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<sst xmlns="http://schemas.openxmlformats.org/spreadsheetml/2006/main" count="11511" uniqueCount="3529">
  <si>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</si>
  <si>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</si>
  <si>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</si>
  <si>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</si>
  <si>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</si>
  <si>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</si>
  <si>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</si>
  <si>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</si>
  <si>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</si>
  <si>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</si>
  <si>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</si>
  <si>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</si>
  <si>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</si>
  <si>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</si>
  <si>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</si>
  <si>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</si>
  <si>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</si>
  <si>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</si>
  <si>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</si>
  <si>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</si>
  <si>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</si>
  <si>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</si>
  <si>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</si>
  <si>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</si>
  <si>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</si>
  <si>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</si>
  <si>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</si>
  <si>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</si>
  <si>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</si>
  <si>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</si>
  <si>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</si>
  <si>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</si>
  <si>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</si>
  <si>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</si>
  <si>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</si>
  <si>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</si>
  <si>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</si>
  <si>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</si>
  <si>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</si>
  <si>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</si>
  <si>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</si>
  <si>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</si>
  <si>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</si>
  <si>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</si>
  <si>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</si>
  <si>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</si>
  <si>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</si>
  <si>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</si>
  <si>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</si>
  <si>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</si>
  <si>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</si>
  <si>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</si>
  <si>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</si>
  <si>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</si>
  <si>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</si>
  <si>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</si>
  <si>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</si>
  <si>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</si>
  <si>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</si>
  <si>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</si>
  <si>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</si>
  <si>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</si>
  <si>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</si>
  <si>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</si>
  <si>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</si>
  <si>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</si>
  <si>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</si>
  <si>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</si>
  <si>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</si>
  <si>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</si>
  <si>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</si>
  <si>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</si>
  <si>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</si>
  <si>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</si>
  <si>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</si>
  <si>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</si>
  <si>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</si>
  <si>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</si>
  <si>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</si>
  <si>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</si>
  <si>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</si>
  <si>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</si>
  <si>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</si>
  <si>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</si>
  <si>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</si>
  <si>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</si>
  <si>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</si>
  <si>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</si>
  <si>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</si>
  <si>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</si>
  <si>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</si>
  <si>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</si>
  <si>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</si>
  <si>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</si>
  <si>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</si>
  <si>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</si>
  <si>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</si>
  <si>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</si>
  <si>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</si>
  <si>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</si>
  <si>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</si>
  <si>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</si>
  <si>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</si>
  <si>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</si>
  <si>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</si>
  <si>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</si>
  <si>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</si>
  <si>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</si>
  <si>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</si>
  <si>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</si>
  <si>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</si>
  <si>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</si>
  <si>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</si>
  <si>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</si>
  <si>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</si>
  <si>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</si>
  <si>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</si>
  <si>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</si>
  <si>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</si>
  <si>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</si>
  <si>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</si>
  <si>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</si>
  <si>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</si>
  <si>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</si>
  <si>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</si>
  <si>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</si>
  <si>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</si>
  <si>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</si>
  <si>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</si>
  <si>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</si>
  <si>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</si>
  <si>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</si>
  <si>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</si>
  <si>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</si>
  <si>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</si>
  <si>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</si>
  <si>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</si>
  <si>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</si>
  <si>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</si>
  <si>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</si>
  <si>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</si>
  <si>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</si>
  <si>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</si>
  <si>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</si>
  <si>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</si>
  <si>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</si>
  <si>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</si>
  <si>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</si>
  <si>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</si>
  <si>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</si>
  <si>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</si>
  <si>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</si>
  <si>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</si>
  <si>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</si>
  <si>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</si>
  <si>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</si>
  <si>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</si>
  <si>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</si>
  <si>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</si>
  <si>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</si>
  <si>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</si>
  <si>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</si>
  <si>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</si>
  <si>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</si>
  <si>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</si>
  <si>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</si>
  <si>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</si>
  <si>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</si>
  <si>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</si>
  <si>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</si>
  <si>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</si>
  <si>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</si>
  <si>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</si>
  <si>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</si>
  <si>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</si>
  <si>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</si>
  <si>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</si>
  <si>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</si>
  <si>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</si>
  <si>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</si>
  <si>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</si>
  <si>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</si>
  <si>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</si>
  <si>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</si>
  <si>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</si>
  <si>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</si>
  <si>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</si>
  <si>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</si>
  <si>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</si>
  <si>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</si>
  <si>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</si>
  <si>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</si>
  <si>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</si>
  <si>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</si>
  <si>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</si>
  <si>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</si>
  <si>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</si>
  <si>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</si>
  <si>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</si>
  <si>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</si>
  <si>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</si>
  <si>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</si>
  <si>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</si>
  <si>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</si>
  <si>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</si>
  <si>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</si>
  <si>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</si>
  <si>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</si>
  <si>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</si>
  <si>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</si>
  <si>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</si>
  <si>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</si>
  <si>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</si>
  <si>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</si>
  <si>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cook30_eric</t>
  </si>
  <si>
    <t>sea__cow</t>
  </si>
  <si>
    <t>17micker</t>
  </si>
  <si>
    <t>thebiscuitpod</t>
  </si>
  <si>
    <t>canbluesfan</t>
  </si>
  <si>
    <t>rockcityusa9</t>
  </si>
  <si>
    <t>jay52913</t>
  </si>
  <si>
    <t>michael_warren</t>
  </si>
  <si>
    <t>briannaacanavan</t>
  </si>
  <si>
    <t>101967pat</t>
  </si>
  <si>
    <t>honestllyyyyyy</t>
  </si>
  <si>
    <t>billernr</t>
  </si>
  <si>
    <t>dwancherry</t>
  </si>
  <si>
    <t>zacwtolson</t>
  </si>
  <si>
    <t>baby_smurf_nl</t>
  </si>
  <si>
    <t>jsg15</t>
  </si>
  <si>
    <t>bcreality</t>
  </si>
  <si>
    <t>pmodog</t>
  </si>
  <si>
    <t>michael04468459</t>
  </si>
  <si>
    <t>scottbiggsify</t>
  </si>
  <si>
    <t>cultangel</t>
  </si>
  <si>
    <t>pride_western</t>
  </si>
  <si>
    <t>burkie93</t>
  </si>
  <si>
    <t>profahern</t>
  </si>
  <si>
    <t>cryptosommelier</t>
  </si>
  <si>
    <t>bcopoc</t>
  </si>
  <si>
    <t>gee_1000_</t>
  </si>
  <si>
    <t>jinksterz</t>
  </si>
  <si>
    <t>creativetweets</t>
  </si>
  <si>
    <t>lifeunderarock3</t>
  </si>
  <si>
    <t>mattns92</t>
  </si>
  <si>
    <t>jdnaa</t>
  </si>
  <si>
    <t>bobbygottfried</t>
  </si>
  <si>
    <t>tammad</t>
  </si>
  <si>
    <t>yeahrightinc</t>
  </si>
  <si>
    <t>justrollinon86</t>
  </si>
  <si>
    <t>mowatgreg</t>
  </si>
  <si>
    <t>thegoalhorn</t>
  </si>
  <si>
    <t>phildoherty</t>
  </si>
  <si>
    <t>litvaksteve</t>
  </si>
  <si>
    <t>clgurevitz</t>
  </si>
  <si>
    <t>davidcharlesfa1</t>
  </si>
  <si>
    <t>trevorohebert1</t>
  </si>
  <si>
    <t>toes2734</t>
  </si>
  <si>
    <t>peteforgets</t>
  </si>
  <si>
    <t>yychoeman</t>
  </si>
  <si>
    <t>juliusbarthelme</t>
  </si>
  <si>
    <t>whitey74014642</t>
  </si>
  <si>
    <t>dabear67</t>
  </si>
  <si>
    <t>jasonrklein17</t>
  </si>
  <si>
    <t>ginger_consult</t>
  </si>
  <si>
    <t>goodeambrose</t>
  </si>
  <si>
    <t>ge_neration_nxt</t>
  </si>
  <si>
    <t>amd_808</t>
  </si>
  <si>
    <t>shootwauthority</t>
  </si>
  <si>
    <t>shiloh102957</t>
  </si>
  <si>
    <t>elspence333</t>
  </si>
  <si>
    <t>jenny5e</t>
  </si>
  <si>
    <t>derrickcarter15</t>
  </si>
  <si>
    <t>ranjan_das_9</t>
  </si>
  <si>
    <t>rstacey99</t>
  </si>
  <si>
    <t>weeniewawa</t>
  </si>
  <si>
    <t>vegasjayp</t>
  </si>
  <si>
    <t>g3man43</t>
  </si>
  <si>
    <t>al_sportslover</t>
  </si>
  <si>
    <t>copperfield2010</t>
  </si>
  <si>
    <t>dewy03</t>
  </si>
  <si>
    <t>glenerickson51</t>
  </si>
  <si>
    <t>markfriesen08</t>
  </si>
  <si>
    <t>canadian_west</t>
  </si>
  <si>
    <t>boozechimp</t>
  </si>
  <si>
    <t>2_forhooking</t>
  </si>
  <si>
    <t>accordingtomio</t>
  </si>
  <si>
    <t>nealpope12</t>
  </si>
  <si>
    <t>bennyrough</t>
  </si>
  <si>
    <t>disomma91</t>
  </si>
  <si>
    <t>mphs95</t>
  </si>
  <si>
    <t>heygenevieve</t>
  </si>
  <si>
    <t>kroadhog</t>
  </si>
  <si>
    <t>screaminasmith3</t>
  </si>
  <si>
    <t>stephenjnichols</t>
  </si>
  <si>
    <t>neonracer2</t>
  </si>
  <si>
    <t>yknot05</t>
  </si>
  <si>
    <t>shanahanmtl</t>
  </si>
  <si>
    <t>mowatrandy</t>
  </si>
  <si>
    <t>philmccrackin44</t>
  </si>
  <si>
    <t>telephonedave</t>
  </si>
  <si>
    <t>theheeros</t>
  </si>
  <si>
    <t>souisec</t>
  </si>
  <si>
    <t>ianwcanucks</t>
  </si>
  <si>
    <t>ruffnecknation</t>
  </si>
  <si>
    <t>costellodaniel1</t>
  </si>
  <si>
    <t>raytoutofer</t>
  </si>
  <si>
    <t>teamadam76</t>
  </si>
  <si>
    <t>marcdandad</t>
  </si>
  <si>
    <t>travcurrie</t>
  </si>
  <si>
    <t>worried_canuck</t>
  </si>
  <si>
    <t>salespromark</t>
  </si>
  <si>
    <t>butchymclarty</t>
  </si>
  <si>
    <t>winemaker1960</t>
  </si>
  <si>
    <t>hickstownmauler</t>
  </si>
  <si>
    <t>freestone62</t>
  </si>
  <si>
    <t>duncanbray7</t>
  </si>
  <si>
    <t>justcurl44</t>
  </si>
  <si>
    <t>pushandrun81</t>
  </si>
  <si>
    <t>matinintoronto</t>
  </si>
  <si>
    <t>paganmediabites</t>
  </si>
  <si>
    <t>janvykydal</t>
  </si>
  <si>
    <t>thehockeyexpert</t>
  </si>
  <si>
    <t>brianbaker79</t>
  </si>
  <si>
    <t>dwayne__tuck</t>
  </si>
  <si>
    <t>sarsings27</t>
  </si>
  <si>
    <t>zeedlle</t>
  </si>
  <si>
    <t>austin_c_lee</t>
  </si>
  <si>
    <t>larryfisher_kdc</t>
  </si>
  <si>
    <t>deanplunkettthw</t>
  </si>
  <si>
    <t>saskysens</t>
  </si>
  <si>
    <t>realpistolpete7</t>
  </si>
  <si>
    <t>jamieuguccioni</t>
  </si>
  <si>
    <t>heystu818</t>
  </si>
  <si>
    <t>villagejester</t>
  </si>
  <si>
    <t>thewuwu</t>
  </si>
  <si>
    <t>tumultuous</t>
  </si>
  <si>
    <t>trishthemiddle</t>
  </si>
  <si>
    <t>codywouldman</t>
  </si>
  <si>
    <t>theycallmecarg</t>
  </si>
  <si>
    <t>hab_day</t>
  </si>
  <si>
    <t>jake_wickware</t>
  </si>
  <si>
    <t>caycelubrun</t>
  </si>
  <si>
    <t>casie_lynn57</t>
  </si>
  <si>
    <t>tylercalver</t>
  </si>
  <si>
    <t>rk_stimp</t>
  </si>
  <si>
    <t>iancmclaren</t>
  </si>
  <si>
    <t>pipes_06</t>
  </si>
  <si>
    <t>sbnationnhl</t>
  </si>
  <si>
    <t>whiff83</t>
  </si>
  <si>
    <t>tiffmeister82</t>
  </si>
  <si>
    <t>leafsalldayy</t>
  </si>
  <si>
    <t>sunnydays180</t>
  </si>
  <si>
    <t>a_picazo</t>
  </si>
  <si>
    <t>evanderkane_9</t>
  </si>
  <si>
    <t>cbc</t>
  </si>
  <si>
    <t>_eddierazo</t>
  </si>
  <si>
    <t>truebluecanadi1</t>
  </si>
  <si>
    <t>jkm563</t>
  </si>
  <si>
    <t>cbcsports</t>
  </si>
  <si>
    <t>mamlung</t>
  </si>
  <si>
    <t>judy416</t>
  </si>
  <si>
    <t>rauldukeyyz</t>
  </si>
  <si>
    <t>ronmacleanhth</t>
  </si>
  <si>
    <t>hockeynight</t>
  </si>
  <si>
    <t>mooreintheam</t>
  </si>
  <si>
    <t>aj_ranger</t>
  </si>
  <si>
    <t>ahmarskhan</t>
  </si>
  <si>
    <t>smokeyfranks72</t>
  </si>
  <si>
    <t>nhl</t>
  </si>
  <si>
    <t>sportsnet</t>
  </si>
  <si>
    <t>yegbikedad</t>
  </si>
  <si>
    <t>normwilner</t>
  </si>
  <si>
    <t>rogerapage</t>
  </si>
  <si>
    <t>drex</t>
  </si>
  <si>
    <t>jeffpropulsion</t>
  </si>
  <si>
    <t>justinhollings9</t>
  </si>
  <si>
    <t>simmonssteve</t>
  </si>
  <si>
    <t>terrycormiergp</t>
  </si>
  <si>
    <t>christoaivalis</t>
  </si>
  <si>
    <t>viraniarif</t>
  </si>
  <si>
    <t>jacksiegel</t>
  </si>
  <si>
    <t>joepack</t>
  </si>
  <si>
    <t>hockeyesque</t>
  </si>
  <si>
    <t>nickdipaolo</t>
  </si>
  <si>
    <t>gregfergus</t>
  </si>
  <si>
    <t>guybadeaux</t>
  </si>
  <si>
    <t>davehodge20</t>
  </si>
  <si>
    <t>qmjhl</t>
  </si>
  <si>
    <t>ohlhockey</t>
  </si>
  <si>
    <t>thewhl</t>
  </si>
  <si>
    <t>chlhockey</t>
  </si>
  <si>
    <t>rogers</t>
  </si>
  <si>
    <t>cartelhockey</t>
  </si>
  <si>
    <t>torontostar</t>
  </si>
  <si>
    <t>travismacintyre</t>
  </si>
  <si>
    <t>peoplespca</t>
  </si>
  <si>
    <t>johnefrancis</t>
  </si>
  <si>
    <t>tvasports</t>
  </si>
  <si>
    <t>cpc_hq</t>
  </si>
  <si>
    <t>ctvnews</t>
  </si>
  <si>
    <t>johntory</t>
  </si>
  <si>
    <t>coachscornerdc</t>
  </si>
  <si>
    <t>iamitkhanna</t>
  </si>
  <si>
    <t>justintrudeau</t>
  </si>
  <si>
    <t>globalnews</t>
  </si>
  <si>
    <t>singhingsam</t>
  </si>
  <si>
    <t>jeevansanghera</t>
  </si>
  <si>
    <t>elaylands</t>
  </si>
  <si>
    <t>jefflongleafs</t>
  </si>
  <si>
    <t>mnocubb</t>
  </si>
  <si>
    <t>aimis30</t>
  </si>
  <si>
    <t>thnkencampbell</t>
  </si>
  <si>
    <t>thehockeynews</t>
  </si>
  <si>
    <t>scottcwheeler</t>
  </si>
  <si>
    <t>backhandjoey</t>
  </si>
  <si>
    <t>fouldsiain</t>
  </si>
  <si>
    <t>joe_warmington</t>
  </si>
  <si>
    <t>aminus____</t>
  </si>
  <si>
    <t>yellowmyellowye</t>
  </si>
  <si>
    <t>biznasty2point0</t>
  </si>
  <si>
    <t>wyshynski</t>
  </si>
  <si>
    <t>anatesregula</t>
  </si>
  <si>
    <t>mjbickerton</t>
  </si>
  <si>
    <t>Retweet</t>
  </si>
  <si>
    <t>Mentions</t>
  </si>
  <si>
    <t>Replies to</t>
  </si>
  <si>
    <t>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</si>
  <si>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@pipes_06 @iancmclaren @RK_Stimp I love grapes. All these fucking bentonties need to chill, there is physical contact in hockey. Was not dirty, that dude was initiating contact.</t>
  </si>
  <si>
    <t>Sour grapes after the fact .. sorry .. we are out of the Tokyo hockey Olympics 2020 .. sad demolition by Great Britain of Malaysia this past weekend .. we only had one team to clear and to warm up we had to take our team warm up thru the Netherlands by a…https://t.co/WAM6Ln2IBS</t>
  </si>
  <si>
    <t>He’s literally just eating grapes and watching hockey</t>
  </si>
  <si>
    <t>@SBNationNHL Grapes (Don Cherry) has forgotten more about hockey than you will ever know. Stick to soccer or ballet or better yet GFY.</t>
  </si>
  <si>
    <t>@tiffmeister82 @Whiff83 So many grapes I needed a ride to hockey</t>
  </si>
  <si>
    <t>@LeafsAllDayy I respect Grapes's importance to the culture of hockey... but it's 2019. Time for everyone to move on.</t>
  </si>
  <si>
    <t>Grapes said stupid things? On a Saturday during hockey season? Whoa, didn't see that comin'.</t>
  </si>
  <si>
    <t>@a_picazo @Sunnydays180 If Fox ever starts a hockey program/channel, Grapes is a show in.</t>
  </si>
  <si>
    <t>Don Cherry being paid to talk on a National hockey broadcast: IMMIGRANTS ARE LEECHES THAT HATE VETERANS
White folks: GO GET ‘EM GRAPES!
@evanderkane_9 : Hockey isn’t always tolerant or welcoming to minorities.
White folks: ok wow could you stick to hockey please and thanks</t>
  </si>
  <si>
    <t>Ever since European hockey players came to the NHL, Grapes has used Saturday nights to espouse his antiquated (and jingoistic!) views on immigration . This is just the newest example. https://t.co/LGYhtIIpxi</t>
  </si>
  <si>
    <t>Don Cherry really messed up last night. Not sure if you’re coming back from this one grapes _xD83C__xDF47_ 
I grew up with you so you’re dear to my heart ❤️ but maybe it’s time my T.V. Hockey Dad.
 @CBC if he has to go, please do it with class and dignity.</t>
  </si>
  <si>
    <t>He should have been canned years ago. Good riddance to rotten Grapes. https://t.co/jtwIZniF4W</t>
  </si>
  <si>
    <t>@_eddierazo This is awful and a national embarrassment. Government of Canada pays to support the CBC and this racist garbage. It has nothing to do with hockey. Time to hang up the skates Grapes.</t>
  </si>
  <si>
    <t>@truebluecanadi1 As a (female) kid growing up in the 70s, Grapes was the best. I lived and breathed hockey and always watched Coaches Corner. As a mom of three boys in the 90s, I bought ever Rock Em Sock Em video for them. Grapes calls em as he sees em. You go, Cherry!</t>
  </si>
  <si>
    <t>@jkm563 I love the food! But in this case I mean Don Cherry, whose nickname is Grapes. He’s known for being extremely xenophobic and looking down on non-Canadian hockey players. https://t.co/M6Puga1FBZ</t>
  </si>
  <si>
    <t>Here’s a suggestion for Grapes... you are hired to talk about hockey not anything else. @cbcsports needs to make that clear. If he won’t comply, dump him. Enough is enough. #DonCherryMustGo https://t.co/AmtYsOf7Gj</t>
  </si>
  <si>
    <t>@MAmlung It's really only because he's been with Hockey Night In Canada for so long, and he coached and played a little bit in his younger days.. that's pretty much it. CBC did two part mini series on him a while ago called Keep Your Head Up, Kid and The Wrath of Grapes</t>
  </si>
  <si>
    <t>Seriously Greg? You can’t find something to be legitimately outraged about? You have to pick on Don Cherry? The game will grow regardless of grapes. How about railing on the price to play competitive hockey? Use your platform to be useful instead of culture shock. _xD83D__xDE44_ https://t.co/JzVo3WrT6m</t>
  </si>
  <si>
    <t>@RaulDukeYYZ @judy416 @hockeynight @CBC @RonMacLeanHTH Grapes is an asshat pure and simple and has been strategically irrelevant as a hockey analyst since the instigator rule came into effect.</t>
  </si>
  <si>
    <t>@MooreintheAM It might be time  for Grapes to retire.  Coaches Corner is for another generation.  My teenage boys love NHL hockey but truthfully find Don Cherry irrelevant to the overall NHL experience in 2019. I believe Sportsnet will figure this out soon.</t>
  </si>
  <si>
    <t>@aj_ranger I had to stop listening to him once he said "Bunch of Jerks". I love hockey and thought "Grapes" was an ass when he coached Boston.</t>
  </si>
  <si>
    <t>@AhmarSKhan I'm with Grapes on this one.   People died so that your not speaking German today...  Under Nazi rule.   You can buy a poppy to show your support for the fallen soldiers....  and as for black people not liking hockey is BS   there is alot of black,brown people who loves hockey!!!</t>
  </si>
  <si>
    <t>@SmokeyFranks72 Don Cherry is the man! This guy should be the commissioner of the @NHL if so hockey would be sucking so bad that I watch maybe 1 game a week it’s getting unwatchable when Reaves retires I won’t be watching at all!
Been a Grapes fan since day 1 and anything he says behind him 100%</t>
  </si>
  <si>
    <t>Dear @Sportsnet it’s time to fire Grapes.  His schtick ran its course in the 1960s.  There’s no place for him in the modern landscape of hockey let alone broadcasting. https://t.co/qD8nM8Ttp0</t>
  </si>
  <si>
    <t>@YEGBikeDad 30 yrs ago, CC was great; Cherry occasionally wandered, but it was mostly hockey. But the last 15 yrs, he's vacillated between bizzare &amp;amp; offensive. Hewitt &amp;amp; Gallivan knew when to pack it in, some like Cornell, Hodge, &amp;amp; Cole were shown the door. Time to tap Grapes on the shoulder</t>
  </si>
  <si>
    <t>@normwilner I suspect that if Sportsnet/HNIC just fired him, ratings would increase. When I was a kid, he was amusing for his “old-time hockey” commentary, but he’s been a cruel misanthrope for decades. Hockey is better off without Sour Grapes.</t>
  </si>
  <si>
    <t>@MooreintheAM Because Grapes knows more about hockey than any crazy Uncle you ever knew and he inspires children to be great athletes. Cherry is Canadian chill dude.</t>
  </si>
  <si>
    <t>@rogerapage #Grapes has forgotten more about hockey that anyone around knows about the game. They can just #STFU.</t>
  </si>
  <si>
    <t>@drex Grapes finally wore a nice suit. He is defiantly starting to lose it. Stick to hockey. Your paid to talk about hockey. Not things you think you know. Which is also sometimes hockey.</t>
  </si>
  <si>
    <t>The pussification of hockey continues. Let Grapes be Grapes. It’s bad enough the games are unwatchable, I love Don https://t.co/o6elONhWd8</t>
  </si>
  <si>
    <t>@jeffpropulsion I wonder if #DonCherry knows about Herb Carnegie, one of the greatest hockey players to never play in the NHL (can you guess why? here's a hint)  https://t.co/mmpCAwwTxf not saying Grapes is racist, but....</t>
  </si>
  <si>
    <t>@JustinHollings9 Listen, im not defending Grapes. I dont agree with what he said. I personally dont give a crap about his feelings on the matter. But im not going to stand by and watch one of my biggest hockey influencers get ripped apart. We all make bad decisions and say bad things. We human.</t>
  </si>
  <si>
    <t>@simmonssteve And we thought the only immigrants Grapes hated were Ovie and Russian  hockey players. How does he feel about building a wall ?</t>
  </si>
  <si>
    <t>@christoaivalis @TerryCormierGP Nothing less than vindictive elder abuse by downtown munchkins. 
Go wash your dirty dishes and leave the Grapes to millions of peaceful God fearing forgiving hockey fans and fans in the Canadian military .</t>
  </si>
  <si>
    <t>@jacksiegel @viraniarif Indeed you are correct, and as a lifelong hockey fan, it is disgusting that this continues to happen. Time for grapes to go!</t>
  </si>
  <si>
    <t>Did Grapes aka Don Cherry serve in any military capacity ever in his life? He is supposed  to give us hockey insight but yet he wishes to lecture us on things clearly outside his purported expertise.  Broadcasters should rock 'em and sock 'em outta television.   Just saying ...</t>
  </si>
  <si>
    <t>@hockeyesque @JoePack Grapes’ ideas about hockey are no longer relevant, but his love for hockey and Canada is. He needs to apologize. He doesn’t need to be “canceled”.</t>
  </si>
  <si>
    <t>@NickDiPaolo you have to remember Grapes (Don Cherry) puts out DVDs of great hockey hits and fights. Coaches Corner is the only reason to watch the CBC HNIC. #oldtimehockey</t>
  </si>
  <si>
    <t>@RonMacLeanHTH You dropped the ball Ron. You've argued with Grapes over hockey things yet stood silent during his rant last night. Disgusted and disappointed</t>
  </si>
  <si>
    <t>You big money _xD83D__xDCB4_ hockey players must be to scared to stick up for grapes _xD83C__xDF47_ the fake will go after anyone!!!!</t>
  </si>
  <si>
    <t>@guybadeaux @GregFergus Hey we like “Grapes” and hockey its Canadian!! You should go watch soccer or TV or study what Canadian soldiers had to endure!! Just so left-leaning people like you can tweet rhetoric</t>
  </si>
  <si>
    <t>@davehodge20 Who actually watches Grapes for what he is gonna say just about hockey.  People watch for what he has to say about anything.  If he ever gets canned he will be hired by CTV and be on TV all night every Saturday and smoke HNIC intermission ratings. He is 85 and speaks like it</t>
  </si>
  <si>
    <t>@CartelHockey @RonMacLeanHTH @Rogers @Sportsnet @CBC @NHL @CHLHockey @TheWHL @OHLHockey @QMJHL They can rest assured that if Grapes resigns or is fried, myself and millions of Canadian hockey fans will be gone from sportsnet as well.</t>
  </si>
  <si>
    <t>@TravisMacintyre @TorontoStar @Sportsnet Don Cherry is remorseless. He refers to anyone who disagrees with him in a pejorative manner. I used to love Grapes. When he stuck to hockey and honoured our soldiers, I thought he was a positive influence. Since then, I just can't support this crap anymore.</t>
  </si>
  <si>
    <t>@davehodge20 I don't care for grapes much, but, he was doing what he does. Those outfits have nothing to do with hockey. He is a personality doing his thing.  Let's all stop pretending this is an issue and enjoy the hockey.  Or change the channel please</t>
  </si>
  <si>
    <t>Grapes needs to stick to hockey, and not speak on behalf (or for) of Canadians.</t>
  </si>
  <si>
    <t>It's a kick in the gut to see the Huawei, communist sponsorship on Hockey Night In Canada.
And Don Cherry is criticized for being patriotic?
Absolute hypocrisy. 
Can't wait for Grapes next Saturday! https://t.co/kFcqKtKEuk</t>
  </si>
  <si>
    <t>@johnefrancis The KKK? The @peoplespca? Honest haven't a clue. I've mostly given up on watching hockey, &amp;amp; started changing the channel when "Grapes" started yapping over a decade ago.</t>
  </si>
  <si>
    <t>The Conservative Party of Canada's collective response to Grapes going full racist grandpa on Hockey Night. Literally the 30th version of "Cherry is Cherry, but the guy you've elected wore Black-Face 20 yrs ago is the same" buds. Predictable as the Apocalypse,but racist-ier. https://t.co/35s5fpkjVl</t>
  </si>
  <si>
    <t>Why is hockey getting soft. Grapes said nothing wrong https://t.co/alSMPhLUgF</t>
  </si>
  <si>
    <t>Maybe Grapes needs to come to the US &amp;amp; chill w/Donald Trump.  They're kindred spirits as both dress like shit...sound stupid...&amp;amp; are racist jackasses.
Yes, I'm American, but I'm also a hockey fan from Michigan who's watched Canadian Hockey many times &amp;amp; watched this PO_xD83D__xDCA9_ https://t.co/BkrjvOKHgi</t>
  </si>
  <si>
    <t>Sportsnet, Ron MacLean apologize for Don Cherry's 'discriminatory' remarks.
No apology necessary, Grapes !  https://t.co/iU8dxcv57b</t>
  </si>
  <si>
    <t>I didn’t see Cherry - I watch #Habs hockey en français whenever possible. Better commentary, obviously. Bergeron @TVASports &amp;gt; Grapes @hockeynight</t>
  </si>
  <si>
    <t>@RonMacLeanHTH @RonMacLeanHTH , Grapes has been in Hockey for close to well over 50 years in the business. I Know that times do change, but would I go changing my father, whose 75..just b.c of society? He may not have alot of time on Earth, so lets enjoy Grapes, and move on
 I understand you.</t>
  </si>
  <si>
    <t>Hey @CPC_HQ Tell Hamish &amp;amp; his troll army to knock it off in the Grapes threads. Just b/c ppl are interested in hockey doesn't mean they want to follow old timey socially backwards thinking. Yr blackface &amp;amp; anti-LPC tweets stand out like wild oats in my canola field. ¯\_(ツ)_/¯</t>
  </si>
  <si>
    <t>#fireCherry @CBC let me make this easy for you. Don Cherry us getting old. Defending him won't buy you 10 more years of his ratings charm. Hockey is bigger than Grapes. Back the bus up over and over in him. Move on.</t>
  </si>
  <si>
    <t>Hockey Night in Canada’s #CoachsCorner on November 16 will be must watch T.V. Canada awaits Grapes!</t>
  </si>
  <si>
    <t>@CTVNews 2 thumbs up for Grapes! Don gave a voice to what needed to be said! If folks don't like what Don has to say, watch hockey on the Punjabi channel. _xD83D__xDC4D__xD83C__xDF47_</t>
  </si>
  <si>
    <t>@JohnTory Thumbs up for Grapes! Don gave a voice to what needed to be said! If folks don't like what Don has to say, watch hockey on the Punjabi channel. _xD83D__xDC4D__xD83C__xDF47_</t>
  </si>
  <si>
    <t>@CoachsCornerDC Thumbs up Grapes! You gave a voice to what needed to be said! If folks don't like what Don has to say, watch hockey on the Punjabi channel. _xD83D__xDC4D__xD83C__xDF47_</t>
  </si>
  <si>
    <t>@RonMacLeanHTH Thumbs up for Grapes! Don gave a voice to what needed to be said! If folks don't like what Don has to say, watch hockey on the Punjabi channel. Ron you stabbed your partner in the back. No apology was required but you caved. Shame on you._xD83D__xDC4D__xD83C__xDF47_</t>
  </si>
  <si>
    <t>@iAmitKhanna I mean, they're already grooming Burke for the position in the event that Grapes stops doing coach's corner. Burke's got his own segment on hockey night in Canada for the late games</t>
  </si>
  <si>
    <t>@jeevansanghera @SinghingSam @globalnews @CBC @cbcsports @JustinTrudeau CBC isn’t his employer.
Sportsnet is.
And Grapes said nothing that wasn’t true, he just said it in an uncouth way. Like a hockey coach would.
Geez, the PM says people like my Italian immigrant grandfather are like returning ISIS rapists and murderers and no complaints there.</t>
  </si>
  <si>
    <t>@JeffLongLeafs @ELaylands @Sportsnet The show is called Hockey Night in Canada. I'm an immigrant and I've been watch it for 30 years, and I agree with Grapes.</t>
  </si>
  <si>
    <t>@mnocubb Grapes has been banging the xenophobic drum 4 more than 35 years, insulting hockey players from Europe with a variety of names.
Cherry made it into 1 NHL game as a player.
I quit watching Coach's Corner decades ago. Ranting blowhards are not my cuppa tea. I prefer conversations</t>
  </si>
  <si>
    <t>@aimis30 He is amazing at analysing hockey and that is why Grapes is the #1 draw during the HNIC intermissions. Even the players watch Coach's Corner during the intermission to see his analysis.</t>
  </si>
  <si>
    <t>@TheHockeyNews @THNKenCampbell I’m sorry, but I disagree, it’s called Hockey Night in CANADA _xD83C__xDDE8__xD83C__xDDE6_, Grapes replacement must be Canadian!</t>
  </si>
  <si>
    <t>@backhandjoey @scottcwheeler Listening to Grapes talk social issues is like Trump talking hockey. No rudder. No filter. No shot. #Grapesthedouche</t>
  </si>
  <si>
    <t>@FouldsIain Cherry is a true Canadian. He should have been appointed Governor General 20 years ago. Almost every Cdn and American hockey player who comes through Toronto wants a picture with Grapes.</t>
  </si>
  <si>
    <t>@joe_warmington Hockey fans need Grapes a lot more than the other way around. Joe: You are supposed to be street smart. You’ve got to know that Cherry would never apologize</t>
  </si>
  <si>
    <t>@AMinus____ @Pushandrun81 Grapes has always used the term u ppl. U ppl watch this play coming out of the zone etc. Snowflakes took it out of text. Grapes has shown hundreds of clips over the yrs of disabled children, military deaths child hockey players who have died. Hes an icon!</t>
  </si>
  <si>
    <t>@RonMacLeanHTH  Ron, you and Grapes BOTH failed hockey AND Canada with these callous, disrespectful, racist remarks that you did not IMMEDIATELY respond do, and call out.  Sadly, your delay has made both of you irrelevant.  Time for Grapes to go, and you to step aside for a bit.</t>
  </si>
  <si>
    <t>Mr Don Cherry of HNIC ( Hockey Night in Canada): First let me say ,as a Minority, say I don't think Don Cheery is a Racist and I don't think he should be fired.  Don Don Don Don Cherry just what is Canada going to do with you, every now and then GRAPES puts his foot in his mouth</t>
  </si>
  <si>
    <t>Yesterday it seemed like we were having some good conversations about Grapes, racism in hockey, and racism in Canada, but then today... https://t.co/c2X25pStmn</t>
  </si>
  <si>
    <t>@yellowmyellowye Burke and Friedman work for Rogers.
I prefer Friedman.
At least Burke is still connected to the hockey world... Grapes hasn't been part of the day-to-day in the game since the late 80s (and I'm being generous)</t>
  </si>
  <si>
    <t>.@hockeynight, I think it's time for you to relieve Grapes of his duties. He's a tenuous tie to days gone by and only inhibits the promotion of hockey to a new generation. Ignorance has no place on a public platform. #NHL #HNIC</t>
  </si>
  <si>
    <t>And yes, I think Grapes is a xenophobic old fart who should stick to hockey commentary. It's all he knows.</t>
  </si>
  <si>
    <t>My main complaint is Grapes using his platform (talking about hockey) to express his sentiments about immigrants, and using veterans and the poppy as the way to do it. I don't like that at all.</t>
  </si>
  <si>
    <t>I didn't actually think that was going to happen! While I grew up watching Grapes and appreciate what he is to Canadians and hockey in general, you can't continue to make statements like he had on Saturday (and in the past) and not have them come back to get you at some point. https://t.co/k9Ihw6DeOD</t>
  </si>
  <si>
    <t>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</si>
  <si>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Was Grapes good for hockey?  probably, but that also expired a while ago and SNET/NHL completely missed the pulse and the fact Cherry gets more and more senile by the day. https://t.co/8Vb3lXXIH9</t>
  </si>
  <si>
    <t>@joe_warmington @CoachsCornerDC @Sportsnet I challenge all real hockey fans, players &amp;amp; executives to cancel their ROGERS service and switch to BELL in protest over firing “GRAPES.”</t>
  </si>
  <si>
    <t>@BizNasty2point0 odds you take over Hockey Night in Canada in Grapes' absence?</t>
  </si>
  <si>
    <t>Oh good god, it's about time. Right now, I'm skimming hockey Twitter for "Grapes got his wrath" puns. https://t.co/IDTqMjWUFK</t>
  </si>
  <si>
    <t>@anatesregula @wyshynski Don't act like this is the first time Grapes has been in hot water for doing something controversial, especially something xenophobic. He's had chance-after-chance. He's had more chances that almost any other public figure could get because he's a hockey guy working in Canada.</t>
  </si>
  <si>
    <t>Sportsnet is just going to apologize about Don Cherry, and then Grapes will be on Hockey Night next week and they'll try to act like nothing happened. Sportsnet and CBC have given him carte blanche for years to say literally whatever he wants because advertisers also don't care.</t>
  </si>
  <si>
    <t>HOCKEY TWITTER JUST FINDING OUT DON CHERRY HAS BEEN FIRED BY HNIC!!!!!! #GRAPES https://t.co/RQtMBNpTpe</t>
  </si>
  <si>
    <t>Let’s check in with r/hockey and see how they’re taking the Grapes news!</t>
  </si>
  <si>
    <t>@mjbickerton @Sportsnet The man said, "you people who come here."  That's clearly divisive.  How can one support "hockey is for everyone" after a remark like that?  Bye-bye, Grapes.  Don't let the door hit you on the way out.</t>
  </si>
  <si>
    <t>Long time coming. Grapes needed to voluntarily step away years ago. It’s one thing to say controversial things about players and the game of hockey, but there really is no place for comments like these. End of an era and sad it transpired in this fashion. https://t.co/dkd3SZo2JZ</t>
  </si>
  <si>
    <t>Looks like hockey fans are going to have to get their grapes somewhere else. https://t.co/R36LrDxtEp</t>
  </si>
  <si>
    <t>@Sportsnet _xD83D__xDC4F__xD83D__xDC4F_
Don Cherry is the hockey equivalent if the Flat Earth Society, and this was long past due.
Enjoy retirement, Grapes.</t>
  </si>
  <si>
    <t>Grapes comments weren’t okay and the times have passed him by. But this is a really sad day for hockey in Canada, he is and always will be a Canadian hockey legend. https://t.co/crFiVgmMBH</t>
  </si>
  <si>
    <t>Or, and just a thought... fire Grapes in 2013... the day Rogers bought the rights to Hockey Night in Canada. https://t.co/ny1HFXM5h0</t>
  </si>
  <si>
    <t>Don Cherry fired from 'Hockey Night in Canada' after anti-immigrant remarks.   It’s time to go Grapes.  https://t.co/LE4XUf3DMF</t>
  </si>
  <si>
    <t>In an ironic ending to his Hockey Night in Canada career @CoachsCornerDC is fired on Remembrance Day. The same day he was trying to promote with his “no one buys a poppy rant.” Question if the same comment happened before social media would Grapes still have his job?</t>
  </si>
  <si>
    <t>https://www.linkedin.com/slink?code=fSUbHaw</t>
  </si>
  <si>
    <t>https://twitter.com/journorosa/status/1193374056394960901</t>
  </si>
  <si>
    <t>https://www.cbc.ca/sports/hockey/nhl/don-cherry-sparks-online-backlash-1.5354835?__vfz=medium%3Dsharebar</t>
  </si>
  <si>
    <t>https://www.sportingnews.com/ca/nhl/news/don-cherry-sparks-controversy-again-after-calling-out-immigrants-for-not-wearing-poppies/1wbtzibymbxv21a39elvo769mw</t>
  </si>
  <si>
    <t>https://twitter.com/ctvnews/status/1193537382458568704</t>
  </si>
  <si>
    <t>https://twitter.com/wyshynski/status/1193382367705960449</t>
  </si>
  <si>
    <t>https://twitter.com/SportsnetPR/status/1193563973158887431</t>
  </si>
  <si>
    <t>https://twitter.com/mackaytaggart/status/1193575317715267586</t>
  </si>
  <si>
    <t>https://en.wikipedia.org/wiki/Herb_Carnegie</t>
  </si>
  <si>
    <t>https://twitter.com/SpencerFernando/status/1193607219645861888</t>
  </si>
  <si>
    <t>https://twitter.com/WBrettWilson/status/1193710087577075712</t>
  </si>
  <si>
    <t>https://twitter.com/ronmacleanhth/status/1193673238355873792</t>
  </si>
  <si>
    <t>https://www.cbc.ca/sports/hockey/nhl/sportsnet-apology-don-cherry-remarks-1.5354927</t>
  </si>
  <si>
    <t>https://twitter.com/TheTorontoSun/status/1193974801053954048</t>
  </si>
  <si>
    <t>https://twitter.com/jshannonhl/status/1193977306978672648</t>
  </si>
  <si>
    <t>https://twitter.com/saskysens/status/1193978747537547264</t>
  </si>
  <si>
    <t>https://twitter.com/RexChapman/status/1193966772527017984</t>
  </si>
  <si>
    <t>https://www.thescore.com/nhl/news/1877544</t>
  </si>
  <si>
    <t>https://www.thestar.com/news/canada/2019/11/11/don-cherry-fired-from-sportsnet-following-toxic-rant.html</t>
  </si>
  <si>
    <t>https://twitter.com/sportsnet/status/1193983701740376067</t>
  </si>
  <si>
    <t>https://twitter.com/morganpcampbell/status/1193985014167474178</t>
  </si>
  <si>
    <t>https://www.wxyz.com/sports/don-cherry-reportedly-fired-from-hockey-night-in-canada-after-anti-immigrant-remarks</t>
  </si>
  <si>
    <t>linkedin.com</t>
  </si>
  <si>
    <t>twitter.com</t>
  </si>
  <si>
    <t>cbc.ca</t>
  </si>
  <si>
    <t>sportingnews.com</t>
  </si>
  <si>
    <t>wikipedia.org</t>
  </si>
  <si>
    <t>thescore.com</t>
  </si>
  <si>
    <t>thestar.com</t>
  </si>
  <si>
    <t>wxyz.com</t>
  </si>
  <si>
    <t>doncherrymustgo</t>
  </si>
  <si>
    <t>grapes stfu</t>
  </si>
  <si>
    <t>doncherry</t>
  </si>
  <si>
    <t>oldtimehockey</t>
  </si>
  <si>
    <t>habs</t>
  </si>
  <si>
    <t>firecherry</t>
  </si>
  <si>
    <t>coachscorner</t>
  </si>
  <si>
    <t>grapesthedouche</t>
  </si>
  <si>
    <t>nhl hnic</t>
  </si>
  <si>
    <t>grapes</t>
  </si>
  <si>
    <t>https://pbs.twimg.com/tweet_video_thumb/EIa4UqkW4AEHpij.jpg</t>
  </si>
  <si>
    <t>https://pbs.twimg.com/media/EJHLE2RXsAEuQIg.png</t>
  </si>
  <si>
    <t>http://pbs.twimg.com/profile_images/1183562481907593216/3SRax23D_normal.jpg</t>
  </si>
  <si>
    <t>http://pbs.twimg.com/profile_images/1151957092384854016/pzuJxbw__normal.jpg</t>
  </si>
  <si>
    <t>http://pbs.twimg.com/profile_images/1165305597769801734/DAj_DZMX_normal.jpg</t>
  </si>
  <si>
    <t>http://pbs.twimg.com/profile_images/986362004565872640/unbaH5Aw_normal.jpg</t>
  </si>
  <si>
    <t>http://pbs.twimg.com/profile_images/1139282869015253005/_cwu38_Y_normal.jpg</t>
  </si>
  <si>
    <t>http://pbs.twimg.com/profile_images/1186481651087331328/l_J7XJcl_normal.jpg</t>
  </si>
  <si>
    <t>http://pbs.twimg.com/profile_images/1107346645023424512/2ObMZLG__normal.jpg</t>
  </si>
  <si>
    <t>http://pbs.twimg.com/profile_images/1085854596897984513/DcG6Bbbk_normal.jpg</t>
  </si>
  <si>
    <t>http://pbs.twimg.com/profile_images/1181083899910410240/oJL6SE3p_normal.jpg</t>
  </si>
  <si>
    <t>http://pbs.twimg.com/profile_images/2126355039/image_normal.jpg</t>
  </si>
  <si>
    <t>http://pbs.twimg.com/profile_images/1189059243724431361/BOncKq4e_normal.jpg</t>
  </si>
  <si>
    <t>http://pbs.twimg.com/profile_images/586127208021893120/v5yycRfI_normal.jpg</t>
  </si>
  <si>
    <t>http://pbs.twimg.com/profile_images/1192074878091956226/5e2jmq62_normal.jpg</t>
  </si>
  <si>
    <t>http://pbs.twimg.com/profile_images/1025435928247119872/oqECT8yZ_normal.jpg</t>
  </si>
  <si>
    <t>http://pbs.twimg.com/profile_images/996048256252641280/iJJs1ZrP_normal.jpg</t>
  </si>
  <si>
    <t>http://pbs.twimg.com/profile_images/1128781868458020864/tI1pD7xr_normal.png</t>
  </si>
  <si>
    <t>http://pbs.twimg.com/profile_images/1174033435309924353/MpmuHhnT_normal.jpg</t>
  </si>
  <si>
    <t>http://pbs.twimg.com/profile_images/1082045180239364097/EEkf28aS_normal.jpg</t>
  </si>
  <si>
    <t>http://pbs.twimg.com/profile_images/1176693508792451073/dpGQkEcm_normal.jpg</t>
  </si>
  <si>
    <t>http://pbs.twimg.com/profile_images/1157555270651801601/YvsR87j0_normal.jpg</t>
  </si>
  <si>
    <t>http://pbs.twimg.com/profile_images/999332508247339010/IbgccIot_normal.jpg</t>
  </si>
  <si>
    <t>http://pbs.twimg.com/profile_images/1114660848574791681/KSoU93Sn_normal.jpg</t>
  </si>
  <si>
    <t>http://pbs.twimg.com/profile_images/488289333573455873/cUBOjRg7_normal.jpeg</t>
  </si>
  <si>
    <t>http://pbs.twimg.com/profile_images/1153389289285324800/QFXx9EMh_normal.jpg</t>
  </si>
  <si>
    <t>http://pbs.twimg.com/profile_images/1191157872635330561/xGAkPP3G_normal.jpg</t>
  </si>
  <si>
    <t>http://pbs.twimg.com/profile_images/1098354750205108226/V2lKMCaM_normal.jpg</t>
  </si>
  <si>
    <t>http://pbs.twimg.com/profile_images/443138599035207681/0jLSw92H_normal.jpeg</t>
  </si>
  <si>
    <t>http://pbs.twimg.com/profile_images/452512123382296577/z4BrKbSK_normal.jpeg</t>
  </si>
  <si>
    <t>http://pbs.twimg.com/profile_images/1190076621539151874/roLE9PRr_normal.jpg</t>
  </si>
  <si>
    <t>http://pbs.twimg.com/profile_images/1023234755960033285/SXkI9OWm_normal.jpg</t>
  </si>
  <si>
    <t>http://pbs.twimg.com/profile_images/632039367335378944/NJzvsjGQ_normal.jpg</t>
  </si>
  <si>
    <t>http://pbs.twimg.com/profile_images/1192244067922403328/3hb6D7Hr_normal.jpg</t>
  </si>
  <si>
    <t>http://pbs.twimg.com/profile_images/1044428950607458304/gy67pRIU_normal.jpg</t>
  </si>
  <si>
    <t>http://pbs.twimg.com/profile_images/1151082521578352640/gpz07mQt_normal.jpg</t>
  </si>
  <si>
    <t>http://pbs.twimg.com/profile_images/1319833535/YR_for_Twitter_normal.jpg</t>
  </si>
  <si>
    <t>http://pbs.twimg.com/profile_images/1132280192678936576/fDJml1dM_normal.png</t>
  </si>
  <si>
    <t>http://abs.twimg.com/sticky/default_profile_images/default_profile_normal.png</t>
  </si>
  <si>
    <t>http://pbs.twimg.com/profile_images/1041132719827243009/Kwl_mdip_normal.jpg</t>
  </si>
  <si>
    <t>http://pbs.twimg.com/profile_images/1159589878872576001/5KCWr1a6_normal.jpg</t>
  </si>
  <si>
    <t>http://pbs.twimg.com/profile_images/1139175030368215040/MWia-MC4_normal.jpg</t>
  </si>
  <si>
    <t>http://pbs.twimg.com/profile_images/1184892673427001344/EJqhA_YB_normal.jpg</t>
  </si>
  <si>
    <t>http://pbs.twimg.com/profile_images/1092960594808823808/ey0eO_1V_normal.jpg</t>
  </si>
  <si>
    <t>http://pbs.twimg.com/profile_images/745654574237659137/tcxpxsrq_normal.jpg</t>
  </si>
  <si>
    <t>http://pbs.twimg.com/profile_images/1135260581605363712/8S5LWykS_normal.jpg</t>
  </si>
  <si>
    <t>http://pbs.twimg.com/profile_images/1167970612209315841/9-8UJvEr_normal.jpg</t>
  </si>
  <si>
    <t>http://pbs.twimg.com/profile_images/1184250294449782784/PjxrlGeg_normal.jpg</t>
  </si>
  <si>
    <t>http://pbs.twimg.com/profile_images/1005798945140899842/0qMG0Kht_normal.jpg</t>
  </si>
  <si>
    <t>http://pbs.twimg.com/profile_images/1171068925142065152/-vqlXQcl_normal.jpg</t>
  </si>
  <si>
    <t>http://pbs.twimg.com/profile_images/1573328037/image_normal.jpg</t>
  </si>
  <si>
    <t>http://pbs.twimg.com/profile_images/1155189443122405377/LiPuzQEi_normal.jpg</t>
  </si>
  <si>
    <t>http://pbs.twimg.com/profile_images/1117417038396436480/QWpQdCYT_normal.jpg</t>
  </si>
  <si>
    <t>http://pbs.twimg.com/profile_images/844785751585796097/l29uZtZr_normal.jpg</t>
  </si>
  <si>
    <t>http://pbs.twimg.com/profile_images/315689376/Ax_normal.jpg</t>
  </si>
  <si>
    <t>http://pbs.twimg.com/profile_images/1178620347022749697/ivPqlRjB_normal.jpg</t>
  </si>
  <si>
    <t>http://pbs.twimg.com/profile_images/1468506602/zzzzzzz_normal.jpg</t>
  </si>
  <si>
    <t>http://pbs.twimg.com/profile_images/931492444071432192/uoIilPDf_normal.jpg</t>
  </si>
  <si>
    <t>http://pbs.twimg.com/profile_images/1186490327734964224/bCjJcH57_normal.jpg</t>
  </si>
  <si>
    <t>http://pbs.twimg.com/profile_images/591496513160810496/HojweuT9_normal.jpg</t>
  </si>
  <si>
    <t>http://pbs.twimg.com/profile_images/511200314536775680/HOYd-RQw_normal.jpeg</t>
  </si>
  <si>
    <t>http://pbs.twimg.com/profile_images/1088861247624294400/k6L0GTdd_normal.jpg</t>
  </si>
  <si>
    <t>http://pbs.twimg.com/profile_images/1168190309856997376/q27H7Cm2_normal.jpg</t>
  </si>
  <si>
    <t>http://pbs.twimg.com/profile_images/983368952066670592/FC1HRxO6_normal.jpg</t>
  </si>
  <si>
    <t>http://pbs.twimg.com/profile_images/1172563877143502848/n1jBANyu_normal.jpg</t>
  </si>
  <si>
    <t>http://pbs.twimg.com/profile_images/1009542073974812672/6RLnb0iZ_normal.jpg</t>
  </si>
  <si>
    <t>http://pbs.twimg.com/profile_images/1058784471405588480/8YUnqs5t_normal.jpg</t>
  </si>
  <si>
    <t>http://pbs.twimg.com/profile_images/728333997550514176/vNvQb-RN_normal.jpg</t>
  </si>
  <si>
    <t>http://pbs.twimg.com/profile_images/975455903343243264/odMJG_Ht_normal.jpg</t>
  </si>
  <si>
    <t>http://pbs.twimg.com/profile_images/1186747726702071808/O-z20QTu_normal.jpg</t>
  </si>
  <si>
    <t>http://pbs.twimg.com/profile_images/963999201574006789/aEb1vZUx_normal.jpg</t>
  </si>
  <si>
    <t>http://pbs.twimg.com/profile_images/1042983422719737859/lvtBjTPZ_normal.jpg</t>
  </si>
  <si>
    <t>http://pbs.twimg.com/profile_images/1160177656828235776/BTgAuNTI_normal.jpg</t>
  </si>
  <si>
    <t>http://pbs.twimg.com/profile_images/797263609747435522/iydylBqD_normal.jpg</t>
  </si>
  <si>
    <t>http://pbs.twimg.com/profile_images/1183261464565600257/ZoCwhsk2_normal.jpg</t>
  </si>
  <si>
    <t>http://pbs.twimg.com/profile_images/1192906938121519106/_JXBLYFr_normal.jpg</t>
  </si>
  <si>
    <t>http://pbs.twimg.com/profile_images/983142796185006080/BWSju6uo_normal.jpg</t>
  </si>
  <si>
    <t>http://pbs.twimg.com/profile_images/1111505528205668352/8bTXzW1T_normal.jpg</t>
  </si>
  <si>
    <t>http://pbs.twimg.com/profile_images/884774507998658560/mKIusWG-_normal.jpg</t>
  </si>
  <si>
    <t>http://pbs.twimg.com/profile_images/1077894251378364416/Ukxgg8q5_normal.jpg</t>
  </si>
  <si>
    <t>http://pbs.twimg.com/profile_images/546015308/IMG_0305_normal.JPG</t>
  </si>
  <si>
    <t>http://pbs.twimg.com/profile_images/1031563912418918404/c6aT2tke_normal.jpg</t>
  </si>
  <si>
    <t>http://pbs.twimg.com/profile_images/1191814476988919810/-TzC4L7n_normal.jpg</t>
  </si>
  <si>
    <t>http://pbs.twimg.com/profile_images/1184069516571152384/W2_w-eUP_normal.jpg</t>
  </si>
  <si>
    <t>http://pbs.twimg.com/profile_images/472441237283172352/IkLO151f_normal.jpeg</t>
  </si>
  <si>
    <t>http://pbs.twimg.com/profile_images/1077921252961067014/c9jf-HGj_normal.jpg</t>
  </si>
  <si>
    <t>http://pbs.twimg.com/profile_images/1057464354151546880/HlAi3xwr_normal.jpg</t>
  </si>
  <si>
    <t>http://pbs.twimg.com/profile_images/640050974963318784/bXR9LUgf_normal.jpg</t>
  </si>
  <si>
    <t>http://pbs.twimg.com/profile_images/1193678606305779712/kKTZk2jV_normal.jpg</t>
  </si>
  <si>
    <t>http://pbs.twimg.com/profile_images/1182146512337305602/T-P3hUbz_normal.jpg</t>
  </si>
  <si>
    <t>http://pbs.twimg.com/profile_images/1173035434227556352/rgsrsTDH_normal.jpg</t>
  </si>
  <si>
    <t>http://pbs.twimg.com/profile_images/1066951479951572992/DyJX61MQ_normal.jpg</t>
  </si>
  <si>
    <t>http://pbs.twimg.com/profile_images/948233027003568134/CgN4fiLw_normal.jpg</t>
  </si>
  <si>
    <t>http://pbs.twimg.com/profile_images/1145692408111403009/NHOyAzVe_normal.jpg</t>
  </si>
  <si>
    <t>http://pbs.twimg.com/profile_images/803022459414847488/S7Re7BoT_normal.jpg</t>
  </si>
  <si>
    <t>http://pbs.twimg.com/profile_images/1187709377911889924/c11xYPPD_normal.jpg</t>
  </si>
  <si>
    <t>http://pbs.twimg.com/profile_images/1071953129107832837/d8bVuEPF_normal.jpg</t>
  </si>
  <si>
    <t>http://pbs.twimg.com/profile_images/978906104318054400/-3FuKLU3_normal.jpg</t>
  </si>
  <si>
    <t>http://pbs.twimg.com/profile_images/478854474794938368/7qi4jU3g_normal.jpeg</t>
  </si>
  <si>
    <t>http://pbs.twimg.com/profile_images/565746986389741569/qHaOtnZ7_normal.jpeg</t>
  </si>
  <si>
    <t>http://pbs.twimg.com/profile_images/1170510364628443136/AhAcZdHu_normal.jpg</t>
  </si>
  <si>
    <t>http://pbs.twimg.com/profile_images/875551380831916032/lgg0UphK_normal.jpg</t>
  </si>
  <si>
    <t>http://pbs.twimg.com/profile_images/1150485830898737152/NuTxfqgy_normal.jpg</t>
  </si>
  <si>
    <t>http://pbs.twimg.com/profile_images/1991891559/Twittershot_normal.jpg</t>
  </si>
  <si>
    <t>http://pbs.twimg.com/profile_images/1107422536734781447/XO_nBlgd_normal.png</t>
  </si>
  <si>
    <t>http://pbs.twimg.com/profile_images/996106838910304256/aNnTskTv_normal.jpg</t>
  </si>
  <si>
    <t>http://pbs.twimg.com/profile_images/1040258515523141632/fcIGOUXk_normal.jpg</t>
  </si>
  <si>
    <t>http://pbs.twimg.com/profile_images/1099792951104991237/7Xaa0XXs_normal.jpg</t>
  </si>
  <si>
    <t>http://pbs.twimg.com/profile_images/1137846269731332097/Xp47Uebj_normal.jpg</t>
  </si>
  <si>
    <t>http://pbs.twimg.com/profile_images/1047138038348959749/1m2I0PXw_normal.jpg</t>
  </si>
  <si>
    <t>http://pbs.twimg.com/profile_images/1117137065357918208/f2aS-aTX_normal.jpg</t>
  </si>
  <si>
    <t>http://pbs.twimg.com/profile_images/1081839610840285184/Rer9-nBv_normal.jpg</t>
  </si>
  <si>
    <t>http://pbs.twimg.com/profile_images/1165792621802991616/F9mrlO1v_normal.png</t>
  </si>
  <si>
    <t>http://pbs.twimg.com/profile_images/1094039856806809601/YKhXWzRR_normal.jpg</t>
  </si>
  <si>
    <t>http://pbs.twimg.com/profile_images/1127987894503788546/DTtR6ssy_normal.jpg</t>
  </si>
  <si>
    <t>http://pbs.twimg.com/profile_images/1056232740541087745/41YqIYli_normal.jpg</t>
  </si>
  <si>
    <t>http://pbs.twimg.com/profile_images/928734528167989249/sNrJM143_normal.jpg</t>
  </si>
  <si>
    <t>http://pbs.twimg.com/profile_images/1191542674530037760/bnTxB0J9_normal.jpg</t>
  </si>
  <si>
    <t>http://pbs.twimg.com/profile_images/1192626585662345217/otBiZe0C_normal.jpg</t>
  </si>
  <si>
    <t>http://pbs.twimg.com/profile_images/1164946752945999872/NhxTv6eM_normal.jpg</t>
  </si>
  <si>
    <t>http://pbs.twimg.com/profile_images/995763551246708743/ZY2bpm4m_normal.jpg</t>
  </si>
  <si>
    <t>http://pbs.twimg.com/profile_images/713443343980568576/4cUwy9d-_normal.jpg</t>
  </si>
  <si>
    <t>http://pbs.twimg.com/profile_images/1038134382178000902/wnFVD44P_normal.jpg</t>
  </si>
  <si>
    <t>http://pbs.twimg.com/profile_images/1039590469318189060/-Xfdi4IH_normal.jpg</t>
  </si>
  <si>
    <t>http://pbs.twimg.com/profile_images/1087415942576066560/7J1R5u5Q_normal.jpg</t>
  </si>
  <si>
    <t>http://pbs.twimg.com/profile_images/672094320619610112/Kom89qyW_normal.jpg</t>
  </si>
  <si>
    <t>http://pbs.twimg.com/profile_images/1185635308576137219/AAp1ftV-_normal.jpg</t>
  </si>
  <si>
    <t>http://pbs.twimg.com/profile_images/1092447401716211712/CcOq2B1B_normal.jpg</t>
  </si>
  <si>
    <t>04:21:49</t>
  </si>
  <si>
    <t>05:25:00</t>
  </si>
  <si>
    <t>15:04:52</t>
  </si>
  <si>
    <t>22:30:38</t>
  </si>
  <si>
    <t>23:27:35</t>
  </si>
  <si>
    <t>00:39:49</t>
  </si>
  <si>
    <t>02:00:13</t>
  </si>
  <si>
    <t>12:14:17</t>
  </si>
  <si>
    <t>17:35:57</t>
  </si>
  <si>
    <t>00:25:03</t>
  </si>
  <si>
    <t>02:48:31</t>
  </si>
  <si>
    <t>21:46:43</t>
  </si>
  <si>
    <t>01:57:04</t>
  </si>
  <si>
    <t>01:07:58</t>
  </si>
  <si>
    <t>01:12:45</t>
  </si>
  <si>
    <t>03:34:40</t>
  </si>
  <si>
    <t>04:36:21</t>
  </si>
  <si>
    <t>04:44:02</t>
  </si>
  <si>
    <t>05:43:53</t>
  </si>
  <si>
    <t>07:16:05</t>
  </si>
  <si>
    <t>09:30:18</t>
  </si>
  <si>
    <t>09:56:36</t>
  </si>
  <si>
    <t>10:24:58</t>
  </si>
  <si>
    <t>10:58:06</t>
  </si>
  <si>
    <t>12:18:48</t>
  </si>
  <si>
    <t>12:27:44</t>
  </si>
  <si>
    <t>12:55:30</t>
  </si>
  <si>
    <t>13:00:40</t>
  </si>
  <si>
    <t>13:20:20</t>
  </si>
  <si>
    <t>13:49:59</t>
  </si>
  <si>
    <t>14:15:02</t>
  </si>
  <si>
    <t>14:23:50</t>
  </si>
  <si>
    <t>14:27:07</t>
  </si>
  <si>
    <t>14:50:33</t>
  </si>
  <si>
    <t>14:55:23</t>
  </si>
  <si>
    <t>14:58:51</t>
  </si>
  <si>
    <t>15:18:09</t>
  </si>
  <si>
    <t>15:21:45</t>
  </si>
  <si>
    <t>16:31:23</t>
  </si>
  <si>
    <t>16:34:10</t>
  </si>
  <si>
    <t>16:43:44</t>
  </si>
  <si>
    <t>17:10:11</t>
  </si>
  <si>
    <t>17:16:51</t>
  </si>
  <si>
    <t>17:28:03</t>
  </si>
  <si>
    <t>17:33:47</t>
  </si>
  <si>
    <t>17:43:45</t>
  </si>
  <si>
    <t>17:54:48</t>
  </si>
  <si>
    <t>18:16:20</t>
  </si>
  <si>
    <t>18:21:35</t>
  </si>
  <si>
    <t>18:22:57</t>
  </si>
  <si>
    <t>18:34:14</t>
  </si>
  <si>
    <t>18:38:28</t>
  </si>
  <si>
    <t>19:09:31</t>
  </si>
  <si>
    <t>20:44:53</t>
  </si>
  <si>
    <t>21:04:50</t>
  </si>
  <si>
    <t>21:24:24</t>
  </si>
  <si>
    <t>21:35:37</t>
  </si>
  <si>
    <t>21:37:03</t>
  </si>
  <si>
    <t>21:42:26</t>
  </si>
  <si>
    <t>21:47:28</t>
  </si>
  <si>
    <t>21:53:03</t>
  </si>
  <si>
    <t>22:08:05</t>
  </si>
  <si>
    <t>23:09:21</t>
  </si>
  <si>
    <t>23:27:08</t>
  </si>
  <si>
    <t>00:02:35</t>
  </si>
  <si>
    <t>00:06:20</t>
  </si>
  <si>
    <t>00:34:31</t>
  </si>
  <si>
    <t>00:46:16</t>
  </si>
  <si>
    <t>00:23:11</t>
  </si>
  <si>
    <t>00:53:58</t>
  </si>
  <si>
    <t>01:16:07</t>
  </si>
  <si>
    <t>01:30:12</t>
  </si>
  <si>
    <t>01:47:00</t>
  </si>
  <si>
    <t>02:06:46</t>
  </si>
  <si>
    <t>02:17:11</t>
  </si>
  <si>
    <t>02:29:23</t>
  </si>
  <si>
    <t>17:47:57</t>
  </si>
  <si>
    <t>02:31:17</t>
  </si>
  <si>
    <t>02:39:20</t>
  </si>
  <si>
    <t>02:39:48</t>
  </si>
  <si>
    <t>02:43:29</t>
  </si>
  <si>
    <t>02:44:15</t>
  </si>
  <si>
    <t>02:44:59</t>
  </si>
  <si>
    <t>03:01:59</t>
  </si>
  <si>
    <t>03:34:10</t>
  </si>
  <si>
    <t>03:44:24</t>
  </si>
  <si>
    <t>04:05:42</t>
  </si>
  <si>
    <t>04:18:34</t>
  </si>
  <si>
    <t>02:42:13</t>
  </si>
  <si>
    <t>05:02:21</t>
  </si>
  <si>
    <t>05:19:47</t>
  </si>
  <si>
    <t>06:27:49</t>
  </si>
  <si>
    <t>06:33:13</t>
  </si>
  <si>
    <t>06:32:09</t>
  </si>
  <si>
    <t>06:34:59</t>
  </si>
  <si>
    <t>08:56:54</t>
  </si>
  <si>
    <t>10:03:35</t>
  </si>
  <si>
    <t>11:38:52</t>
  </si>
  <si>
    <t>12:11:21</t>
  </si>
  <si>
    <t>12:12:08</t>
  </si>
  <si>
    <t>12:33:26</t>
  </si>
  <si>
    <t>04:03:33</t>
  </si>
  <si>
    <t>12:39:54</t>
  </si>
  <si>
    <t>13:37:54</t>
  </si>
  <si>
    <t>13:42:39</t>
  </si>
  <si>
    <t>13:43:13</t>
  </si>
  <si>
    <t>14:56:20</t>
  </si>
  <si>
    <t>16:49:46</t>
  </si>
  <si>
    <t>16:58:37</t>
  </si>
  <si>
    <t>23:07:12</t>
  </si>
  <si>
    <t>17:20:46</t>
  </si>
  <si>
    <t>17:25:12</t>
  </si>
  <si>
    <t>17:31:56</t>
  </si>
  <si>
    <t>17:50:27</t>
  </si>
  <si>
    <t>18:12:24</t>
  </si>
  <si>
    <t>18:28:22</t>
  </si>
  <si>
    <t>18:32:20</t>
  </si>
  <si>
    <t>18:36:20</t>
  </si>
  <si>
    <t>19:27:03</t>
  </si>
  <si>
    <t>19:49:08</t>
  </si>
  <si>
    <t>19:50:58</t>
  </si>
  <si>
    <t>19:52:00</t>
  </si>
  <si>
    <t>19:49:40</t>
  </si>
  <si>
    <t>19:52:03</t>
  </si>
  <si>
    <t>19:53:31</t>
  </si>
  <si>
    <t>20:04:48</t>
  </si>
  <si>
    <t>20:05:28</t>
  </si>
  <si>
    <t>20:06:13</t>
  </si>
  <si>
    <t>20:07:10</t>
  </si>
  <si>
    <t>17:55:45</t>
  </si>
  <si>
    <t>20:07:13</t>
  </si>
  <si>
    <t>20:10:25</t>
  </si>
  <si>
    <t>20:12:35</t>
  </si>
  <si>
    <t>20:12:56</t>
  </si>
  <si>
    <t>20:14:37</t>
  </si>
  <si>
    <t>20:22:18</t>
  </si>
  <si>
    <t>20:22:49</t>
  </si>
  <si>
    <t>20:23:40</t>
  </si>
  <si>
    <t>20:24:19</t>
  </si>
  <si>
    <t>20:26:14</t>
  </si>
  <si>
    <t>https://twitter.com/cook30_eric/status/1190846519106105344</t>
  </si>
  <si>
    <t>https://twitter.com/sea__cow/status/1190862417833496577</t>
  </si>
  <si>
    <t>https://twitter.com/17micker/status/1191008345592913925</t>
  </si>
  <si>
    <t>https://twitter.com/thebiscuitpod/status/1191120526854541313</t>
  </si>
  <si>
    <t>https://twitter.com/canbluesfan/status/1191134861991432193</t>
  </si>
  <si>
    <t>https://twitter.com/rockcityusa9/status/1191153039454789633</t>
  </si>
  <si>
    <t>https://twitter.com/jay52913/status/1191173270323781632</t>
  </si>
  <si>
    <t>https://twitter.com/michael_warren/status/1191327805482643457</t>
  </si>
  <si>
    <t>https://twitter.com/briannaacanavan/status/1191408755881193473</t>
  </si>
  <si>
    <t>https://twitter.com/101967pat/status/1191511708419919875</t>
  </si>
  <si>
    <t>https://twitter.com/honestllyyyyyy/status/1191547813169160192</t>
  </si>
  <si>
    <t>https://twitter.com/billernr/status/1192196639022297088</t>
  </si>
  <si>
    <t>https://twitter.com/dwancherry/status/1192984418085982213</t>
  </si>
  <si>
    <t>https://twitter.com/zacwtolson/status/1193334449276162049</t>
  </si>
  <si>
    <t>https://twitter.com/baby_smurf_nl/status/1193335653410447360</t>
  </si>
  <si>
    <t>https://twitter.com/jsg15/status/1193371368265523202</t>
  </si>
  <si>
    <t>https://twitter.com/bcreality/status/1193386892634411009</t>
  </si>
  <si>
    <t>https://twitter.com/pmodog/status/1193388823109152768</t>
  </si>
  <si>
    <t>https://twitter.com/michael04468459/status/1193403885441798144</t>
  </si>
  <si>
    <t>https://twitter.com/scottbiggsify/status/1193427089615011840</t>
  </si>
  <si>
    <t>https://twitter.com/cultangel/status/1193460863912558592</t>
  </si>
  <si>
    <t>https://twitter.com/pride_western/status/1193467486479552518</t>
  </si>
  <si>
    <t>https://twitter.com/burkie93/status/1193474621233934336</t>
  </si>
  <si>
    <t>https://twitter.com/profahern/status/1193482963226365952</t>
  </si>
  <si>
    <t>https://twitter.com/cryptosommelier/status/1193503268334379009</t>
  </si>
  <si>
    <t>https://twitter.com/bcopoc/status/1193505517274107904</t>
  </si>
  <si>
    <t>https://twitter.com/gee_1000_/status/1193512505349410817</t>
  </si>
  <si>
    <t>https://twitter.com/jinksterz/status/1193513806871306241</t>
  </si>
  <si>
    <t>https://twitter.com/creativetweets/status/1193518754157748225</t>
  </si>
  <si>
    <t>https://twitter.com/lifeunderarock3/status/1193526217326125056</t>
  </si>
  <si>
    <t>https://twitter.com/mattns92/status/1193532521780256768</t>
  </si>
  <si>
    <t>https://twitter.com/jdnaa/status/1193534737354121216</t>
  </si>
  <si>
    <t>https://twitter.com/bobbygottfried/status/1193535561996414978</t>
  </si>
  <si>
    <t>https://twitter.com/tammad/status/1193541457417789440</t>
  </si>
  <si>
    <t>https://twitter.com/yeahrightinc/status/1193542675108114438</t>
  </si>
  <si>
    <t>https://twitter.com/justrollinon86/status/1193543548873916416</t>
  </si>
  <si>
    <t>https://twitter.com/mowatgreg/status/1193548404208668672</t>
  </si>
  <si>
    <t>https://twitter.com/thegoalhorn/status/1193549311143038977</t>
  </si>
  <si>
    <t>https://twitter.com/phildoherty/status/1193566836572524544</t>
  </si>
  <si>
    <t>https://twitter.com/litvaksteve/status/1193567536303919104</t>
  </si>
  <si>
    <t>https://twitter.com/clgurevitz/status/1193569942597177344</t>
  </si>
  <si>
    <t>https://twitter.com/davidcharlesfa1/status/1193576601029468160</t>
  </si>
  <si>
    <t>https://twitter.com/trevorohebert1/status/1193578278281531392</t>
  </si>
  <si>
    <t>https://twitter.com/toes2734/status/1193581095004049408</t>
  </si>
  <si>
    <t>https://twitter.com/peteforgets/status/1193582536380833792</t>
  </si>
  <si>
    <t>https://twitter.com/yychoeman/status/1193585047376261120</t>
  </si>
  <si>
    <t>https://twitter.com/juliusbarthelme/status/1193587828082401280</t>
  </si>
  <si>
    <t>https://twitter.com/whitey74014642/status/1193593244912947203</t>
  </si>
  <si>
    <t>https://twitter.com/dabear67/status/1193594566751981570</t>
  </si>
  <si>
    <t>https://twitter.com/jasonrklein17/status/1193594913335566336</t>
  </si>
  <si>
    <t>https://twitter.com/ginger_consult/status/1193597751893938176</t>
  </si>
  <si>
    <t>https://twitter.com/goodeambrose/status/1193598817255542784</t>
  </si>
  <si>
    <t>https://twitter.com/ge_neration_nxt/status/1193606629461127168</t>
  </si>
  <si>
    <t>https://twitter.com/amd_808/status/1193630628706693120</t>
  </si>
  <si>
    <t>https://twitter.com/shootwauthority/status/1193635650874093569</t>
  </si>
  <si>
    <t>https://twitter.com/shiloh102957/status/1193640574873735168</t>
  </si>
  <si>
    <t>https://twitter.com/elspence333/status/1193643397057253376</t>
  </si>
  <si>
    <t>https://twitter.com/elspence333/status/1193643760447606784</t>
  </si>
  <si>
    <t>https://twitter.com/jenny5e/status/1193645111176884224</t>
  </si>
  <si>
    <t>https://twitter.com/derrickcarter15/status/1193646380251844614</t>
  </si>
  <si>
    <t>https://twitter.com/ranjan_das_9/status/1193647783229763585</t>
  </si>
  <si>
    <t>https://twitter.com/ranjan_das_9/status/1193651569427931136</t>
  </si>
  <si>
    <t>https://twitter.com/rstacey99/status/1193666987769126913</t>
  </si>
  <si>
    <t>https://twitter.com/weeniewawa/status/1193671462780985344</t>
  </si>
  <si>
    <t>https://twitter.com/vegasjayp/status/1193680381720973313</t>
  </si>
  <si>
    <t>https://twitter.com/g3man43/status/1193681328379699212</t>
  </si>
  <si>
    <t>https://twitter.com/al_sportslover/status/1193688419743846400</t>
  </si>
  <si>
    <t>https://twitter.com/copperfield2010/status/1193691374748454913</t>
  </si>
  <si>
    <t>https://twitter.com/dewy03/status/1193685566828797953</t>
  </si>
  <si>
    <t>https://twitter.com/glenerickson51/status/1193693313041235968</t>
  </si>
  <si>
    <t>https://twitter.com/markfriesen08/status/1193698888219119617</t>
  </si>
  <si>
    <t>https://twitter.com/canadian_west/status/1193702431260999682</t>
  </si>
  <si>
    <t>https://twitter.com/boozechimp/status/1193706658373001219</t>
  </si>
  <si>
    <t>https://twitter.com/2_forhooking/status/1193711633849294848</t>
  </si>
  <si>
    <t>https://twitter.com/accordingtomio/status/1193714256354725888</t>
  </si>
  <si>
    <t>https://twitter.com/nealpope12/status/1193717327147216901</t>
  </si>
  <si>
    <t>https://twitter.com/bennyrough/status/1193586105523806208</t>
  </si>
  <si>
    <t>https://twitter.com/bennyrough/status/1193717804391948288</t>
  </si>
  <si>
    <t>https://twitter.com/disomma91/status/1193719832358711296</t>
  </si>
  <si>
    <t>https://twitter.com/mphs95/status/1193719949434531840</t>
  </si>
  <si>
    <t>https://twitter.com/heygenevieve/status/1193720874232352769</t>
  </si>
  <si>
    <t>https://twitter.com/kroadhog/status/1193721069598699520</t>
  </si>
  <si>
    <t>https://twitter.com/screaminasmith3/status/1193721252537610241</t>
  </si>
  <si>
    <t>https://twitter.com/stephenjnichols/status/1193725528529747969</t>
  </si>
  <si>
    <t>https://twitter.com/neonracer2/status/1193733629668732928</t>
  </si>
  <si>
    <t>https://twitter.com/yknot05/status/1193736206648918016</t>
  </si>
  <si>
    <t>https://twitter.com/shanahanmtl/status/1193741566873153540</t>
  </si>
  <si>
    <t>https://twitter.com/mowatrandy/status/1193744804590444544</t>
  </si>
  <si>
    <t>https://twitter.com/philmccrackin44/status/1193720557159747584</t>
  </si>
  <si>
    <t>https://twitter.com/telephonedave/status/1193755822859272192</t>
  </si>
  <si>
    <t>https://twitter.com/theheeros/status/1193760207148445696</t>
  </si>
  <si>
    <t>https://twitter.com/souisec/status/1193777332248596480</t>
  </si>
  <si>
    <t>https://twitter.com/souisec/status/1193778687264641024</t>
  </si>
  <si>
    <t>https://twitter.com/souisec/status/1193778418850189312</t>
  </si>
  <si>
    <t>https://twitter.com/souisec/status/1193779134113230848</t>
  </si>
  <si>
    <t>https://twitter.com/ianwcanucks/status/1193814848917819392</t>
  </si>
  <si>
    <t>https://twitter.com/ruffnecknation/status/1193831628239360001</t>
  </si>
  <si>
    <t>https://twitter.com/costellodaniel1/status/1193855608912523264</t>
  </si>
  <si>
    <t>https://twitter.com/raytoutofer/status/1193863782096920581</t>
  </si>
  <si>
    <t>https://twitter.com/teamadam76/status/1193863981305339905</t>
  </si>
  <si>
    <t>https://twitter.com/marcdandad/status/1193869340975620096</t>
  </si>
  <si>
    <t>https://twitter.com/travcurrie/status/1190841920672555009</t>
  </si>
  <si>
    <t>https://twitter.com/worried_canuck/status/1193870966704746497</t>
  </si>
  <si>
    <t>https://twitter.com/salespromark/status/1193885563780243456</t>
  </si>
  <si>
    <t>https://twitter.com/butchymclarty/status/1193886761132396544</t>
  </si>
  <si>
    <t>https://twitter.com/butchymclarty/status/1193886903508045827</t>
  </si>
  <si>
    <t>https://twitter.com/winemaker1960/status/1193905300669181958</t>
  </si>
  <si>
    <t>https://twitter.com/hickstownmauler/status/1193933850117844997</t>
  </si>
  <si>
    <t>https://twitter.com/freestone62/status/1193936074457923589</t>
  </si>
  <si>
    <t>https://twitter.com/duncanbray7/status/1193666446787850240</t>
  </si>
  <si>
    <t>https://twitter.com/duncanbray7/status/1193941652055965696</t>
  </si>
  <si>
    <t>https://twitter.com/justcurl44/status/1193942764318314496</t>
  </si>
  <si>
    <t>https://twitter.com/pushandrun81/status/1193944459253370884</t>
  </si>
  <si>
    <t>https://twitter.com/matinintoronto/status/1193949122237259776</t>
  </si>
  <si>
    <t>https://twitter.com/paganmediabites/status/1193954644743086080</t>
  </si>
  <si>
    <t>https://twitter.com/janvykydal/status/1193958663452385283</t>
  </si>
  <si>
    <t>https://twitter.com/thehockeyexpert/status/1193959661432721408</t>
  </si>
  <si>
    <t>https://twitter.com/brianbaker79/status/1193960667457445889</t>
  </si>
  <si>
    <t>https://twitter.com/dwayne__tuck/status/1193973429302710273</t>
  </si>
  <si>
    <t>https://twitter.com/sarsings27/status/1193978986977726467</t>
  </si>
  <si>
    <t>https://twitter.com/zeedlle/status/1193979451350142976</t>
  </si>
  <si>
    <t>https://twitter.com/austin_c_lee/status/1193979711153565696</t>
  </si>
  <si>
    <t>https://twitter.com/larryfisher_kdc/status/1193979121715400704</t>
  </si>
  <si>
    <t>https://twitter.com/deanplunkettthw/status/1193979721417207808</t>
  </si>
  <si>
    <t>https://twitter.com/saskysens/status/1193980089916100608</t>
  </si>
  <si>
    <t>https://twitter.com/realpistolpete7/status/1193982932656050176</t>
  </si>
  <si>
    <t>https://twitter.com/jamieuguccioni/status/1193983098955939842</t>
  </si>
  <si>
    <t>https://twitter.com/heystu818/status/1193983289369006082</t>
  </si>
  <si>
    <t>https://twitter.com/villagejester/status/1193983527831752705</t>
  </si>
  <si>
    <t>https://twitter.com/villagejester/status/1193588064733429760</t>
  </si>
  <si>
    <t>https://twitter.com/thewuwu/status/1193983539387219969</t>
  </si>
  <si>
    <t>https://twitter.com/tumultuous/status/1193984346111262721</t>
  </si>
  <si>
    <t>https://twitter.com/trishthemiddle/status/1193984888237633537</t>
  </si>
  <si>
    <t>https://twitter.com/codywouldman/status/1193984976561135616</t>
  </si>
  <si>
    <t>https://twitter.com/theycallmecarg/status/1193985399821082628</t>
  </si>
  <si>
    <t>https://twitter.com/hab_day/status/1193987335899242502</t>
  </si>
  <si>
    <t>https://twitter.com/jake_wickware/status/1193987463489970176</t>
  </si>
  <si>
    <t>https://twitter.com/caycelubrun/status/1193987679567974400</t>
  </si>
  <si>
    <t>https://twitter.com/casie_lynn57/status/1193987840809619457</t>
  </si>
  <si>
    <t>https://twitter.com/tylercalver/status/1193988323628535814</t>
  </si>
  <si>
    <t>1190846519106105344</t>
  </si>
  <si>
    <t>1190862417833496577</t>
  </si>
  <si>
    <t>1191008345592913925</t>
  </si>
  <si>
    <t>1191120526854541313</t>
  </si>
  <si>
    <t>1191134861991432193</t>
  </si>
  <si>
    <t>1191153039454789633</t>
  </si>
  <si>
    <t>1191173270323781632</t>
  </si>
  <si>
    <t>1191327805482643457</t>
  </si>
  <si>
    <t>1191408755881193473</t>
  </si>
  <si>
    <t>1191511708419919875</t>
  </si>
  <si>
    <t>1191547813169160192</t>
  </si>
  <si>
    <t>1192196639022297088</t>
  </si>
  <si>
    <t>1192984418085982213</t>
  </si>
  <si>
    <t>1193334449276162049</t>
  </si>
  <si>
    <t>1193335653410447360</t>
  </si>
  <si>
    <t>1193371368265523202</t>
  </si>
  <si>
    <t>1193386892634411009</t>
  </si>
  <si>
    <t>1193388823109152768</t>
  </si>
  <si>
    <t>1193403885441798144</t>
  </si>
  <si>
    <t>1193427089615011840</t>
  </si>
  <si>
    <t>1193460863912558592</t>
  </si>
  <si>
    <t>1193467486479552518</t>
  </si>
  <si>
    <t>1193474621233934336</t>
  </si>
  <si>
    <t>1193482963226365952</t>
  </si>
  <si>
    <t>1193503268334379009</t>
  </si>
  <si>
    <t>1193505517274107904</t>
  </si>
  <si>
    <t>1193512505349410817</t>
  </si>
  <si>
    <t>1193513806871306241</t>
  </si>
  <si>
    <t>1193518754157748225</t>
  </si>
  <si>
    <t>1193526217326125056</t>
  </si>
  <si>
    <t>1193532521780256768</t>
  </si>
  <si>
    <t>1193534737354121216</t>
  </si>
  <si>
    <t>1193535561996414978</t>
  </si>
  <si>
    <t>1193541457417789440</t>
  </si>
  <si>
    <t>1193542675108114438</t>
  </si>
  <si>
    <t>1193543548873916416</t>
  </si>
  <si>
    <t>1193548404208668672</t>
  </si>
  <si>
    <t>1193549311143038977</t>
  </si>
  <si>
    <t>1193566836572524544</t>
  </si>
  <si>
    <t>1193567536303919104</t>
  </si>
  <si>
    <t>1193569942597177344</t>
  </si>
  <si>
    <t>1193576601029468160</t>
  </si>
  <si>
    <t>1193578278281531392</t>
  </si>
  <si>
    <t>1193581095004049408</t>
  </si>
  <si>
    <t>1193582536380833792</t>
  </si>
  <si>
    <t>1193585047376261120</t>
  </si>
  <si>
    <t>1193587828082401280</t>
  </si>
  <si>
    <t>1193593244912947203</t>
  </si>
  <si>
    <t>1193594566751981570</t>
  </si>
  <si>
    <t>1193594913335566336</t>
  </si>
  <si>
    <t>1193597751893938176</t>
  </si>
  <si>
    <t>1193598817255542784</t>
  </si>
  <si>
    <t>1193606629461127168</t>
  </si>
  <si>
    <t>1193630628706693120</t>
  </si>
  <si>
    <t>1193635650874093569</t>
  </si>
  <si>
    <t>1193640574873735168</t>
  </si>
  <si>
    <t>1193643397057253376</t>
  </si>
  <si>
    <t>1193643760447606784</t>
  </si>
  <si>
    <t>1193645111176884224</t>
  </si>
  <si>
    <t>1193646380251844614</t>
  </si>
  <si>
    <t>1193647783229763585</t>
  </si>
  <si>
    <t>1193651569427931136</t>
  </si>
  <si>
    <t>1193666987769126913</t>
  </si>
  <si>
    <t>1193671462780985344</t>
  </si>
  <si>
    <t>1193680381720973313</t>
  </si>
  <si>
    <t>1193681328379699212</t>
  </si>
  <si>
    <t>1193688419743846400</t>
  </si>
  <si>
    <t>1193691374748454913</t>
  </si>
  <si>
    <t>1193685566828797953</t>
  </si>
  <si>
    <t>1193693313041235968</t>
  </si>
  <si>
    <t>1193698888219119617</t>
  </si>
  <si>
    <t>1193702431260999682</t>
  </si>
  <si>
    <t>1193706658373001219</t>
  </si>
  <si>
    <t>1193711633849294848</t>
  </si>
  <si>
    <t>1193714256354725888</t>
  </si>
  <si>
    <t>1193717327147216901</t>
  </si>
  <si>
    <t>1193586105523806208</t>
  </si>
  <si>
    <t>1193717804391948288</t>
  </si>
  <si>
    <t>1193719832358711296</t>
  </si>
  <si>
    <t>1193719949434531840</t>
  </si>
  <si>
    <t>1193720874232352769</t>
  </si>
  <si>
    <t>1193721069598699520</t>
  </si>
  <si>
    <t>1193721252537610241</t>
  </si>
  <si>
    <t>1193725528529747969</t>
  </si>
  <si>
    <t>1193733629668732928</t>
  </si>
  <si>
    <t>1193736206648918016</t>
  </si>
  <si>
    <t>1193741566873153540</t>
  </si>
  <si>
    <t>1193744804590444544</t>
  </si>
  <si>
    <t>1193720557159747584</t>
  </si>
  <si>
    <t>1193755822859272192</t>
  </si>
  <si>
    <t>1193760207148445696</t>
  </si>
  <si>
    <t>1193777332248596480</t>
  </si>
  <si>
    <t>1193778687264641024</t>
  </si>
  <si>
    <t>1193778418850189312</t>
  </si>
  <si>
    <t>1193779134113230848</t>
  </si>
  <si>
    <t>1193814848917819392</t>
  </si>
  <si>
    <t>1193831628239360001</t>
  </si>
  <si>
    <t>1193855608912523264</t>
  </si>
  <si>
    <t>1193863782096920581</t>
  </si>
  <si>
    <t>1193863981305339905</t>
  </si>
  <si>
    <t>1193869340975620096</t>
  </si>
  <si>
    <t>1190841920672555009</t>
  </si>
  <si>
    <t>1193870966704746497</t>
  </si>
  <si>
    <t>1193885563780243456</t>
  </si>
  <si>
    <t>1193886761132396544</t>
  </si>
  <si>
    <t>1193886903508045827</t>
  </si>
  <si>
    <t>1193905300669181958</t>
  </si>
  <si>
    <t>1193933850117844997</t>
  </si>
  <si>
    <t>1193936074457923589</t>
  </si>
  <si>
    <t>1193666446787850240</t>
  </si>
  <si>
    <t>1193941652055965696</t>
  </si>
  <si>
    <t>1193942764318314496</t>
  </si>
  <si>
    <t>1193944459253370884</t>
  </si>
  <si>
    <t>1193949122237259776</t>
  </si>
  <si>
    <t>1193954644743086080</t>
  </si>
  <si>
    <t>1193958663452385283</t>
  </si>
  <si>
    <t>1193959661432721408</t>
  </si>
  <si>
    <t>1193960667457445889</t>
  </si>
  <si>
    <t>1193973429302710273</t>
  </si>
  <si>
    <t>1193978986977726467</t>
  </si>
  <si>
    <t>1193979451350142976</t>
  </si>
  <si>
    <t>1193979711153565696</t>
  </si>
  <si>
    <t>1193979121715400704</t>
  </si>
  <si>
    <t>1193979721417207808</t>
  </si>
  <si>
    <t>1193980089916100608</t>
  </si>
  <si>
    <t>1193982932656050176</t>
  </si>
  <si>
    <t>1193983098955939842</t>
  </si>
  <si>
    <t>1193983289369006082</t>
  </si>
  <si>
    <t>1193983527831752705</t>
  </si>
  <si>
    <t>1193588064733429760</t>
  </si>
  <si>
    <t>1193983539387219969</t>
  </si>
  <si>
    <t>1193984346111262721</t>
  </si>
  <si>
    <t>1193984888237633537</t>
  </si>
  <si>
    <t>1193984976561135616</t>
  </si>
  <si>
    <t>1193985399821082628</t>
  </si>
  <si>
    <t>1193987335899242502</t>
  </si>
  <si>
    <t>1193987463489970176</t>
  </si>
  <si>
    <t>1193987679567974400</t>
  </si>
  <si>
    <t>1193987840809619457</t>
  </si>
  <si>
    <t>1193988323628535814</t>
  </si>
  <si>
    <t>1191114229945978880</t>
  </si>
  <si>
    <t>1191408554596548608</t>
  </si>
  <si>
    <t>1192984329661669376</t>
  </si>
  <si>
    <t>1193332498434015233</t>
  </si>
  <si>
    <t>1193375504407117824</t>
  </si>
  <si>
    <t>1193335939700887552</t>
  </si>
  <si>
    <t>1193522786016346120</t>
  </si>
  <si>
    <t>1193534117515812865</t>
  </si>
  <si>
    <t>1193540968890458113</t>
  </si>
  <si>
    <t>1193562665790128128</t>
  </si>
  <si>
    <t>1193487119030923266</t>
  </si>
  <si>
    <t>1193524371127721986</t>
  </si>
  <si>
    <t>1193360040238993409</t>
  </si>
  <si>
    <t>1193576165224714242</t>
  </si>
  <si>
    <t>1193582947619655685</t>
  </si>
  <si>
    <t>1193569251233153025</t>
  </si>
  <si>
    <t>1193593064079667202</t>
  </si>
  <si>
    <t>1193350854046208000</t>
  </si>
  <si>
    <t>1193586106178179072</t>
  </si>
  <si>
    <t>1193634316649144320</t>
  </si>
  <si>
    <t>1193565971501346816</t>
  </si>
  <si>
    <t>1193587470237126656</t>
  </si>
  <si>
    <t>1193587445545209856</t>
  </si>
  <si>
    <t>1193586836893052935</t>
  </si>
  <si>
    <t>1193674011248644096</t>
  </si>
  <si>
    <t>1193628788837552129</t>
  </si>
  <si>
    <t>1193676434612641792</t>
  </si>
  <si>
    <t>1193698270234546177</t>
  </si>
  <si>
    <t>1193705848884871170</t>
  </si>
  <si>
    <t>1193582988493283330</t>
  </si>
  <si>
    <t>1193673238355873792</t>
  </si>
  <si>
    <t>1193537382458568704</t>
  </si>
  <si>
    <t>1193597662433566720</t>
  </si>
  <si>
    <t>1190377858574753793</t>
  </si>
  <si>
    <t>1193607119204802560</t>
  </si>
  <si>
    <t>1193569815891456001</t>
  </si>
  <si>
    <t>1193881297875341312</t>
  </si>
  <si>
    <t>1193885176402731013</t>
  </si>
  <si>
    <t>1193904352685174784</t>
  </si>
  <si>
    <t>1193894906189819904</t>
  </si>
  <si>
    <t>1193727646619885569</t>
  </si>
  <si>
    <t>1193647660965621760</t>
  </si>
  <si>
    <t>1193819697193660421</t>
  </si>
  <si>
    <t>1193841424153792513</t>
  </si>
  <si>
    <t>1193958844566843392</t>
  </si>
  <si>
    <t>1193972511966466049</t>
  </si>
  <si>
    <t>1193976979642560512</t>
  </si>
  <si>
    <t>1193982044633784320</t>
  </si>
  <si>
    <t>1193980620986126336</t>
  </si>
  <si>
    <t>1193983887208321036</t>
  </si>
  <si>
    <t>1193983701740376067</t>
  </si>
  <si>
    <t/>
  </si>
  <si>
    <t>176829154</t>
  </si>
  <si>
    <t>1064728619581390849</t>
  </si>
  <si>
    <t>16745753</t>
  </si>
  <si>
    <t>25632575</t>
  </si>
  <si>
    <t>1079491621073358848</t>
  </si>
  <si>
    <t>16077204</t>
  </si>
  <si>
    <t>4755944563</t>
  </si>
  <si>
    <t>1184076791348113408</t>
  </si>
  <si>
    <t>2654111305</t>
  </si>
  <si>
    <t>356536717</t>
  </si>
  <si>
    <t>282436945</t>
  </si>
  <si>
    <t>21139876</t>
  </si>
  <si>
    <t>37490513</t>
  </si>
  <si>
    <t>2840754385</t>
  </si>
  <si>
    <t>464189037</t>
  </si>
  <si>
    <t>386081972</t>
  </si>
  <si>
    <t>144285482</t>
  </si>
  <si>
    <t>271958335</t>
  </si>
  <si>
    <t>19044933</t>
  </si>
  <si>
    <t>2628697110</t>
  </si>
  <si>
    <t>748262481798266881</t>
  </si>
  <si>
    <t>26538513</t>
  </si>
  <si>
    <t>487857297</t>
  </si>
  <si>
    <t>16748155</t>
  </si>
  <si>
    <t>39859913</t>
  </si>
  <si>
    <t>19695929</t>
  </si>
  <si>
    <t>2301691662</t>
  </si>
  <si>
    <t>210991499</t>
  </si>
  <si>
    <t>378047108</t>
  </si>
  <si>
    <t>1134606315815362561</t>
  </si>
  <si>
    <t>540247638</t>
  </si>
  <si>
    <t>14714979</t>
  </si>
  <si>
    <t>203123011</t>
  </si>
  <si>
    <t>89760824</t>
  </si>
  <si>
    <t>485182129</t>
  </si>
  <si>
    <t>159944555</t>
  </si>
  <si>
    <t>231158480</t>
  </si>
  <si>
    <t>821342640683778048</t>
  </si>
  <si>
    <t>1147738959381966850</t>
  </si>
  <si>
    <t>255885945</t>
  </si>
  <si>
    <t>23101207</t>
  </si>
  <si>
    <t>885243694558957568</t>
  </si>
  <si>
    <t>918134191119794176</t>
  </si>
  <si>
    <t>168470806</t>
  </si>
  <si>
    <t>1034541832468713472</t>
  </si>
  <si>
    <t>882044760554430464</t>
  </si>
  <si>
    <t>903706699135143940</t>
  </si>
  <si>
    <t>38766855</t>
  </si>
  <si>
    <t>750169458895880192</t>
  </si>
  <si>
    <t>184964515</t>
  </si>
  <si>
    <t>941687962885959682</t>
  </si>
  <si>
    <t>46647143</t>
  </si>
  <si>
    <t>21660529</t>
  </si>
  <si>
    <t>en</t>
  </si>
  <si>
    <t>1193374056394960901</t>
  </si>
  <si>
    <t>1193382367705960449</t>
  </si>
  <si>
    <t>1193563973158887431</t>
  </si>
  <si>
    <t>1193575317715267586</t>
  </si>
  <si>
    <t>1193607219645861888</t>
  </si>
  <si>
    <t>1193710087577075712</t>
  </si>
  <si>
    <t>1193974801053954048</t>
  </si>
  <si>
    <t>1193977306978672648</t>
  </si>
  <si>
    <t>1193978747537547264</t>
  </si>
  <si>
    <t>1193966772527017984</t>
  </si>
  <si>
    <t>1193985014167474178</t>
  </si>
  <si>
    <t>Twitter for iPhone</t>
  </si>
  <si>
    <t>Twitter for Android</t>
  </si>
  <si>
    <t>Twitter Web App</t>
  </si>
  <si>
    <t>LinkedIn</t>
  </si>
  <si>
    <t>Twitter Web Client</t>
  </si>
  <si>
    <t>Tweetbot for iΟS</t>
  </si>
  <si>
    <t>Twitter for iPad</t>
  </si>
  <si>
    <t>TweetDeck</t>
  </si>
  <si>
    <t>-71.191421,42.227797 
-70.986004,42.227797 
-70.986004,42.399542 
-71.191421,42.399542</t>
  </si>
  <si>
    <t>-72.557247,42.6969837 
-70.575095,42.6969837 
-70.575095,45.305476 
-72.557247,45.305476</t>
  </si>
  <si>
    <t>-77.158594,38.940225 
-77.078411,38.940225 
-77.078411,39.0224493 
-77.158594,39.0224493</t>
  </si>
  <si>
    <t>-77.265228,38.898565 
-77.196534,38.898565 
-77.196534,38.934957 
-77.265228,38.934957</t>
  </si>
  <si>
    <t>United States</t>
  </si>
  <si>
    <t>US</t>
  </si>
  <si>
    <t>Boston, MA</t>
  </si>
  <si>
    <t>New Hampshire, USA</t>
  </si>
  <si>
    <t>Bethesda, MD</t>
  </si>
  <si>
    <t>Tysons Corner, VA</t>
  </si>
  <si>
    <t>67b98f17fdcf20be</t>
  </si>
  <si>
    <t>226b21641df42460</t>
  </si>
  <si>
    <t>864ff125241f172f</t>
  </si>
  <si>
    <t>ca12dbe04543ea95</t>
  </si>
  <si>
    <t>Boston</t>
  </si>
  <si>
    <t>New Hampshire</t>
  </si>
  <si>
    <t>Bethesda</t>
  </si>
  <si>
    <t>Tysons Corner</t>
  </si>
  <si>
    <t>city</t>
  </si>
  <si>
    <t>admin</t>
  </si>
  <si>
    <t>https://api.twitter.com/1.1/geo/id/67b98f17fdcf20be.json</t>
  </si>
  <si>
    <t>https://api.twitter.com/1.1/geo/id/226b21641df42460.json</t>
  </si>
  <si>
    <t>https://api.twitter.com/1.1/geo/id/864ff125241f172f.json</t>
  </si>
  <si>
    <t>https://api.twitter.com/1.1/geo/id/ca12dbe04543ea95.json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</si>
  <si>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</si>
  <si>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</si>
  <si>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</si>
  <si>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</si>
  <si>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</si>
  <si>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</si>
  <si>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</si>
  <si>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</si>
  <si>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</si>
  <si>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</si>
  <si>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</si>
  <si>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</si>
  <si>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</si>
  <si>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</si>
  <si>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</si>
  <si>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</si>
  <si>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</si>
  <si>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</si>
  <si>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</si>
  <si>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</si>
  <si>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</si>
  <si>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 cook</t>
  </si>
  <si>
    <t>Travis Currie</t>
  </si>
  <si>
    <t>Chris Manatee</t>
  </si>
  <si>
    <t>Brett Michnik</t>
  </si>
  <si>
    <t>The Biscuit</t>
  </si>
  <si>
    <t>Can Blues</t>
  </si>
  <si>
    <t>make alberta 51</t>
  </si>
  <si>
    <t>Ryan Stimson</t>
  </si>
  <si>
    <t>Ian McLaren</t>
  </si>
  <si>
    <t>12H8r</t>
  </si>
  <si>
    <t>Jason Hajjar</t>
  </si>
  <si>
    <t>Michael Warren</t>
  </si>
  <si>
    <t>Brianna</t>
  </si>
  <si>
    <t>patrick hennessey</t>
  </si>
  <si>
    <t>Megan Taylor</t>
  </si>
  <si>
    <t>BILLE HAW</t>
  </si>
  <si>
    <t>SB Nation NHL</t>
  </si>
  <si>
    <t>Dwan Street</t>
  </si>
  <si>
    <t>Mark Whiffen</t>
  </si>
  <si>
    <t>Tiffany W</t>
  </si>
  <si>
    <t>Zachary Tolson</t>
  </si>
  <si>
    <t>Leafs ALL Day</t>
  </si>
  <si>
    <t>_xDB40__xDC6E__xDB40__xDC6E_Tam (Rock Girl)</t>
  </si>
  <si>
    <t>JSG</t>
  </si>
  <si>
    <t>Protecting Canada's West Coast</t>
  </si>
  <si>
    <t>Sunnydays _xD83C__xDF05__xD83C__xDF1E__xD83C__xDF41_</t>
  </si>
  <si>
    <t>Alheli Picazo</t>
  </si>
  <si>
    <t>MackenzieKingsdog</t>
  </si>
  <si>
    <t>Michael Kerr</t>
  </si>
  <si>
    <t>Scud</t>
  </si>
  <si>
    <t>Evander Kane</t>
  </si>
  <si>
    <t>Johnny Angel</t>
  </si>
  <si>
    <t>Western pride!</t>
  </si>
  <si>
    <t>Scott Burke</t>
  </si>
  <si>
    <t>Dr. Prof. Ahern</t>
  </si>
  <si>
    <t>crypt°thayne</t>
  </si>
  <si>
    <t>CBC</t>
  </si>
  <si>
    <t>Team Restoration1</t>
  </si>
  <si>
    <t>Gee 1000</t>
  </si>
  <si>
    <t>Skippy</t>
  </si>
  <si>
    <t>Tom Megginson ⚡️adperson</t>
  </si>
  <si>
    <t>life under a rock</t>
  </si>
  <si>
    <t>Eduardo Razo</t>
  </si>
  <si>
    <t>Matt</t>
  </si>
  <si>
    <t>Mrs. Bajas K. Smith #CPC #UCP #LetsGoBLUE _xD83D__xDE0A__xD83D__xDE01_</t>
  </si>
  <si>
    <t>Dawn Miller</t>
  </si>
  <si>
    <t>Bobby Gobblefried_xD83E__xDD83_</t>
  </si>
  <si>
    <t>Miller Time</t>
  </si>
  <si>
    <t>Tammy</t>
  </si>
  <si>
    <t>Yeah Right Inc.</t>
  </si>
  <si>
    <t>CBC Sports</t>
  </si>
  <si>
    <t>Drew</t>
  </si>
  <si>
    <t>Michael Amlung _xD83E__xDDE0_</t>
  </si>
  <si>
    <t>Greg mowat</t>
  </si>
  <si>
    <t>Donovan</t>
  </si>
  <si>
    <t>Phil D _xD83C__xDDE8__xD83C__xDDE6_</t>
  </si>
  <si>
    <t>judy</t>
  </si>
  <si>
    <t>Paul Grace</t>
  </si>
  <si>
    <t>Ron MacLean</t>
  </si>
  <si>
    <t>Hockey Night in Canada</t>
  </si>
  <si>
    <t>STEVE LITVAK</t>
  </si>
  <si>
    <t>Cory Gurevitz</t>
  </si>
  <si>
    <t>John Moore</t>
  </si>
  <si>
    <t>TheOldManIsDownTheRoad</t>
  </si>
  <si>
    <t>Alex Nunn</t>
  </si>
  <si>
    <t>Trevor.H</t>
  </si>
  <si>
    <t>Ahmar Khan</t>
  </si>
  <si>
    <t>-TOES-</t>
  </si>
  <si>
    <t>Smokey_xD83D__xDC10_</t>
  </si>
  <si>
    <t>NHL</t>
  </si>
  <si>
    <t>PETE-ZA _xD83C__xDF55_</t>
  </si>
  <si>
    <t>Sportsnet</t>
  </si>
  <si>
    <t>GRH</t>
  </si>
  <si>
    <t>Tim Chander _xD83C__xDDE8__xD83C__xDDE6_</t>
  </si>
  <si>
    <t>Jay</t>
  </si>
  <si>
    <t>Norm Wilner</t>
  </si>
  <si>
    <t>whitey</t>
  </si>
  <si>
    <t>Dean Bear</t>
  </si>
  <si>
    <t>#DubChampFan</t>
  </si>
  <si>
    <t>Jasonklein</t>
  </si>
  <si>
    <t>JOJO</t>
  </si>
  <si>
    <t>Ambrose Goode</t>
  </si>
  <si>
    <t>generation neXt</t>
  </si>
  <si>
    <t>Aaron Dunlap</t>
  </si>
  <si>
    <t>Jeff Pearce</t>
  </si>
  <si>
    <t>Jennifer Chefero</t>
  </si>
  <si>
    <t>_xD83C__xDF85__xD83C__xDFFC_Sebastian Ahohoho_xD83C__xDF85__xD83C__xDFFC_</t>
  </si>
  <si>
    <t>jeff McDowell</t>
  </si>
  <si>
    <t>steve simmons</t>
  </si>
  <si>
    <t>El Spence</t>
  </si>
  <si>
    <t>Terry Cormier</t>
  </si>
  <si>
    <t>Christo Aivalis</t>
  </si>
  <si>
    <t>jenn</t>
  </si>
  <si>
    <t>derrick carter</t>
  </si>
  <si>
    <t>Ranjan Das</t>
  </si>
  <si>
    <t>Arif Virani</t>
  </si>
  <si>
    <t>Jack Siegel</t>
  </si>
  <si>
    <t>Ray Stacey</t>
  </si>
  <si>
    <t>joe _xD83C__xDFF3_️‍_xD83C__xDF08_</t>
  </si>
  <si>
    <t>dave bidini</t>
  </si>
  <si>
    <t>Tim O</t>
  </si>
  <si>
    <t>Nick DiPaolo</t>
  </si>
  <si>
    <t>Vega$Jay</t>
  </si>
  <si>
    <t>walleye slayer</t>
  </si>
  <si>
    <t>(⌐_xD83C__xDDE8__xD83C__xDDE6___xD83C__xDDE8__xD83C__xDDE6_)</t>
  </si>
  <si>
    <t>Copperfield</t>
  </si>
  <si>
    <t>Greg Fergus</t>
  </si>
  <si>
    <t>Guy Badeaux (Bado)</t>
  </si>
  <si>
    <t>Justin Ewing</t>
  </si>
  <si>
    <t>Dave Hodge</t>
  </si>
  <si>
    <t>Glen Erickson</t>
  </si>
  <si>
    <t>_xD83C__xDDE8__xD83C__xDDE6_Mark Friesen_xD83C__xDDE8__xD83C__xDDE6_</t>
  </si>
  <si>
    <t>QMJHL</t>
  </si>
  <si>
    <t>OntarioHockeyLeague</t>
  </si>
  <si>
    <t>The WHL</t>
  </si>
  <si>
    <t>CanadianHockeyLeague</t>
  </si>
  <si>
    <t>Rogers</t>
  </si>
  <si>
    <t>Hockey Cartel</t>
  </si>
  <si>
    <t>Canadian West _xD83C__xDF2C_</t>
  </si>
  <si>
    <t>Booze Chimp</t>
  </si>
  <si>
    <t>Toronto Star</t>
  </si>
  <si>
    <t>Travis MacIntyre</t>
  </si>
  <si>
    <t>I like hockey</t>
  </si>
  <si>
    <t>M.</t>
  </si>
  <si>
    <t>Neal Pope</t>
  </si>
  <si>
    <t>Ben Rough</t>
  </si>
  <si>
    <t>PPC HQ - People's Party of Canada</t>
  </si>
  <si>
    <t>johnefrancis_xD83C__xDDE8__xD83C__xDDE6_</t>
  </si>
  <si>
    <t>Anthony Di Somma</t>
  </si>
  <si>
    <t>I❤Bones</t>
  </si>
  <si>
    <t>_xD83C__xDDFA__xD83C__xDDF8__xD83C__xDF42_ gєηєνιєνє _xD83C__xDF41__xD83C__xDDFA__xD83C__xDDF8_</t>
  </si>
  <si>
    <t>Dash Riprock _xD83C__xDDFA__xD83C__xDDF8_</t>
  </si>
  <si>
    <t>Kevin "Roadhog" Trump</t>
  </si>
  <si>
    <t>Dash’s Fallback _xD83C__xDDFA__xD83C__xDDF8_</t>
  </si>
  <si>
    <t>Stephen Nichols</t>
  </si>
  <si>
    <t>TVA Sports</t>
  </si>
  <si>
    <t>Neonracer</t>
  </si>
  <si>
    <t>y knot</t>
  </si>
  <si>
    <t>Conservative Party</t>
  </si>
  <si>
    <t>Steve Shanahan</t>
  </si>
  <si>
    <t>Randy Mowat</t>
  </si>
  <si>
    <t>Dave from Nebraska</t>
  </si>
  <si>
    <t>Sunny Heer</t>
  </si>
  <si>
    <t>Souise Cambell</t>
  </si>
  <si>
    <t>CTV News</t>
  </si>
  <si>
    <t>John Tory</t>
  </si>
  <si>
    <t>Don Cherry</t>
  </si>
  <si>
    <t>_xD835__xDDDC__xD835__xDDEE__xD835__xDDFB__xD835__xDE04_</t>
  </si>
  <si>
    <t>#BoCaptainMyCaptain</t>
  </si>
  <si>
    <t>Bernard Hancock _xD83E__xDDE2__xD83E__xDD18__xD83C__xDD8E_</t>
  </si>
  <si>
    <t>Justin Trudeau</t>
  </si>
  <si>
    <t>Globalnews.ca</t>
  </si>
  <si>
    <t>Sameer Singh</t>
  </si>
  <si>
    <t>Jeevan Sanghera</t>
  </si>
  <si>
    <t>Monsieur Daniel Costello Don`t Censor Canada!</t>
  </si>
  <si>
    <t>Mr. Lee Bates, #TrudeauNotMyPM</t>
  </si>
  <si>
    <t>Adam</t>
  </si>
  <si>
    <t>SadforAlberta #TrudeauforTreason ❌</t>
  </si>
  <si>
    <t>Blue Apple</t>
  </si>
  <si>
    <t>Mark Sagent</t>
  </si>
  <si>
    <t>Eleana Laylands</t>
  </si>
  <si>
    <t>Captain Maple Leaf</t>
  </si>
  <si>
    <t>Butch McLarty</t>
  </si>
  <si>
    <t>austere Mouna</t>
  </si>
  <si>
    <t>cliff wardle</t>
  </si>
  <si>
    <t>Aimis</t>
  </si>
  <si>
    <t>Jean Levergneux</t>
  </si>
  <si>
    <t>Ken Campbell</t>
  </si>
  <si>
    <t>The Hockey News</t>
  </si>
  <si>
    <t>JFM</t>
  </si>
  <si>
    <t>Scott Wheeler</t>
  </si>
  <si>
    <t>Curl-and-Drag</t>
  </si>
  <si>
    <t>Duncan Bray</t>
  </si>
  <si>
    <t>Iain G. Foulds</t>
  </si>
  <si>
    <t>Joe Warmington</t>
  </si>
  <si>
    <t>Justin Curley</t>
  </si>
  <si>
    <t>81 Cup</t>
  </si>
  <si>
    <t>A Minus</t>
  </si>
  <si>
    <t>martin aller-stead</t>
  </si>
  <si>
    <t>Pagan Media</t>
  </si>
  <si>
    <t>Jan Vykydal</t>
  </si>
  <si>
    <t>Marco D'Amico</t>
  </si>
  <si>
    <t>NHL Hab Fan</t>
  </si>
  <si>
    <t>Brian Baker</t>
  </si>
  <si>
    <t>i haz no Halloween name _xD83D__xDE25_</t>
  </si>
  <si>
    <t>~Sarah~</t>
  </si>
  <si>
    <t>Oh it's Zee</t>
  </si>
  <si>
    <t>Austin Lee</t>
  </si>
  <si>
    <t>Larry Fisher</t>
  </si>
  <si>
    <t>Dean Plunkett</t>
  </si>
  <si>
    <t>Vlad Namestnikov liker</t>
  </si>
  <si>
    <t>Peter Jackson</t>
  </si>
  <si>
    <t>Jamie Uguccioni</t>
  </si>
  <si>
    <t>Paul Bissonnette</t>
  </si>
  <si>
    <t>Stuart Allard</t>
  </si>
  <si>
    <t>A used Sega 32x</t>
  </si>
  <si>
    <t>Greg Wyshynski</t>
  </si>
  <si>
    <t>Anates Regula</t>
  </si>
  <si>
    <t>Gene Wu</t>
  </si>
  <si>
    <t>_xD83D__xDC7B_Suzanne_xD83D__xDD78_</t>
  </si>
  <si>
    <t>Pat</t>
  </si>
  <si>
    <t>Michael Bickerton</t>
  </si>
  <si>
    <t>Cody Woodman</t>
  </si>
  <si>
    <t>Craig Churchill</t>
  </si>
  <si>
    <t>HabANiceDay</t>
  </si>
  <si>
    <t>Jake</t>
  </si>
  <si>
    <t>Cayce Lubrun</t>
  </si>
  <si>
    <t>Casielynn</t>
  </si>
  <si>
    <t>Tyler Calver</t>
  </si>
  <si>
    <t>bandits #1</t>
  </si>
  <si>
    <t>Small town Alberta, W-Ballz 187.4 on your FM dial, @DallasStars, SF Giants/49ers, Wu-Tang member, best hockey player you never saw, I miss my mom. 
@foreverwha</t>
  </si>
  <si>
    <t>Mouse milker.
Wildlife Mgmt + Conservation PhD student University of Arizona: marula decline/elephant impact on woody vegetation
My own views</t>
  </si>
  <si>
    <t>"The Enforcer of all Hockey Podcast". Presented by https://t.co/VR8hcYxr99, hosted by @WilliamBartrum #TheBiscuit #TheEnforcerOfAllHockeyPodcast</t>
  </si>
  <si>
    <t>Talk hockey to me and only hockey. Not political correct, also love Don Cherry</t>
  </si>
  <si>
    <t>third largest oil reserve over here</t>
  </si>
  <si>
    <t>Hockey Analyst/Coach. @HockeyGraphs, @TheCoachesSite. Author. Available for hire. Contact info: Hockeypassingstats at gmail (dot) com.</t>
  </si>
  <si>
    <t>Host / producer of a daily hockey podcast called Locked On Bruins (@LO_BostonBruins) • Hockey writer for @2ndCityHockey, @OffsideDH • MTh (Aberdeen)</t>
  </si>
  <si>
    <t>nothin but shit and abuse. Hater of granola(s)</t>
  </si>
  <si>
    <t>Steelers fan Blackhawks fan  Bruins fan love Slayer, especially Lombardo Slayer. 80’s thrash, Maiden, Priest&amp; Motörhead</t>
  </si>
  <si>
    <t>CEO (Consulting Board Asia), Board (Heriot-Watt Uni), Adjunct Prof (Uni Kebangsaan Malaysia), National Cancer Society Malaysia</t>
  </si>
  <si>
    <t>Hi</t>
  </si>
  <si>
    <t>An extremely relatable bitch. Posting tweets my friends would make fun of me for posting. OH and I’m blind.</t>
  </si>
  <si>
    <t>Adventurer,great partner, Daddy, and rabid rock n roll cyclist.</t>
  </si>
  <si>
    <t>The official Twitter feed of @SBNation's NHL coverage. Powered by our 33 hockey blogs.</t>
  </si>
  <si>
    <t>Hockey player, triathlete, runner, hound mom, activist. Pens fan. Roenick, Barnaby &amp; Eklund blocked me. I like wine and goalie fights. Views are my own.</t>
  </si>
  <si>
    <t>Habs. Patriots. Sports Fan. Big Brother is a guilty pleasure. Traveller (insta @whiff83). Political watcher. Business Development. Town Councillor for @towngfw.</t>
  </si>
  <si>
    <t>Modo Yoga. Photography. Rowing. Running. Dogs. #thesweatlife. #leafs. lululemon legacy ambassador. A goddamn delight. _xD83E__xDD18__xD83C__xDFFB_</t>
  </si>
  <si>
    <t>Has relatively decent taste in things, according to the experts. My hobbies include sports, being a nerd, and liking just about every tweet I see. He/Him</t>
  </si>
  <si>
    <t>I do GIFs during Leafs Games.   #LeafsForever
Member of the Ilya Mikheyev Fan Club. _xD83E__xDD63_</t>
  </si>
  <si>
    <t>I Am A News Junkie. Love sports..Love to cook and garden..Love My Leafs,Jays,Raptors and TFC. Was Liberal until I saw all the bias from MSM. Seeker of truth._xD83C__xDDE8__xD83C__xDDE6_</t>
  </si>
  <si>
    <t>It's just MLB, not "the MLB".  Stop retweeting your praise.</t>
  </si>
  <si>
    <t>Family, Friends, Politics, Social Justice, GH, Days, Crime Novels, Toronto Blue Jays,Toronto Maple Leafs, Raptors, Trickle Down Economics=Trickles Up</t>
  </si>
  <si>
    <t>athlete, writer, researcher, politico</t>
  </si>
  <si>
    <t>Redblack fan, advisor to former prime minister. Baron of Sealand</t>
  </si>
  <si>
    <t>Professional snowflake melter. Conservative trapped in Liberal Lala Land AKA BC lower mainland. Some people on Twitter say I am a foreign bot.</t>
  </si>
  <si>
    <t>Sports, politics, whatever’s good otherwise.</t>
  </si>
  <si>
    <t>San Jose Sharks #9</t>
  </si>
  <si>
    <t>Islander stuck on the mainland</t>
  </si>
  <si>
    <t>New Jersey expat. Yankee fan in New England. Go Devils. (Retweets not endorsements) ❤️_xD83D__xDDA4__xD83D__xDC99_</t>
  </si>
  <si>
    <t>The official CBC Twitter. Bringing you the best of Canada _xD83C__xDFA8__xD83C__xDFC5__xD83D__xDCFA__xD83C__xDDE8__xD83C__xDDE6__xD83D__xDCF1__xD83D__xDCDA__xD83C__xDFB6_</t>
  </si>
  <si>
    <t>Director of Operation</t>
  </si>
  <si>
    <t>Gamer, kayaker, and biker. I tweet funny shit and game related tweets.  Hold on to yah butts.</t>
  </si>
  <si>
    <t>Find truth
Discuss,  Debate,  Opine. ..
Respect, Honesty. ....
Sharing not = to endorsement. ..</t>
  </si>
  <si>
    <t>Creative Director. History enthusiast. Teller of tales. Sometimes heterodox. Too skeptical to be partisan. "They" is a perfectly cromulent singular pronoun.</t>
  </si>
  <si>
    <t>@ASU Alumni | Content for @psgtalk | Podcast Producer and GIFS with @rayadosninety</t>
  </si>
  <si>
    <t>Creator Creating Creative...stuff. Meh, good enough.</t>
  </si>
  <si>
    <t>Proud Conservative. LGBTQ supporter. _xD83C__xDFF3_️‍_xD83C__xDF08_ Not a feminist by Trudeau's standards.  #ImWithScheer #ImWithKenney #TrudeauMustGo  I support #parodycabinet</t>
  </si>
  <si>
    <t>True Blue - Ontario Canadian.  I support the West.  Knowledge is Power.</t>
  </si>
  <si>
    <t>Proud DC native. Caps, Nats, 'Skins, Wiz, Liverpool fan. Loyal Little. #STAYINTHEFIGHT #ALLCAPS #HTTR #YNWA #LaCheeserie</t>
  </si>
  <si>
    <t>563rd Military Police Co. 6/75 to 1/78 @RedSox @Patriots Cape Cod TKLittles</t>
  </si>
  <si>
    <t>I don't know what the hell I'm doing but you're welcome to watch. Proud to be an American !</t>
  </si>
  <si>
    <t>Yeah Right Inc offers viewpoints, perspectives, &amp; ideas on numerous subjects - politics, arts &amp; culture, media, marketing &amp; more. Editor-in-chief Paul Eichhorn.</t>
  </si>
  <si>
    <t>Comprehensive coverage of the world of sport. Follow us also on Instagram: cbc.sports</t>
  </si>
  <si>
    <t>Interested in disability issues, tv shows, current events and whatever else I talk about We will see how it goes., Wheelchair user. Spina Bifida</t>
  </si>
  <si>
    <t>Dad, husband, professor and addictions researcher @McMasterU. passionate abt mentoring and leadership. Ally for LGBTQ2S+ equality. Views are my own. He/Him</t>
  </si>
  <si>
    <t>Enjoying life day by day | Retweets aren’t endorsements | Opinions are my own | Facts don’t have feelings | Kind of a big deal |</t>
  </si>
  <si>
    <t>he/him Consumer of breakfast sandwiches. Views are my own. I like naps.</t>
  </si>
  <si>
    <t>Hockey playing hockey mom with attitude (views are my own). _xD83D__xDE4F_</t>
  </si>
  <si>
    <t>Host of Rogers @hometownhockey_ and Coach’s Corner; Author of the new book Hockey Towns and best-seller Cornered</t>
  </si>
  <si>
    <t>This is the official Twitter account for CBC's Hockey Night in Canada. #hockeynight</t>
  </si>
  <si>
    <t>Father of two awesome boys, political opiner, frustrated Miami Dolphins fan, lover of @HBO and all things digital. Managing Director @PwC. Views are my own.</t>
  </si>
  <si>
    <t>Newstalk 1010 Morning Show Host. Listen live at http://t.co/BIdkaoqfbQ</t>
  </si>
  <si>
    <t>NYC Boy, Born again Democrat. DMs for hockey only.  #TrumpInHandcuffs #NoMAGAs #Resist #TweetOfDamocles #VoteBlueNoMatterWho #NYRangers</t>
  </si>
  <si>
    <t>European prospects | Contribute to @BlueshirtBanter</t>
  </si>
  <si>
    <t>Livin' it small town_xD83D__xDE00_</t>
  </si>
  <si>
    <t>@CBCManitoba reporter | british columbia bred, ontario residing, manitoba working | deduce as you may | pitches to ahmar.khan@cbc.ca</t>
  </si>
  <si>
    <t>TOMBALL REPRESENTIN!!#TEXASFOREVER</t>
  </si>
  <si>
    <t>|Romans 1:16| |Don’t know how many years I got left on this Earth, so let’s get weird with it|</t>
  </si>
  <si>
    <t>Doing that hockey.</t>
  </si>
  <si>
    <t>Phish. Utica Comets. AHL. NY Rangers. Bacon.  Pizza... Curt’s unofficial babysitter... I tell jokes...assless chaos fan club membership # 69</t>
  </si>
  <si>
    <t>Canada's No. 1 Sports Network #UnitedBySport</t>
  </si>
  <si>
    <t>Searching for the moderate conservatives of my childhood - retweet ≠ endorsement #RejectPopulism #Habs #Bombers #Raptors</t>
  </si>
  <si>
    <t>Political junkie, communications professional, craft beer enthusiast, cyclist, Oilers &amp; Eskimos. Music. Punk Is Dad. _xD83D__xDEB4_‍♂️</t>
  </si>
  <si>
    <t>writer, contributor @grumpireonline, your friendly neighbourhood cinephile, ne’er-do-well, aged punk, Star Trek/Twin Peaks aficionado, Riders fan _xD83C__xDDE8__xD83C__xDDE6_</t>
  </si>
  <si>
    <t>Senior film writer for @nowtoronto, host of @semcast, genial stage presence, involuntary political commentator. Uses 'In fairness' sarcastically. IG norm.wilner</t>
  </si>
  <si>
    <t>US NHL Teams Politics History</t>
  </si>
  <si>
    <t>Bacon aficionado, Lands guy and Rider fan. Sometimes I wear pants.</t>
  </si>
  <si>
    <t>Billet dad to the #Viper of Vitebsk #21 . #GoalPumpStick helper. Once struck out 3 times on 9 straight knuckleballs .</t>
  </si>
  <si>
    <t>I talk about the news, then make fun of it on the radio - #TheShiftWithDrex_xD83C__xDF19_.        
Syndicated across Canada. _xD83C__xDDE8__xD83C__xDDE6_ _xD83C__xDDE6__xD83C__xDDFA_ _xD83C__xDF08_</t>
  </si>
  <si>
    <t>#maryland republican living in a state of lunatic democrats #maga views expressed are my own. never let others stop you from being a leader! #gop #neverforget</t>
  </si>
  <si>
    <t>Novelist, history writer, career surrealist. Author of many things, including Prevail: The Inspiring Story of Ethiopia's Victory Over Mussolini's Invasion.</t>
  </si>
  <si>
    <t>Very Opinionated | Hockey Coach &amp;Trainer | Karaoke Enthusiast | Hockey Whisperer |  ❤_xD83C__xDF41_</t>
  </si>
  <si>
    <t>Avid Ron Burgundy GIF User. Hurricanes Enthusiast. Contributor for @CardiacCane.</t>
  </si>
  <si>
    <t>Sports columnist for Toronto Sun. Regular on TSN Radio. Reporters alumni. Best selling author of The Lost Dream and Lanny. Food Network addict. Lousy golfer.</t>
  </si>
  <si>
    <t>TWEETING A PRIMAL BEAT ..Meandering progressive hip conservative...
 an ambling tattooed opal elephant _xD83D__xDC18_ 
Political /news junkie/Spot_xD83D__xDCA1_lightn my opinions only.</t>
  </si>
  <si>
    <t>Son. Father. Spouse. Green Party - Long Range Mountains.  Retired Cdn Foreign Service. Member Qalipu Mi' kmaq First Nation.</t>
  </si>
  <si>
    <t>Youtuber; Historian; @SSHRC_CRSH Postdoc @UofT; Editor @ActiveHist; Writing @macleans @globeandmail @washingtonpost. Expert on Pierre Trudeau, unions, CCF-NDP</t>
  </si>
  <si>
    <t>Proud Albertan</t>
  </si>
  <si>
    <t>Leaf Fan, Rush fan, Father, Husband, Commercial Litigation Lawyer, Stuck in 80's☺️</t>
  </si>
  <si>
    <t>Member of Parliament for Parkdale–High Park, long-time community resident, human rights &amp; social justice lawyer &amp; advocate, father &amp; husband.</t>
  </si>
  <si>
    <t>First and foremost a Dad. Labour &amp; Employment Lawyer, Election Lawyer, Active Liberal, Argo-nut and folk music junkie. The views expressed here are my own.</t>
  </si>
  <si>
    <t>freelance writer (SN, VICE, Yahoo, TorStar) :: educator :: goalie :: he/him _xD83C__xDFF3_️‍_xD83C__xDF08_</t>
  </si>
  <si>
    <t>publisher of @westendphoenix + plays in bidiniband + rheostatics. author of 13 books. hockey nomad. married to a randwich. play X play @TorontoCWHL views my own</t>
  </si>
  <si>
    <t>#wackobird....back up @bizarro_tim https://t.co/UxRTcLP1nx https://t.co/aHGz8UeKYX https://t.co/KD30FasAH7, https://t.co/Rio9VCmeHL, https://t.co/n5ad4PfTLN</t>
  </si>
  <si>
    <t>Watch my new special 'A Breath of Fresh Air' for FREE! Watch here: https://t.co/1nQfCggqth #FreeSpeech</t>
  </si>
  <si>
    <t>Head odds maker at Vandalay Sports Book. Let's go Flyers! Love Philadelphia sports, the Golden Knights and the city of Toronto.</t>
  </si>
  <si>
    <t>_xD83C__xDDFA__xD83C__xDDF8__xD83C__xDDE8__xD83C__xDDE6_PATRIOT , ANGLER,HUNTER and supports living legend Donald J Trump _xD83D__xDC4D_. THE BEST POTUS EVER ... Please f off if your a Dem  or a  liberal only MAGA , Q_xD83D__xDC4C_</t>
  </si>
  <si>
    <t>Award-winning journalism graduate. I love cats, sports, and cats. ''I'm Canadian.'' — Wolverine</t>
  </si>
  <si>
    <t>Engineer oil and gas</t>
  </si>
  <si>
    <t>Député libéral pour Hull-Aylmer-Liberal Member of Parliament for Hull-Aylmer #LPC #PLC</t>
  </si>
  <si>
    <t>Caricaturiste au quotidien Le Droit à Ottawa et pigiste à Francopresse. Editorial cartoonist in Ottawa's french language daily Le Droit.</t>
  </si>
  <si>
    <t>Extremely white man....Father of 3...Toronto Sports fan...proud Canadian</t>
  </si>
  <si>
    <t>HNIC 1971-1987; TSN 1992-2017; available for work 2017-???</t>
  </si>
  <si>
    <t>Freelance Writer: https://t.co/evGzD9Qftm. MHAT Tigers beat. 2016-19: Kelowna Rockets beat.  2018 Senior Lobstick Champion at Waskesiu Lake, SK.  Cancer Survivor!</t>
  </si>
  <si>
    <t>_xD83C__xDDE8__xD83C__xDDE6_#UnityisStrength_xD83C__xDDE8__xD83C__xDDE6_Retired 25 yr veteran of Corrections _xD83C__xDDE8__xD83C__xDDE6_Canadian Nationalist &amp; Patriot_xD83C__xDDE8__xD83C__xDDE6_ #MaximeBernier #PPC2019 Be Brave. Be Bold. Be Smart #Yxe</t>
  </si>
  <si>
    <t>The official Twitter page of the Quebec Major Junior Hockey League - established in 1969. // Follow us in French @LHJMQ.</t>
  </si>
  <si>
    <t>Official Twitter site of the Ontario Hockey League.......Now this is Hockey!</t>
  </si>
  <si>
    <t>The official Twitter page of the Western Hockey League - 22 Clubs; 17 based in Canada and 5 in the U.S.</t>
  </si>
  <si>
    <t>Official Twitter page of the Canadian Hockey League</t>
  </si>
  <si>
    <t>We believe in the power of human connections to #MakeMorePossible. Visit @RogersHelps or Community Forums https://t.co/sE8i0gBmA6 for support.</t>
  </si>
  <si>
    <t>The Twitter Handle Speaks For Itself.
Opinions are my own and are likely not shared by the true Hockey Cartel.</t>
  </si>
  <si>
    <t>Int’l politics, art &amp; music. The world is f— &amp; utterly beautiful.. “Fall in love if I let you”. _xD83C__xDF9A_ _xD83E__xDD40_ ☠️</t>
  </si>
  <si>
    <t>Just a primate having a drink</t>
  </si>
  <si>
    <t>Get the latest news, alerts, sports, photos and more from Canada's largest daily newspaper.  1-800-279-0181 Instagram: (@)thetorontostar</t>
  </si>
  <si>
    <t>Disgruntled hartford fan, turned annoyed florida fan. Go canes, whalers and cats?  I love hockey and our country.</t>
  </si>
  <si>
    <t>Occasional blogger. Opinionated (very). Always hungry. Media may not publish my tweets without permission. Views/opinions are my own.</t>
  </si>
  <si>
    <t>Cry baby cry. Make your mother sigh.</t>
  </si>
  <si>
    <t>Official twitter account of the PPC. Follow our leader at @MaximeBernier // Pour le compte en français suivez @ppopulaireca</t>
  </si>
  <si>
    <t>Independent JavaEE Consultant. Bitcoin. Fundamentalist Gardener. Politically unapathetic. Post-pastafarian. He/Him/His. Married to a lovely lady.</t>
  </si>
  <si>
    <t>| ALTA LUNA | DRUMS | HOCKEY |</t>
  </si>
  <si>
    <t>UMich fan who loves Detroit sports, Bones, Big Bang Theory, my husband and family, and our cats Spot, Abby, and Zoey.</t>
  </si>
  <si>
    <t>happily living life</t>
  </si>
  <si>
    <t>"Use your head for something other than a hat rack” ~Anonymous. #Parler @DashRiprock #WalkAway #TUMP2020 #ToxicallyMasculine #KAG_xD83C__xDDFA__xD83C__xDDF8_</t>
  </si>
  <si>
    <t>Husband
Dad
MAGA
KAG</t>
  </si>
  <si>
    <t>The price of greatness is responsibility. ~Churchill #AmericaFirst_xD83C__xDDFA__xD83C__xDDF8_ Trump2020 #WalkAwayNow   #Parler @DashRiprock #BuildTheDamnWall</t>
  </si>
  <si>
    <t>Huge fan of hockey, music, business, technology and public service. 
#yeg #habs #oilers</t>
  </si>
  <si>
    <t>À la télé, sur votre ordinateur ou votre appareil mobile, TVA Sports est LA référence sportive au Québec. http://t.co/Er3xCaanKD pour ne rien manquer.</t>
  </si>
  <si>
    <t>Living the Dream
Appreciate EDM and all the music that is tied to it, Live &amp; lov life, b.c its short!</t>
  </si>
  <si>
    <t>Rights Bear Responsibilities. Prefer acct variety w/o endorsing.  Weary of Spinmeisters. Cull PerpetualGrumps. Keep posts under 8K.  ❤️= Bookmark  RT=Did Ya See</t>
  </si>
  <si>
    <t>Canada’s Official Opposition, led by @AndrewScheer. Pour le français, suivez @PCC_HQ</t>
  </si>
  <si>
    <t>pictures | baseball | Canadian politics| wine | Montreal | positive vibes | NDG | Downtown | Chinatown</t>
  </si>
  <si>
    <t>Proud Canadian, Like Hockey,Golf, Business. Work hard-play hard. My tweets are my own.</t>
  </si>
  <si>
    <t>#Christian #MAGA #KAG #Conservative #FBTS - Dog Lover, Animal Lover - Love my wife, kids and grandson - Go Huskers, KC Royals, Stl Cardinals.</t>
  </si>
  <si>
    <t>#Packers #Canucks #BCLions</t>
  </si>
  <si>
    <t>There's only one of me and that's about all this world can handle.</t>
  </si>
  <si>
    <t>Tweeting breaking news from CTVNews.ca in the CTV National newsroom. RTs do not constitute endorsement of views.</t>
  </si>
  <si>
    <t>Official account for Toronto Mayor John Tory. Working hard every day to get transit built, build more housing, and keep Toronto affordable.</t>
  </si>
  <si>
    <t>Get the inside scoop on Coach’s Corner with tweets from Don Cherry and Kathy Broderick, Grapes's good friend and producer on Hockey Night in Canada. #HNIC</t>
  </si>
  <si>
    <t>Bo is captain // #Canucks &amp; #WeTheNorth | #ThankYouSedins</t>
  </si>
  <si>
    <t>Father &amp; Sports Fan... Tweets about everything I care to care about!
#Canucks
#Seahawks
#TodosPortugal
#ForzaJuve
#WWE
#MIpaltan
#Larscheiders | Proud _xD83E__xDD87_ &amp; _xD83E__xDD61_</t>
  </si>
  <si>
    <t>#gpab #ruffnecknation art is life #forgottenman The Fool from King Lear #bluecollar. _xD83D__xDC00__xD83D__xDEE2_️_xD83C__xDF7E_</t>
  </si>
  <si>
    <t>Father, husband, 23rd Prime Minister of Canada. Account run by PM &amp; staff.
Papa, mari, 23e premier ministre du Canada. Compte géré par le PM et son personnel.</t>
  </si>
  <si>
    <t>Breaking Canadian news with a fresh perspective on local &amp; international headlines _xD83D__xDEA8_IG: https://t.co/zVYsc0JhRh _xD83D__xDEA8_TikTok: https://t.co/OQGJLYpUJg</t>
  </si>
  <si>
    <t>@YEGShiftLab co-founder. Systemic designer. Culture, comic books &amp; social innovation.</t>
  </si>
  <si>
    <t>Brit, Canadian and wanna be Italian. I am also Anti-twat</t>
  </si>
  <si>
    <t>_xD83C__xDDE8__xD83C__xDDE6_ Int'l Trade Research &amp; Marketing SME, lecturer, sustainable surfaces &amp; biome researcher &amp; Satirist MIB #UOW PGCRC #QUT #TrudeauMustGo _xD83D__xDC00_ I make dirt</t>
  </si>
  <si>
    <t>I loathe @JustinTrudeau #WorstPMEver .
I am anti Globalist, anti UN , 
#MAGA #BuildTheWall.  
#MMGA Make Men Great Again. 
#DefundCBC</t>
  </si>
  <si>
    <t>Freedom is the only way.</t>
  </si>
  <si>
    <t>Concerned Canadian for Free speech! Liberals/NDP are a pox on the world slightly less abhorrent than radical Islamic terrorists/rapists and elitist pedophiles!</t>
  </si>
  <si>
    <t>Check out my youtube channel here https://t.co/pZgJn8lcun</t>
  </si>
  <si>
    <t>CEO of Salespro Domains Web Design and Marketing Agency. SEO Specialist, Brand Cultivator, Conversion Expert, Google Analytics Certified. #SalesproTips</t>
  </si>
  <si>
    <t>Maple Leafs! East coast Canada!
#leafsforever #leafsnation</t>
  </si>
  <si>
    <t>President of McLarty Farms Ltd., President of The McLarty Party of Canada</t>
  </si>
  <si>
    <t>So many questions...  _xD83C__xDDE8__xD83C__xDDE6_ _xD83C__xDDE9__xD83C__xDDFF_.</t>
  </si>
  <si>
    <t>Into family, fun, skiing, making sawdust in the workshop, and watching the occasional hockey game</t>
  </si>
  <si>
    <t>I'm a die hard Sens &amp; Redblacks fan! and dog lover! GO SENS GO!!!!!!!!!!!!!!!!!</t>
  </si>
  <si>
    <t>Senior Scribbler at The Hockey News. Worst player on the ice. Drink way too much Diet Coke. The time is nigh.</t>
  </si>
  <si>
    <t>https://t.co/QIWG8nCWSK gives you the inside scoop on hockey like no other publication. News, analysis, opinion, &amp; more. Subscribe here: https://t.co/6e8uk3RKbi</t>
  </si>
  <si>
    <t>Fly casting, music loving ponderer of the past. Hockey enthusiast and citizen of the natural world.</t>
  </si>
  <si>
    <t>National reporter covering the NHL Draft and prospects for The Athletic. Cover the Leafs sometimes too. Storyteller, scout, video guy. swheeler@theathletic.com</t>
  </si>
  <si>
    <t>Hockey is my second language. #BUDSALLDAY Views are my own, don't @ me.</t>
  </si>
  <si>
    <t>... Father of the Reformation of Canada- one nation, one people, and one law for all from coast to coast.</t>
  </si>
  <si>
    <t>Columnist, Toronto Sun. Reigning Reader's Choice gold medalist. Retweets are information. Not endorsements. I treat this as news, opinion and humour sharing.</t>
  </si>
  <si>
    <t>Proud Front-Line Corrections Officer/
30 yrs and countin/
Wonder if I will always have to look over my shoulder #PTSD</t>
  </si>
  <si>
    <t>Reality is reality is reality.  You don't have to like it....  PPC all day 'er day...</t>
  </si>
  <si>
    <t>Multiple award-winning high-school teacher and life-loving Torontonian</t>
  </si>
  <si>
    <t>Get your Free Palestine Twibbon like you see in my profile. https://t.co/GSBNNYljRQ
NODAPL https://t.co/8fqntY6uNd</t>
  </si>
  <si>
    <t>I'm a bona fide grown up who does adult things like news editing and postgrad research and naps.</t>
  </si>
  <si>
    <t>Stats guru, amateur scouting+ analytics. Former stats expert at 91.9 Sports MTL. MA. in History (Sport + Marketing). Je parle aussi en français!</t>
  </si>
  <si>
    <t>NHL, NFL. Fair and honest Habs and NFL opinions.</t>
  </si>
  <si>
    <t>Journalist (Sports &amp; Arts). Editor (PMNA). Photographer. Family man. I care about nature &amp; the environment. Founder of @superstitiousca. Pop culture aficionado.</t>
  </si>
  <si>
    <t>Husband, father of 2. T1D and depression/anxiety live here. Coder, actor, amateur photog. Views are my own...duh.</t>
  </si>
  <si>
    <t>StL born and raised, God-fearing gal who loves to rock. Dancing queen. Scifi queen. Oh, and hockey is LIFE. Blogger of Blues: Beyond the Glass.</t>
  </si>
  <si>
    <t>Hockey obsessed, Warcraft nerd. Contributor for @NHLJetsNation. #gojetsgo #goavsgo #takewarning</t>
  </si>
  <si>
    <t>Broadcast News student at SAIT.</t>
  </si>
  <si>
    <t>WHL Western Conference scout for @FCHockey (and some BCHL). Senior writer and head scout for @TheHockeyWriter, covering the WHL and NHL. Opinions are my own</t>
  </si>
  <si>
    <t>Managing Editor for @TheHockeyWriter. Proud Peterborough boy &amp; solid stay-at-home D-man for over 40 years. Tweets are my own. Contact: Dean@TheHockeyWriters.com</t>
  </si>
  <si>
    <t>If you can't be with the one you love, be with someone that will let you do really weird stuff to them -Thad Castle #sens #giants</t>
  </si>
  <si>
    <t>Just another two-handed economist</t>
  </si>
  <si>
    <t>Retired NHL’er now working in the world of media with the @arizonacoyotes. Also a proud member of the @spittinchiclets podcast.</t>
  </si>
  <si>
    <t>Creator and content developer of #StuNews. Topical #comedy posted five days a week. Believed to be the only @royals fan in DuPage County</t>
  </si>
  <si>
    <t>I will probably tweet about sports.</t>
  </si>
  <si>
    <t>I'm Senior NHL Writer at ESPN, co-host of @pucksouppodcast, former Puck Daddy and NJ native. Did I mention I love @rubieeliz? Email: greg.wyshynski@espn dot com</t>
  </si>
  <si>
    <t>Baseball Hockey NHL NFL</t>
  </si>
  <si>
    <t>#ALLCAPS I support our military, law enforcement, fire fighters &amp; first responders. 'Cuse _xD83C__xDF4A_ Alum. Opinions are my own. _xD83C__xDDFA__xD83C__xDDF8_ Irish blood _xD83C__xDDEE__xD83C__xDDEA_ #PogMoThoin</t>
  </si>
  <si>
    <t>Reader, knitter, pediatric cancer nurse. Rabid Flyers/Phillies/Eagles fan. So left there's no right. header photo: @heatherm_barry</t>
  </si>
  <si>
    <t>curious
"It's not what you look at that matters; it's what you see."
Henry David Thoreau</t>
  </si>
  <si>
    <t>Principal at RAVEN5, Sweepstakes &amp; Contests. #raven5 #askbick</t>
  </si>
  <si>
    <t>Creator and Host of @off_theschneid A sports podcast about everything that IS sporting.</t>
  </si>
  <si>
    <t>I refuse to be pigeonholed by 'ism's.</t>
  </si>
  <si>
    <t>Positive Habs fan.</t>
  </si>
  <si>
    <t>Mac Commerce 2020 / #Leafs</t>
  </si>
  <si>
    <t>Canadian. Street hockey guru. More importantly, Canadian. Sens/Jays/Raptors/Ravens. Instagram: CL.1 - Snapchat: CLtoThe1</t>
  </si>
  <si>
    <t>Resist ! Vote Blue in 2020!_xD83D__xDC99__xD83D__xDC4D__xD83C__xDFFB_</t>
  </si>
  <si>
    <t>News broadcaster. Passionate journalist and proud Canadian. Views expressed are mine + mine alone.</t>
  </si>
  <si>
    <t>Gibbons, Alberta</t>
  </si>
  <si>
    <t>Bellville,OH</t>
  </si>
  <si>
    <t>Rochester, NY</t>
  </si>
  <si>
    <t>Guelph, ON</t>
  </si>
  <si>
    <t>Hampstead, NH</t>
  </si>
  <si>
    <t>Malaysia</t>
  </si>
  <si>
    <t>In my bed</t>
  </si>
  <si>
    <t>Guelph, Ontario</t>
  </si>
  <si>
    <t>from Anaheim to Winnipeg</t>
  </si>
  <si>
    <t>St. John's, Newfoundland and L</t>
  </si>
  <si>
    <t>Grand Falls-Windsor, NL</t>
  </si>
  <si>
    <t>St. John's</t>
  </si>
  <si>
    <t>Left Field</t>
  </si>
  <si>
    <t>Toronto, Ontario</t>
  </si>
  <si>
    <t>Ontario,Canada</t>
  </si>
  <si>
    <t>GTA, ON</t>
  </si>
  <si>
    <t>The best coast - Left Coast</t>
  </si>
  <si>
    <t>Canada</t>
  </si>
  <si>
    <t>Calgary, Alberta, Canada</t>
  </si>
  <si>
    <t>Edmonton, Alberta</t>
  </si>
  <si>
    <t>Toronto, Ontario, Canada</t>
  </si>
  <si>
    <t>Beyond Reality</t>
  </si>
  <si>
    <t>Winnipeg, Manitoba</t>
  </si>
  <si>
    <t>Ontario, Canada</t>
  </si>
  <si>
    <t>The MoneyTree Known as Canada</t>
  </si>
  <si>
    <t>Washington, DC</t>
  </si>
  <si>
    <t>Staunton, VA</t>
  </si>
  <si>
    <t>ÜT: 43.77321,-79.56914</t>
  </si>
  <si>
    <t>Midland, Ontario</t>
  </si>
  <si>
    <t>Hamilton, Ontario</t>
  </si>
  <si>
    <t>Toronto</t>
  </si>
  <si>
    <t>Washington State</t>
  </si>
  <si>
    <t>London, England</t>
  </si>
  <si>
    <t>Renfrew, Ontario</t>
  </si>
  <si>
    <t>TEXAS FOREVER</t>
  </si>
  <si>
    <t>Chicago, IL</t>
  </si>
  <si>
    <t>31 cities across U.S. &amp; Canada</t>
  </si>
  <si>
    <t>ÜT: 43.085943,-75.275608</t>
  </si>
  <si>
    <t>YYC</t>
  </si>
  <si>
    <t>Calgary, Canada</t>
  </si>
  <si>
    <t xml:space="preserve">Muskoday, SK.  </t>
  </si>
  <si>
    <t>Born 'n raised in YPA</t>
  </si>
  <si>
    <t>you know where i live</t>
  </si>
  <si>
    <t xml:space="preserve">Canada </t>
  </si>
  <si>
    <t>On the ice</t>
  </si>
  <si>
    <t>Fayetteville, NC</t>
  </si>
  <si>
    <t>Vaughan, Ontario</t>
  </si>
  <si>
    <t>Newfoundland and Labrador</t>
  </si>
  <si>
    <t>Kingston, Ontario</t>
  </si>
  <si>
    <t>Calgary, Alberta</t>
  </si>
  <si>
    <t>Sutton</t>
  </si>
  <si>
    <t>Parkdale–High Park</t>
  </si>
  <si>
    <t>Hamilton</t>
  </si>
  <si>
    <t>East End-Danforth, Toronto</t>
  </si>
  <si>
    <t>toronto</t>
  </si>
  <si>
    <t>middle of no where  μολὼν λαβέ</t>
  </si>
  <si>
    <t>New York, USA</t>
  </si>
  <si>
    <t>Las Vegas, NV</t>
  </si>
  <si>
    <t xml:space="preserve">Lake Erie Canada Ontario/USA </t>
  </si>
  <si>
    <t xml:space="preserve">Beautiful British Columbia </t>
  </si>
  <si>
    <t>Calgary</t>
  </si>
  <si>
    <t>Hull-Aylmer (Québec)</t>
  </si>
  <si>
    <t>Ottawa, Canada</t>
  </si>
  <si>
    <t>St.Marys</t>
  </si>
  <si>
    <t>Medicine Hat, Canada</t>
  </si>
  <si>
    <t>Saskatoon, Saskatchewan</t>
  </si>
  <si>
    <t>Boucherville, Quebec</t>
  </si>
  <si>
    <t>ÜT: 51.037524,-113.385604</t>
  </si>
  <si>
    <t>At The Bar</t>
  </si>
  <si>
    <t>1 Yonge St., Toronto, Canada</t>
  </si>
  <si>
    <t>Mount Pleasant, SC</t>
  </si>
  <si>
    <t>Kânata</t>
  </si>
  <si>
    <t>Gatineau, Québec</t>
  </si>
  <si>
    <t>Barrhaven East, Canada_xD83C__xDDE8__xD83C__xDDE6_</t>
  </si>
  <si>
    <t>Stockton, CA</t>
  </si>
  <si>
    <t>Michigan</t>
  </si>
  <si>
    <t>Indiana - former Oregonian</t>
  </si>
  <si>
    <t>TITLETOWN, USA</t>
  </si>
  <si>
    <t>Red State USA</t>
  </si>
  <si>
    <t xml:space="preserve">TITLETOWN, USA </t>
  </si>
  <si>
    <t>Partout au Québec</t>
  </si>
  <si>
    <t>Montréal, Québec</t>
  </si>
  <si>
    <t>Nebraska, USA</t>
  </si>
  <si>
    <t>Vancouver, British Columbia</t>
  </si>
  <si>
    <t>Vancouver, BC</t>
  </si>
  <si>
    <t>Vancouver, B.C. Canada</t>
  </si>
  <si>
    <t>Alberta</t>
  </si>
  <si>
    <t>Papineau</t>
  </si>
  <si>
    <t>Edmonton, AB</t>
  </si>
  <si>
    <t>Toronto, Tamworth &amp; Torino</t>
  </si>
  <si>
    <t>Global Contract Offers Welcome</t>
  </si>
  <si>
    <t>_xD83C__xDDE8__xD83C__xDDE6_</t>
  </si>
  <si>
    <t>Dartmouth, Nova Scotia</t>
  </si>
  <si>
    <t>Alberta, Canada</t>
  </si>
  <si>
    <t>Nova Scotia, Canada</t>
  </si>
  <si>
    <t>Thames Centre, Ontario</t>
  </si>
  <si>
    <t>Ottawa, Ontario</t>
  </si>
  <si>
    <t>Ottawa</t>
  </si>
  <si>
    <t>GTA</t>
  </si>
  <si>
    <t>Portugal Cove-St. Philip's, NL</t>
  </si>
  <si>
    <t>Heartland of Hockey, MO, USA</t>
  </si>
  <si>
    <t>Ice Cream Citadel</t>
  </si>
  <si>
    <t>Kelowna, B.C., Canada</t>
  </si>
  <si>
    <t>Smith-Ennismore-Lakefield, Ontario</t>
  </si>
  <si>
    <t>Scottsdale, AZ</t>
  </si>
  <si>
    <t>Seattle, WA</t>
  </si>
  <si>
    <t>NYC</t>
  </si>
  <si>
    <t>Orange County, Ca</t>
  </si>
  <si>
    <t>Washington, DC; Arlington, VA</t>
  </si>
  <si>
    <t>Kitchener, Ontario, Canada</t>
  </si>
  <si>
    <t>Milton, Ontario</t>
  </si>
  <si>
    <t>Ottawa, Ontario, CANADA</t>
  </si>
  <si>
    <t>Cambridge, Ontario</t>
  </si>
  <si>
    <t>https://t.co/VMZHA71IoW</t>
  </si>
  <si>
    <t>https://t.co/pLEFBCBJCG</t>
  </si>
  <si>
    <t>https://t.co/xd3BeOtvjb</t>
  </si>
  <si>
    <t>https://t.co/uS1Vp7zy00</t>
  </si>
  <si>
    <t>https://t.co/byXIxVw9NE</t>
  </si>
  <si>
    <t>https://t.co/f4BPPOnWCc</t>
  </si>
  <si>
    <t>https://t.co/ErcMjTHqHw</t>
  </si>
  <si>
    <t>https://t.co/y7AeKcWrPy</t>
  </si>
  <si>
    <t>http://t.co/XHoYUTOaiX</t>
  </si>
  <si>
    <t>https://t.co/A2Zjfew5Hb</t>
  </si>
  <si>
    <t>https://t.co/Kz0R07MJi2</t>
  </si>
  <si>
    <t>https://t.co/r6FyHQJyjT</t>
  </si>
  <si>
    <t>https://t.co/UUMRsz4cfw</t>
  </si>
  <si>
    <t>https://t.co/KdArt80sRk</t>
  </si>
  <si>
    <t>https://t.co/32ZaeBqPni</t>
  </si>
  <si>
    <t>https://t.co/Au0EicRVQv</t>
  </si>
  <si>
    <t>http://t.co/e5cpad2hwK</t>
  </si>
  <si>
    <t>https://t.co/szdatHQQ0j</t>
  </si>
  <si>
    <t>https://t.co/fGfWdejNYh</t>
  </si>
  <si>
    <t>https://t.co/xL8ceKnpO1</t>
  </si>
  <si>
    <t>http://t.co/O1Qg7fJyW4</t>
  </si>
  <si>
    <t>https://t.co/y4f1Paoy0S</t>
  </si>
  <si>
    <t>https://t.co/lD6kh4fdsX</t>
  </si>
  <si>
    <t>http://t.co/BIdkaoqfbQ</t>
  </si>
  <si>
    <t>https://t.co/Y3urCLJKjx</t>
  </si>
  <si>
    <t>https://t.co/XxG870HIVc</t>
  </si>
  <si>
    <t>https://t.co/A7ciDGVp1t</t>
  </si>
  <si>
    <t>https://t.co/6kdNFDYUnM</t>
  </si>
  <si>
    <t>https://t.co/x9pYqW5Iq4</t>
  </si>
  <si>
    <t>https://t.co/zf30Q8qTKy</t>
  </si>
  <si>
    <t>http://t.co/kzbOvvTxnr</t>
  </si>
  <si>
    <t>https://t.co/wO3nhUiIXE</t>
  </si>
  <si>
    <t>https://t.co/09mbeEB5FD</t>
  </si>
  <si>
    <t>https://t.co/MRw9eWs2EF</t>
  </si>
  <si>
    <t>http://t.co/CkM5yg8HYc</t>
  </si>
  <si>
    <t>https://t.co/wHxpduAnLT</t>
  </si>
  <si>
    <t>https://t.co/ZdFZPs30np</t>
  </si>
  <si>
    <t>https://t.co/grpflu9NrG</t>
  </si>
  <si>
    <t>https://t.co/jvGsAIch3H</t>
  </si>
  <si>
    <t>http://t.co/FNXEow085M</t>
  </si>
  <si>
    <t>https://t.co/k0PzvG8HdN</t>
  </si>
  <si>
    <t>https://t.co/q2yIuK0o6f</t>
  </si>
  <si>
    <t>https://t.co/xGwkHDsCds</t>
  </si>
  <si>
    <t>http://t.co/MulJ3xDskl</t>
  </si>
  <si>
    <t>https://t.co/f1PNEIwxCE</t>
  </si>
  <si>
    <t>http://t.co/GA1dgJlZOI</t>
  </si>
  <si>
    <t>https://t.co/fa6hGDZEHa</t>
  </si>
  <si>
    <t>http://t.co/02JydLS0IH</t>
  </si>
  <si>
    <t>https://t.co/C62yN65OiT</t>
  </si>
  <si>
    <t>https://t.co/8pBBosO4LC</t>
  </si>
  <si>
    <t>http://t.co/9gfUoRg6ig</t>
  </si>
  <si>
    <t>https://t.co/QgTcDRUJgb</t>
  </si>
  <si>
    <t>http://t.co/sIkkpnZFhH</t>
  </si>
  <si>
    <t>https://t.co/0Z8qwTJmqT</t>
  </si>
  <si>
    <t>https://t.co/KYM0ZZVZUs</t>
  </si>
  <si>
    <t>https://t.co/EwaDQKv8KH</t>
  </si>
  <si>
    <t>https://t.co/NJdKCDAm9d</t>
  </si>
  <si>
    <t>https://t.co/WitUslfilO</t>
  </si>
  <si>
    <t>https://t.co/Js2PZUEXNN</t>
  </si>
  <si>
    <t>http://t.co/HnuANu78</t>
  </si>
  <si>
    <t>http://t.co/EeOmbgvaGD</t>
  </si>
  <si>
    <t>https://t.co/x42AdSLCC9</t>
  </si>
  <si>
    <t>http://t.co/3B3F8nMVj8</t>
  </si>
  <si>
    <t>http://t.co/CEBJ5vaPoW</t>
  </si>
  <si>
    <t>https://t.co/zUJqvjA6oR</t>
  </si>
  <si>
    <t>https://t.co/hVEqIGQKMk</t>
  </si>
  <si>
    <t>https://t.co/mB6mstp4sh</t>
  </si>
  <si>
    <t>https://t.co/bxbNojeSyt</t>
  </si>
  <si>
    <t>https://t.co/IOd7GrTREd</t>
  </si>
  <si>
    <t>https://t.co/pZJJ0DHXXu</t>
  </si>
  <si>
    <t>https://t.co/ejHdyGtW1b</t>
  </si>
  <si>
    <t>https://t.co/qvIjeKFbH2</t>
  </si>
  <si>
    <t>https://t.co/OXazr5dAAf</t>
  </si>
  <si>
    <t>https://t.co/LTLFqdmaYw</t>
  </si>
  <si>
    <t>https://t.co/SOP1V59NEQ</t>
  </si>
  <si>
    <t>https://t.co/T3hvyt3ifk</t>
  </si>
  <si>
    <t>https://pbs.twimg.com/profile_banners/1016372016/1427616374</t>
  </si>
  <si>
    <t>https://pbs.twimg.com/profile_banners/178955249/1509582430</t>
  </si>
  <si>
    <t>https://pbs.twimg.com/profile_banners/402477532/1569301912</t>
  </si>
  <si>
    <t>https://pbs.twimg.com/profile_banners/1180674697/1453657166</t>
  </si>
  <si>
    <t>https://pbs.twimg.com/profile_banners/797628661868429312/1573259893</t>
  </si>
  <si>
    <t>https://pbs.twimg.com/profile_banners/1013407656202076160/1560466181</t>
  </si>
  <si>
    <t>https://pbs.twimg.com/profile_banners/1083411490244198400/1571714361</t>
  </si>
  <si>
    <t>https://pbs.twimg.com/profile_banners/1421789905/1548106040</t>
  </si>
  <si>
    <t>https://pbs.twimg.com/profile_banners/52083030/1516401784</t>
  </si>
  <si>
    <t>https://pbs.twimg.com/profile_banners/914187037057720320/1506858806</t>
  </si>
  <si>
    <t>https://pbs.twimg.com/profile_banners/12141752/1572679242</t>
  </si>
  <si>
    <t>https://pbs.twimg.com/profile_banners/1064728619581390849/1545609598</t>
  </si>
  <si>
    <t>https://pbs.twimg.com/profile_banners/1039277660025905153/1536618846</t>
  </si>
  <si>
    <t>https://pbs.twimg.com/profile_banners/407186578/1352786016</t>
  </si>
  <si>
    <t>https://pbs.twimg.com/profile_banners/16745753/1493618696</t>
  </si>
  <si>
    <t>https://pbs.twimg.com/profile_banners/41468957/1563453248</t>
  </si>
  <si>
    <t>https://pbs.twimg.com/profile_banners/82398317/1551234467</t>
  </si>
  <si>
    <t>https://pbs.twimg.com/profile_banners/25632575/1567249513</t>
  </si>
  <si>
    <t>https://pbs.twimg.com/profile_banners/16255792/1394978713</t>
  </si>
  <si>
    <t>https://pbs.twimg.com/profile_banners/1079491621073358848/1570116297</t>
  </si>
  <si>
    <t>https://pbs.twimg.com/profile_banners/25541650/1451794198</t>
  </si>
  <si>
    <t>https://pbs.twimg.com/profile_banners/2233495160/1568746359</t>
  </si>
  <si>
    <t>https://pbs.twimg.com/profile_banners/16077204/1398392949</t>
  </si>
  <si>
    <t>https://pbs.twimg.com/profile_banners/128206723/1388784172</t>
  </si>
  <si>
    <t>https://pbs.twimg.com/profile_banners/1176597008687091712/1569380903</t>
  </si>
  <si>
    <t>https://pbs.twimg.com/profile_banners/22604352/1564817340</t>
  </si>
  <si>
    <t>https://pbs.twimg.com/profile_banners/177648924/1568107593</t>
  </si>
  <si>
    <t>https://pbs.twimg.com/profile_banners/54025051/1440412599</t>
  </si>
  <si>
    <t>https://pbs.twimg.com/profile_banners/768356787347136512/1541380204</t>
  </si>
  <si>
    <t>https://pbs.twimg.com/profile_banners/25076966/1428586842</t>
  </si>
  <si>
    <t>https://pbs.twimg.com/profile_banners/704334551477329920/1570320913</t>
  </si>
  <si>
    <t>https://pbs.twimg.com/profile_banners/925839579722207233/1572618163</t>
  </si>
  <si>
    <t>https://pbs.twimg.com/profile_banners/16034244/1569242437</t>
  </si>
  <si>
    <t>https://pbs.twimg.com/profile_banners/2916328601/1550703120</t>
  </si>
  <si>
    <t>https://pbs.twimg.com/profile_banners/91476949/1397595825</t>
  </si>
  <si>
    <t>https://pbs.twimg.com/profile_banners/24711820/1551817784</t>
  </si>
  <si>
    <t>https://pbs.twimg.com/profile_banners/4755944563/1566718663</t>
  </si>
  <si>
    <t>https://pbs.twimg.com/profile_banners/348033597/1439525113</t>
  </si>
  <si>
    <t>https://pbs.twimg.com/profile_banners/1564743295/1572544615</t>
  </si>
  <si>
    <t>https://pbs.twimg.com/profile_banners/1184076791348113408/1572357303</t>
  </si>
  <si>
    <t>https://pbs.twimg.com/profile_banners/19339204/1507568559</t>
  </si>
  <si>
    <t>https://pbs.twimg.com/profile_banners/2654111305/1572602940</t>
  </si>
  <si>
    <t>https://pbs.twimg.com/profile_banners/24070429/1566659585</t>
  </si>
  <si>
    <t>https://pbs.twimg.com/profile_banners/283665372/1415493851</t>
  </si>
  <si>
    <t>https://pbs.twimg.com/profile_banners/18773470/1542235412</t>
  </si>
  <si>
    <t>https://pbs.twimg.com/profile_banners/736635240991444992/1464462775</t>
  </si>
  <si>
    <t>https://pbs.twimg.com/profile_banners/356536717/1569636749</t>
  </si>
  <si>
    <t>https://pbs.twimg.com/profile_banners/766340314424610816/1562527035</t>
  </si>
  <si>
    <t>https://pbs.twimg.com/profile_banners/23965246/1573476739</t>
  </si>
  <si>
    <t>https://pbs.twimg.com/profile_banners/19751881/1535117090</t>
  </si>
  <si>
    <t>https://pbs.twimg.com/profile_banners/2301691662/1443646195</t>
  </si>
  <si>
    <t>https://pbs.twimg.com/profile_banners/27947088/1538330138</t>
  </si>
  <si>
    <t>https://pbs.twimg.com/profile_banners/16597434/1560435293</t>
  </si>
  <si>
    <t>https://pbs.twimg.com/profile_banners/1115701331744833536/1571512730</t>
  </si>
  <si>
    <t>https://pbs.twimg.com/profile_banners/37490513/1558381856</t>
  </si>
  <si>
    <t>https://pbs.twimg.com/profile_banners/1035702042717835266/1536550127</t>
  </si>
  <si>
    <t>https://pbs.twimg.com/profile_banners/2840754385/1537896657</t>
  </si>
  <si>
    <t>https://pbs.twimg.com/profile_banners/426217927/1398445623</t>
  </si>
  <si>
    <t>https://pbs.twimg.com/profile_banners/464189037/1542137169</t>
  </si>
  <si>
    <t>https://pbs.twimg.com/profile_banners/50004938/1572584673</t>
  </si>
  <si>
    <t>https://pbs.twimg.com/profile_banners/23159604/1559502228</t>
  </si>
  <si>
    <t>https://pbs.twimg.com/profile_banners/21660529/1571858220</t>
  </si>
  <si>
    <t>https://pbs.twimg.com/profile_banners/2715315209/1561235564</t>
  </si>
  <si>
    <t>https://pbs.twimg.com/profile_banners/386081972/1534006077</t>
  </si>
  <si>
    <t>https://pbs.twimg.com/profile_banners/357735000/1572617626</t>
  </si>
  <si>
    <t>https://pbs.twimg.com/profile_banners/144285482/1506829033</t>
  </si>
  <si>
    <t>https://pbs.twimg.com/profile_banners/271958335/1450998490</t>
  </si>
  <si>
    <t>https://pbs.twimg.com/profile_banners/3105663246/1538281183</t>
  </si>
  <si>
    <t>https://pbs.twimg.com/profile_banners/19044933/1566246837</t>
  </si>
  <si>
    <t>https://pbs.twimg.com/profile_banners/2628697110/1567624078</t>
  </si>
  <si>
    <t>https://pbs.twimg.com/profile_banners/2351344920/1480112728</t>
  </si>
  <si>
    <t>https://pbs.twimg.com/profile_banners/748262481798266881/1485501693</t>
  </si>
  <si>
    <t>https://pbs.twimg.com/profile_banners/701951194432937984/1510924005</t>
  </si>
  <si>
    <t>https://pbs.twimg.com/profile_banners/20446536/1445850176</t>
  </si>
  <si>
    <t>https://pbs.twimg.com/profile_banners/487857297/1513137184</t>
  </si>
  <si>
    <t>https://pbs.twimg.com/profile_banners/129039575/1572487679</t>
  </si>
  <si>
    <t>https://pbs.twimg.com/profile_banners/249811024/1429858731</t>
  </si>
  <si>
    <t>https://pbs.twimg.com/profile_banners/524557553/1572299378</t>
  </si>
  <si>
    <t>https://pbs.twimg.com/profile_banners/28693262/1548439727</t>
  </si>
  <si>
    <t>https://pbs.twimg.com/profile_banners/348373918/1567267307</t>
  </si>
  <si>
    <t>https://pbs.twimg.com/profile_banners/39859913/1496173435</t>
  </si>
  <si>
    <t>https://pbs.twimg.com/profile_banners/19685812/1528764145</t>
  </si>
  <si>
    <t>https://pbs.twimg.com/profile_banners/19695929/1558029764</t>
  </si>
  <si>
    <t>https://pbs.twimg.com/profile_banners/51127246/1348766479</t>
  </si>
  <si>
    <t>https://pbs.twimg.com/profile_banners/4487694857/1569244767</t>
  </si>
  <si>
    <t>https://pbs.twimg.com/profile_banners/179379870/1498841361</t>
  </si>
  <si>
    <t>https://pbs.twimg.com/profile_banners/45848808/1568315685</t>
  </si>
  <si>
    <t>https://pbs.twimg.com/profile_banners/210991499/1355546036</t>
  </si>
  <si>
    <t>https://pbs.twimg.com/profile_banners/25177666/1420083585</t>
  </si>
  <si>
    <t>https://pbs.twimg.com/profile_banners/189322487/1569002403</t>
  </si>
  <si>
    <t>https://pbs.twimg.com/profile_banners/950558867099824128/1573098835</t>
  </si>
  <si>
    <t>https://pbs.twimg.com/profile_banners/109667281/1573076367</t>
  </si>
  <si>
    <t>https://pbs.twimg.com/profile_banners/114853664/1573013559</t>
  </si>
  <si>
    <t>https://pbs.twimg.com/profile_banners/107562172/1560959948</t>
  </si>
  <si>
    <t>https://pbs.twimg.com/profile_banners/188565420/1571340847</t>
  </si>
  <si>
    <t>https://pbs.twimg.com/profile_banners/82643620/1571333175</t>
  </si>
  <si>
    <t>https://pbs.twimg.com/profile_banners/838914546756632576/1569548598</t>
  </si>
  <si>
    <t>https://pbs.twimg.com/profile_banners/12848262/1525870180</t>
  </si>
  <si>
    <t>https://pbs.twimg.com/profile_banners/2946287229/1481925709</t>
  </si>
  <si>
    <t>https://pbs.twimg.com/profile_banners/20462321/1468858176</t>
  </si>
  <si>
    <t>https://pbs.twimg.com/profile_banners/454390896/1573326557</t>
  </si>
  <si>
    <t>https://pbs.twimg.com/profile_banners/1035238562042716160/1548432743</t>
  </si>
  <si>
    <t>https://pbs.twimg.com/profile_banners/14714979/1347986107</t>
  </si>
  <si>
    <t>https://pbs.twimg.com/profile_banners/786601455666946048/1523900890</t>
  </si>
  <si>
    <t>https://pbs.twimg.com/profile_banners/394160641/1519007495</t>
  </si>
  <si>
    <t>https://pbs.twimg.com/profile_banners/3419459712/1573425814</t>
  </si>
  <si>
    <t>https://pbs.twimg.com/profile_banners/714234573345931264/1566420449</t>
  </si>
  <si>
    <t>https://pbs.twimg.com/profile_banners/884764947405717504/1499781843</t>
  </si>
  <si>
    <t>https://pbs.twimg.com/profile_banners/3744349762/1545403506</t>
  </si>
  <si>
    <t>https://pbs.twimg.com/profile_banners/92913722/1365213236</t>
  </si>
  <si>
    <t>https://pbs.twimg.com/profile_banners/308378425/1564406942</t>
  </si>
  <si>
    <t>https://pbs.twimg.com/profile_banners/1031555165592211456/1547888706</t>
  </si>
  <si>
    <t>https://pbs.twimg.com/profile_banners/281574433/1542066806</t>
  </si>
  <si>
    <t>https://pbs.twimg.com/profile_banners/190817371/1572039621</t>
  </si>
  <si>
    <t>https://pbs.twimg.com/profile_banners/1563781614/1568124855</t>
  </si>
  <si>
    <t>https://pbs.twimg.com/profile_banners/1080260330/1401473998</t>
  </si>
  <si>
    <t>https://pbs.twimg.com/profile_banners/353645048/1570756481</t>
  </si>
  <si>
    <t>https://pbs.twimg.com/profile_banners/203123011/1498059584</t>
  </si>
  <si>
    <t>https://pbs.twimg.com/profile_banners/89760824/1559830352</t>
  </si>
  <si>
    <t>https://pbs.twimg.com/profile_banners/1102779270/1560823809</t>
  </si>
  <si>
    <t>https://pbs.twimg.com/profile_banners/159944555/1572411495</t>
  </si>
  <si>
    <t>https://pbs.twimg.com/profile_banners/779588946338557952/1542560631</t>
  </si>
  <si>
    <t>https://pbs.twimg.com/profile_banners/14260960/1572291191</t>
  </si>
  <si>
    <t>https://pbs.twimg.com/profile_banners/116502194/1484244141</t>
  </si>
  <si>
    <t>https://pbs.twimg.com/profile_banners/17817456/1511564121</t>
  </si>
  <si>
    <t>https://pbs.twimg.com/profile_banners/231158480/1467753196</t>
  </si>
  <si>
    <t>https://pbs.twimg.com/profile_banners/2767843313/1551734843</t>
  </si>
  <si>
    <t>https://pbs.twimg.com/profile_banners/948223698649124870/1514911568</t>
  </si>
  <si>
    <t>https://pbs.twimg.com/profile_banners/242867688/1504799470</t>
  </si>
  <si>
    <t>https://pbs.twimg.com/profile_banners/1968071659/1480290577</t>
  </si>
  <si>
    <t>https://pbs.twimg.com/profile_banners/425965015/1352735218</t>
  </si>
  <si>
    <t>https://pbs.twimg.com/profile_banners/2933238939/1564754160</t>
  </si>
  <si>
    <t>https://pbs.twimg.com/profile_banners/1024647679278804993/1534787280</t>
  </si>
  <si>
    <t>https://pbs.twimg.com/profile_banners/821342640683778048/1570120699</t>
  </si>
  <si>
    <t>https://pbs.twimg.com/profile_banners/23244113/1484460025</t>
  </si>
  <si>
    <t>https://pbs.twimg.com/profile_banners/1147738959381966850/1572381220</t>
  </si>
  <si>
    <t>https://pbs.twimg.com/profile_banners/255885945/1384156322</t>
  </si>
  <si>
    <t>https://pbs.twimg.com/profile_banners/23101207/1559158041</t>
  </si>
  <si>
    <t>https://pbs.twimg.com/profile_banners/18106065/1567906393</t>
  </si>
  <si>
    <t>https://pbs.twimg.com/profile_banners/57672761/1534976831</t>
  </si>
  <si>
    <t>https://pbs.twimg.com/profile_banners/885243694558957568/1499944186</t>
  </si>
  <si>
    <t>https://pbs.twimg.com/profile_banners/918134191119794176/1557090836</t>
  </si>
  <si>
    <t>https://pbs.twimg.com/profile_banners/1251392305/1497590196</t>
  </si>
  <si>
    <t>https://pbs.twimg.com/profile_banners/2451597138/1470491939</t>
  </si>
  <si>
    <t>https://pbs.twimg.com/profile_banners/1034541832468713472/1563396588</t>
  </si>
  <si>
    <t>https://pbs.twimg.com/profile_banners/201727015/1431184882</t>
  </si>
  <si>
    <t>https://pbs.twimg.com/profile_banners/245503560/1571159731</t>
  </si>
  <si>
    <t>https://pbs.twimg.com/profile_banners/423568210/1526325373</t>
  </si>
  <si>
    <t>https://pbs.twimg.com/profile_banners/882044760554430464/1556393070</t>
  </si>
  <si>
    <t>https://pbs.twimg.com/profile_banners/23611269/1565103921</t>
  </si>
  <si>
    <t>https://pbs.twimg.com/profile_banners/903706699135143940/1523483170</t>
  </si>
  <si>
    <t>https://pbs.twimg.com/profile_banners/38766855/1568513458</t>
  </si>
  <si>
    <t>https://pbs.twimg.com/profile_banners/14894070/1528666646</t>
  </si>
  <si>
    <t>https://pbs.twimg.com/profile_banners/1084906469944770560/1572388865</t>
  </si>
  <si>
    <t>https://pbs.twimg.com/profile_banners/60383919/1461699501</t>
  </si>
  <si>
    <t>https://pbs.twimg.com/profile_banners/200077402/1568519900</t>
  </si>
  <si>
    <t>https://pbs.twimg.com/profile_banners/2987755848/1421678733</t>
  </si>
  <si>
    <t>https://pbs.twimg.com/profile_banners/184964515/1566631484</t>
  </si>
  <si>
    <t>https://pbs.twimg.com/profile_banners/361662517/1537679865</t>
  </si>
  <si>
    <t>https://pbs.twimg.com/profile_banners/989755724/1561273494</t>
  </si>
  <si>
    <t>https://pbs.twimg.com/profile_banners/28035990/1564499518</t>
  </si>
  <si>
    <t>https://pbs.twimg.com/profile_banners/941687962885959682/1513351615</t>
  </si>
  <si>
    <t>https://pbs.twimg.com/profile_banners/214494480/1573179288</t>
  </si>
  <si>
    <t>https://pbs.twimg.com/profile_banners/14295607/1551492857</t>
  </si>
  <si>
    <t>https://pbs.twimg.com/profile_banners/3304732833/1506214096</t>
  </si>
  <si>
    <t>https://pbs.twimg.com/profile_banners/46647143/1522096214</t>
  </si>
  <si>
    <t>https://pbs.twimg.com/profile_banners/713440316846514176/1554953065</t>
  </si>
  <si>
    <t>https://pbs.twimg.com/profile_banners/220328221/1515273496</t>
  </si>
  <si>
    <t>https://pbs.twimg.com/profile_banners/1039587720404848650/1536692657</t>
  </si>
  <si>
    <t>https://pbs.twimg.com/profile_banners/827799234/1548095164</t>
  </si>
  <si>
    <t>https://pbs.twimg.com/profile_banners/704031463/1511734638</t>
  </si>
  <si>
    <t>https://pbs.twimg.com/profile_banners/706264507/1564104260</t>
  </si>
  <si>
    <t>https://pbs.twimg.com/profile_banners/66523577/1531344915</t>
  </si>
  <si>
    <t>http://abs.twimg.com/images/themes/theme1/bg.png</t>
  </si>
  <si>
    <t>http://abs.twimg.com/images/themes/theme5/bg.gif</t>
  </si>
  <si>
    <t>http://abs.twimg.com/images/themes/theme14/bg.gif</t>
  </si>
  <si>
    <t>http://abs.twimg.com/images/themes/theme7/bg.gif</t>
  </si>
  <si>
    <t>http://abs.twimg.com/images/themes/theme10/bg.gif</t>
  </si>
  <si>
    <t>http://abs.twimg.com/images/themes/theme3/bg.gif</t>
  </si>
  <si>
    <t>http://abs.twimg.com/images/themes/theme15/bg.png</t>
  </si>
  <si>
    <t>http://abs.twimg.com/images/themes/theme9/bg.gif</t>
  </si>
  <si>
    <t>http://abs.twimg.com/images/themes/theme16/bg.gif</t>
  </si>
  <si>
    <t>http://abs.twimg.com/images/themes/theme13/bg.gif</t>
  </si>
  <si>
    <t>http://abs.twimg.com/images/themes/theme2/bg.gif</t>
  </si>
  <si>
    <t>http://abs.twimg.com/images/themes/theme12/bg.gif</t>
  </si>
  <si>
    <t>http://abs.twimg.com/images/themes/theme8/bg.gif</t>
  </si>
  <si>
    <t>http://abs.twimg.com/images/themes/theme6/bg.gif</t>
  </si>
  <si>
    <t>http://abs.twimg.com/images/themes/theme19/bg.gif</t>
  </si>
  <si>
    <t>http://abs.twimg.com/images/themes/theme4/bg.gif</t>
  </si>
  <si>
    <t>http://pbs.twimg.com/profile_images/1103715999566557184/f6JIcO25_normal.jpg</t>
  </si>
  <si>
    <t>http://pbs.twimg.com/profile_images/836959271531200512/6OMImJvq_normal.jpg</t>
  </si>
  <si>
    <t>http://pbs.twimg.com/profile_images/1192879894012874752/wYRH4c-f_normal.jpg</t>
  </si>
  <si>
    <t>http://pbs.twimg.com/profile_images/840231425936842752/h1_QzNUl_normal.jpg</t>
  </si>
  <si>
    <t>http://pbs.twimg.com/profile_images/858924915348692992/ED0Kh2c-_normal.jpg</t>
  </si>
  <si>
    <t>http://pbs.twimg.com/profile_images/1105651943408627712/xMoxOtkO_normal.jpg</t>
  </si>
  <si>
    <t>http://pbs.twimg.com/profile_images/1181362724271472642/7k7mIBSb_normal.jpg</t>
  </si>
  <si>
    <t>http://pbs.twimg.com/profile_images/1179076082290610182/ZtO_cBDV_normal.jpg</t>
  </si>
  <si>
    <t>http://pbs.twimg.com/profile_images/1140382232319864832/VRC55oIv_normal.png</t>
  </si>
  <si>
    <t>http://pbs.twimg.com/profile_images/1045831731511615488/erU9_N-T_normal.jpg</t>
  </si>
  <si>
    <t>http://pbs.twimg.com/profile_images/1185042421413007360/D5sJ-KH7_normal.jpg</t>
  </si>
  <si>
    <t>http://pbs.twimg.com/profile_images/1146042843477237761/kKe8vdVn_normal.png</t>
  </si>
  <si>
    <t>http://pbs.twimg.com/profile_images/1178686639515680768/s-V6waWf_normal.jpg</t>
  </si>
  <si>
    <t>http://pbs.twimg.com/profile_images/1193521039340380160/0ay1wZqP_normal.jpg</t>
  </si>
  <si>
    <t>http://pbs.twimg.com/profile_images/1190209107703271424/cmS38jIe_normal.jpg</t>
  </si>
  <si>
    <t>http://pbs.twimg.com/profile_images/1062835517786611714/6PA-qHBa_normal.jpg</t>
  </si>
  <si>
    <t>http://pbs.twimg.com/profile_images/1177767998855274496/7eG94jyi_normal.jpg</t>
  </si>
  <si>
    <t>http://pbs.twimg.com/profile_images/426467145732481024/J0Jddr81_normal.jpeg</t>
  </si>
  <si>
    <t>http://pbs.twimg.com/profile_images/1339228728/trudeau_normal.jpg</t>
  </si>
  <si>
    <t>http://pbs.twimg.com/profile_images/649652435334635521/oJge5ieE_normal.jpg</t>
  </si>
  <si>
    <t>http://pbs.twimg.com/profile_images/378800000662009912/aeaac72720a06cafc21743b98c11dbbb_normal.png</t>
  </si>
  <si>
    <t>http://pbs.twimg.com/profile_images/79424599/john_moore_normal.jpg</t>
  </si>
  <si>
    <t>http://pbs.twimg.com/profile_images/471442972307755008/7i-SQ98a_normal.jpeg</t>
  </si>
  <si>
    <t>http://pbs.twimg.com/profile_images/1152631452598775809/1iAB5FgO_normal.jpg</t>
  </si>
  <si>
    <t>http://pbs.twimg.com/profile_images/1193241805149687811/zAOs8F2c_normal.jpg</t>
  </si>
  <si>
    <t>http://pbs.twimg.com/profile_images/1190225051649486849/_mNogZY__normal.jpg</t>
  </si>
  <si>
    <t>http://pbs.twimg.com/profile_images/1137092517990735874/gdkYpoZM_normal.png</t>
  </si>
  <si>
    <t>http://pbs.twimg.com/profile_images/1136836332880183296/eY43sAsy_normal.jpg</t>
  </si>
  <si>
    <t>http://pbs.twimg.com/profile_images/1193648756098523138/4kbH7NjQ_normal.jpg</t>
  </si>
  <si>
    <t>http://pbs.twimg.com/profile_images/1135959465520488448/ioWQYWki_normal.jpg</t>
  </si>
  <si>
    <t>http://pbs.twimg.com/profile_images/1191685561762729984/RChzn7gV_normal.jpg</t>
  </si>
  <si>
    <t>http://pbs.twimg.com/profile_images/1046594750936240129/lX4-Z81Q_normal.jpg</t>
  </si>
  <si>
    <t>http://pbs.twimg.com/profile_images/1187742024524554240/4Tli45Vm_normal.jpg</t>
  </si>
  <si>
    <t>http://pbs.twimg.com/profile_images/905397606574153728/1n6mvU_d_normal.jpg</t>
  </si>
  <si>
    <t>http://pbs.twimg.com/profile_images/628999610518913024/jp8d8sOc_normal.jpg</t>
  </si>
  <si>
    <t>http://pbs.twimg.com/profile_images/775304092084076544/S2aCTCJK_normal.jpg</t>
  </si>
  <si>
    <t>http://pbs.twimg.com/profile_images/1158045701823242240/sEp4atZR_normal.jpg</t>
  </si>
  <si>
    <t>http://pbs.twimg.com/profile_images/1876107913/dd49c469-4abb-409e-9954-75a05f6e0499_normal.jpg</t>
  </si>
  <si>
    <t>http://pbs.twimg.com/profile_images/1190315445724864512/FobTQ6f4_normal.jpg</t>
  </si>
  <si>
    <t>http://pbs.twimg.com/profile_images/790757943876681728/yAkX6x0f_normal.jpg</t>
  </si>
  <si>
    <t>http://pbs.twimg.com/profile_images/1115372352055971842/fUbkQqvj_normal.png</t>
  </si>
  <si>
    <t>http://pbs.twimg.com/profile_images/1172227058388353025/iIPYGP3E_normal.jpg</t>
  </si>
  <si>
    <t>http://pbs.twimg.com/profile_images/675760386893701120/QVji4iR5_normal.png</t>
  </si>
  <si>
    <t>http://pbs.twimg.com/profile_images/1554724820/hodge_twitter_normal.jpg</t>
  </si>
  <si>
    <t>http://pbs.twimg.com/profile_images/1178763416435089410/KyL0BrqE_normal.jpg</t>
  </si>
  <si>
    <t>http://pbs.twimg.com/profile_images/1176486211147456512/fzhjq4Rk_normal.jpg</t>
  </si>
  <si>
    <t>http://pbs.twimg.com/profile_images/1178689166659338241/248WdCe2_normal.jpg</t>
  </si>
  <si>
    <t>http://pbs.twimg.com/profile_images/1016331756243333120/fSm53y5G_normal.jpg</t>
  </si>
  <si>
    <t>http://pbs.twimg.com/profile_images/1146031671034167301/3TcXxDDL_normal.png</t>
  </si>
  <si>
    <t>http://pbs.twimg.com/profile_images/1134608608489029632/6JFqfjtx_normal.jpg</t>
  </si>
  <si>
    <t>http://pbs.twimg.com/profile_images/797283628476669952/B1gH6xXm_normal.jpg</t>
  </si>
  <si>
    <t>http://pbs.twimg.com/profile_images/1109524211884806150/lhhUNhfO_normal.jpg</t>
  </si>
  <si>
    <t>http://pbs.twimg.com/profile_images/1040593564806340609/XymD5wJD_normal.jpg</t>
  </si>
  <si>
    <t>http://pbs.twimg.com/profile_images/935142265378312192/p6-R3nXk_normal.jpg</t>
  </si>
  <si>
    <t>http://pbs.twimg.com/profile_images/974350863207731200/4PJ61taM_normal.jpg</t>
  </si>
  <si>
    <t>http://pbs.twimg.com/profile_images/1081332155500777472/F-OH6Yz7_normal.jpg</t>
  </si>
  <si>
    <t>http://pbs.twimg.com/profile_images/1113055141761073153/9gjeEtmz_normal.png</t>
  </si>
  <si>
    <t>http://pbs.twimg.com/profile_images/1095760287838351360/7wYCM3ri_normal.png</t>
  </si>
  <si>
    <t>http://pbs.twimg.com/profile_images/1811695358/cc-300_normal.jpg</t>
  </si>
  <si>
    <t>http://pbs.twimg.com/profile_images/1189408033689890817/DRzakB0n_normal.jpg</t>
  </si>
  <si>
    <t>http://pbs.twimg.com/profile_images/1188901535851388929/_9nGMr9S_normal.jpg</t>
  </si>
  <si>
    <t>http://pbs.twimg.com/profile_images/722490988120289280/iF92VumO_normal.jpg</t>
  </si>
  <si>
    <t>http://pbs.twimg.com/profile_images/934193889782538240/8rMVFusv_normal.jpg</t>
  </si>
  <si>
    <t>http://pbs.twimg.com/profile_images/1053051295068839939/G1krWmDs_normal.jpg</t>
  </si>
  <si>
    <t>http://pbs.twimg.com/profile_images/1026899259696668675/oNFm6UEr_normal.jpg</t>
  </si>
  <si>
    <t>http://pbs.twimg.com/profile_images/1179797839079251970/5s--rTsF_normal.jpg</t>
  </si>
  <si>
    <t>http://pbs.twimg.com/profile_images/1188009278638100480/lYebWVDG_normal.jpg</t>
  </si>
  <si>
    <t>http://pbs.twimg.com/profile_images/532011275446796288/Hd3sj3ZU_normal.jpeg</t>
  </si>
  <si>
    <t>http://pbs.twimg.com/profile_images/2972150504/4639aa88b33a74681f76f7afe31abb82_normal.jpeg</t>
  </si>
  <si>
    <t>http://pbs.twimg.com/profile_images/1133817050391044096/hFxcS4mZ_normal.png</t>
  </si>
  <si>
    <t>http://pbs.twimg.com/profile_images/1094801350053965824/L2np1ciB_normal.jpg</t>
  </si>
  <si>
    <t>http://pbs.twimg.com/profile_images/885456074987491328/kbFjUocA_normal.jpg</t>
  </si>
  <si>
    <t>http://pbs.twimg.com/profile_images/1125146868407660544/Ie52x1Cg_normal.jpg</t>
  </si>
  <si>
    <t>http://pbs.twimg.com/profile_images/1020433424128102400/gnSk5L9N_normal.jpg</t>
  </si>
  <si>
    <t>http://pbs.twimg.com/profile_images/1034545782819409921/gY9M5xDc_normal.jpg</t>
  </si>
  <si>
    <t>http://pbs.twimg.com/profile_images/378800000003122042/73274e217512eb8b7ecf312f22cbf38e_normal.jpeg</t>
  </si>
  <si>
    <t>http://pbs.twimg.com/profile_images/1122220086960558081/tLdPBRZR_normal.jpg</t>
  </si>
  <si>
    <t>http://pbs.twimg.com/profile_images/1165140965985677312/NRBKn_Nc_normal.jpg</t>
  </si>
  <si>
    <t>http://pbs.twimg.com/profile_images/421512476/joel-and-the-bots-for-blog_normal.jpg</t>
  </si>
  <si>
    <t>http://pbs.twimg.com/profile_images/941690849535987713/ZrA_ffU__normal.jpg</t>
  </si>
  <si>
    <t>http://pbs.twimg.com/profile_images/1185279297067597825/NEMYjpn4_normal.jpg</t>
  </si>
  <si>
    <t>Open Twitter Page for This Person</t>
  </si>
  <si>
    <t>https://twitter.com/cook30_eric</t>
  </si>
  <si>
    <t>https://twitter.com/travcurrie</t>
  </si>
  <si>
    <t>https://twitter.com/sea__cow</t>
  </si>
  <si>
    <t>https://twitter.com/17micker</t>
  </si>
  <si>
    <t>https://twitter.com/thebiscuitpod</t>
  </si>
  <si>
    <t>https://twitter.com/canbluesfan</t>
  </si>
  <si>
    <t>https://twitter.com/rockcityusa9</t>
  </si>
  <si>
    <t>https://twitter.com/rk_stimp</t>
  </si>
  <si>
    <t>https://twitter.com/iancmclaren</t>
  </si>
  <si>
    <t>https://twitter.com/pipes_06</t>
  </si>
  <si>
    <t>https://twitter.com/jay52913</t>
  </si>
  <si>
    <t>https://twitter.com/michael_warren</t>
  </si>
  <si>
    <t>https://twitter.com/briannaacanavan</t>
  </si>
  <si>
    <t>https://twitter.com/101967pat</t>
  </si>
  <si>
    <t>https://twitter.com/honestllyyyyyy</t>
  </si>
  <si>
    <t>https://twitter.com/billernr</t>
  </si>
  <si>
    <t>https://twitter.com/sbnationnhl</t>
  </si>
  <si>
    <t>https://twitter.com/dwancherry</t>
  </si>
  <si>
    <t>https://twitter.com/whiff83</t>
  </si>
  <si>
    <t>https://twitter.com/tiffmeister82</t>
  </si>
  <si>
    <t>https://twitter.com/zacwtolson</t>
  </si>
  <si>
    <t>https://twitter.com/leafsalldayy</t>
  </si>
  <si>
    <t>https://twitter.com/baby_smurf_nl</t>
  </si>
  <si>
    <t>https://twitter.com/jsg15</t>
  </si>
  <si>
    <t>https://twitter.com/bcreality</t>
  </si>
  <si>
    <t>https://twitter.com/sunnydays180</t>
  </si>
  <si>
    <t>https://twitter.com/a_picazo</t>
  </si>
  <si>
    <t>https://twitter.com/pmodog</t>
  </si>
  <si>
    <t>https://twitter.com/michael04468459</t>
  </si>
  <si>
    <t>https://twitter.com/scottbiggsify</t>
  </si>
  <si>
    <t>https://twitter.com/evanderkane_9</t>
  </si>
  <si>
    <t>https://twitter.com/cultangel</t>
  </si>
  <si>
    <t>https://twitter.com/pride_western</t>
  </si>
  <si>
    <t>https://twitter.com/burkie93</t>
  </si>
  <si>
    <t>https://twitter.com/profahern</t>
  </si>
  <si>
    <t>https://twitter.com/cryptosommelier</t>
  </si>
  <si>
    <t>https://twitter.com/cbc</t>
  </si>
  <si>
    <t>https://twitter.com/bcopoc</t>
  </si>
  <si>
    <t>https://twitter.com/gee_1000_</t>
  </si>
  <si>
    <t>https://twitter.com/jinksterz</t>
  </si>
  <si>
    <t>https://twitter.com/creativetweets</t>
  </si>
  <si>
    <t>https://twitter.com/lifeunderarock3</t>
  </si>
  <si>
    <t>https://twitter.com/_eddierazo</t>
  </si>
  <si>
    <t>https://twitter.com/mattns92</t>
  </si>
  <si>
    <t>https://twitter.com/jdnaa</t>
  </si>
  <si>
    <t>https://twitter.com/truebluecanadi1</t>
  </si>
  <si>
    <t>https://twitter.com/bobbygottfried</t>
  </si>
  <si>
    <t>https://twitter.com/jkm563</t>
  </si>
  <si>
    <t>https://twitter.com/tammad</t>
  </si>
  <si>
    <t>https://twitter.com/yeahrightinc</t>
  </si>
  <si>
    <t>https://twitter.com/cbcsports</t>
  </si>
  <si>
    <t>https://twitter.com/justrollinon86</t>
  </si>
  <si>
    <t>https://twitter.com/mamlung</t>
  </si>
  <si>
    <t>https://twitter.com/mowatgreg</t>
  </si>
  <si>
    <t>https://twitter.com/thegoalhorn</t>
  </si>
  <si>
    <t>https://twitter.com/phildoherty</t>
  </si>
  <si>
    <t>https://twitter.com/judy416</t>
  </si>
  <si>
    <t>https://twitter.com/rauldukeyyz</t>
  </si>
  <si>
    <t>https://twitter.com/ronmacleanhth</t>
  </si>
  <si>
    <t>https://twitter.com/hockeynight</t>
  </si>
  <si>
    <t>https://twitter.com/litvaksteve</t>
  </si>
  <si>
    <t>https://twitter.com/clgurevitz</t>
  </si>
  <si>
    <t>https://twitter.com/mooreintheam</t>
  </si>
  <si>
    <t>https://twitter.com/davidcharlesfa1</t>
  </si>
  <si>
    <t>https://twitter.com/aj_ranger</t>
  </si>
  <si>
    <t>https://twitter.com/trevorohebert1</t>
  </si>
  <si>
    <t>https://twitter.com/ahmarskhan</t>
  </si>
  <si>
    <t>https://twitter.com/toes2734</t>
  </si>
  <si>
    <t>https://twitter.com/smokeyfranks72</t>
  </si>
  <si>
    <t>https://twitter.com/nhl</t>
  </si>
  <si>
    <t>https://twitter.com/peteforgets</t>
  </si>
  <si>
    <t>https://twitter.com/sportsnet</t>
  </si>
  <si>
    <t>https://twitter.com/yychoeman</t>
  </si>
  <si>
    <t>https://twitter.com/yegbikedad</t>
  </si>
  <si>
    <t>https://twitter.com/juliusbarthelme</t>
  </si>
  <si>
    <t>https://twitter.com/normwilner</t>
  </si>
  <si>
    <t>https://twitter.com/whitey74014642</t>
  </si>
  <si>
    <t>https://twitter.com/dabear67</t>
  </si>
  <si>
    <t>https://twitter.com/rogerapage</t>
  </si>
  <si>
    <t>https://twitter.com/jasonrklein17</t>
  </si>
  <si>
    <t>https://twitter.com/drex</t>
  </si>
  <si>
    <t>https://twitter.com/ginger_consult</t>
  </si>
  <si>
    <t>https://twitter.com/goodeambrose</t>
  </si>
  <si>
    <t>https://twitter.com/ge_neration_nxt</t>
  </si>
  <si>
    <t>https://twitter.com/amd_808</t>
  </si>
  <si>
    <t>https://twitter.com/jeffpropulsion</t>
  </si>
  <si>
    <t>https://twitter.com/shootwauthority</t>
  </si>
  <si>
    <t>https://twitter.com/justinhollings9</t>
  </si>
  <si>
    <t>https://twitter.com/shiloh102957</t>
  </si>
  <si>
    <t>https://twitter.com/simmonssteve</t>
  </si>
  <si>
    <t>https://twitter.com/elspence333</t>
  </si>
  <si>
    <t>https://twitter.com/terrycormiergp</t>
  </si>
  <si>
    <t>https://twitter.com/christoaivalis</t>
  </si>
  <si>
    <t>https://twitter.com/jenny5e</t>
  </si>
  <si>
    <t>https://twitter.com/derrickcarter15</t>
  </si>
  <si>
    <t>https://twitter.com/ranjan_das_9</t>
  </si>
  <si>
    <t>https://twitter.com/viraniarif</t>
  </si>
  <si>
    <t>https://twitter.com/jacksiegel</t>
  </si>
  <si>
    <t>https://twitter.com/rstacey99</t>
  </si>
  <si>
    <t>https://twitter.com/joepack</t>
  </si>
  <si>
    <t>https://twitter.com/hockeyesque</t>
  </si>
  <si>
    <t>https://twitter.com/weeniewawa</t>
  </si>
  <si>
    <t>https://twitter.com/nickdipaolo</t>
  </si>
  <si>
    <t>https://twitter.com/vegasjayp</t>
  </si>
  <si>
    <t>https://twitter.com/g3man43</t>
  </si>
  <si>
    <t>https://twitter.com/al_sportslover</t>
  </si>
  <si>
    <t>https://twitter.com/copperfield2010</t>
  </si>
  <si>
    <t>https://twitter.com/gregfergus</t>
  </si>
  <si>
    <t>https://twitter.com/guybadeaux</t>
  </si>
  <si>
    <t>https://twitter.com/dewy03</t>
  </si>
  <si>
    <t>https://twitter.com/davehodge20</t>
  </si>
  <si>
    <t>https://twitter.com/glenerickson51</t>
  </si>
  <si>
    <t>https://twitter.com/markfriesen08</t>
  </si>
  <si>
    <t>https://twitter.com/qmjhl</t>
  </si>
  <si>
    <t>https://twitter.com/ohlhockey</t>
  </si>
  <si>
    <t>https://twitter.com/thewhl</t>
  </si>
  <si>
    <t>https://twitter.com/chlhockey</t>
  </si>
  <si>
    <t>https://twitter.com/rogers</t>
  </si>
  <si>
    <t>https://twitter.com/cartelhockey</t>
  </si>
  <si>
    <t>https://twitter.com/canadian_west</t>
  </si>
  <si>
    <t>https://twitter.com/boozechimp</t>
  </si>
  <si>
    <t>https://twitter.com/torontostar</t>
  </si>
  <si>
    <t>https://twitter.com/travismacintyre</t>
  </si>
  <si>
    <t>https://twitter.com/2_forhooking</t>
  </si>
  <si>
    <t>https://twitter.com/accordingtomio</t>
  </si>
  <si>
    <t>https://twitter.com/nealpope12</t>
  </si>
  <si>
    <t>https://twitter.com/bennyrough</t>
  </si>
  <si>
    <t>https://twitter.com/peoplespca</t>
  </si>
  <si>
    <t>https://twitter.com/johnefrancis</t>
  </si>
  <si>
    <t>https://twitter.com/disomma91</t>
  </si>
  <si>
    <t>https://twitter.com/mphs95</t>
  </si>
  <si>
    <t>https://twitter.com/heygenevieve</t>
  </si>
  <si>
    <t>https://twitter.com/philmccrackin44</t>
  </si>
  <si>
    <t>https://twitter.com/kroadhog</t>
  </si>
  <si>
    <t>https://twitter.com/screaminasmith3</t>
  </si>
  <si>
    <t>https://twitter.com/stephenjnichols</t>
  </si>
  <si>
    <t>https://twitter.com/tvasports</t>
  </si>
  <si>
    <t>https://twitter.com/neonracer2</t>
  </si>
  <si>
    <t>https://twitter.com/yknot05</t>
  </si>
  <si>
    <t>https://twitter.com/cpc_hq</t>
  </si>
  <si>
    <t>https://twitter.com/shanahanmtl</t>
  </si>
  <si>
    <t>https://twitter.com/mowatrandy</t>
  </si>
  <si>
    <t>https://twitter.com/telephonedave</t>
  </si>
  <si>
    <t>https://twitter.com/theheeros</t>
  </si>
  <si>
    <t>https://twitter.com/souisec</t>
  </si>
  <si>
    <t>https://twitter.com/ctvnews</t>
  </si>
  <si>
    <t>https://twitter.com/johntory</t>
  </si>
  <si>
    <t>https://twitter.com/coachscornerdc</t>
  </si>
  <si>
    <t>https://twitter.com/ianwcanucks</t>
  </si>
  <si>
    <t>https://twitter.com/iamitkhanna</t>
  </si>
  <si>
    <t>https://twitter.com/ruffnecknation</t>
  </si>
  <si>
    <t>https://twitter.com/justintrudeau</t>
  </si>
  <si>
    <t>https://twitter.com/globalnews</t>
  </si>
  <si>
    <t>https://twitter.com/singhingsam</t>
  </si>
  <si>
    <t>https://twitter.com/jeevansanghera</t>
  </si>
  <si>
    <t>https://twitter.com/costellodaniel1</t>
  </si>
  <si>
    <t>https://twitter.com/raytoutofer</t>
  </si>
  <si>
    <t>https://twitter.com/teamadam76</t>
  </si>
  <si>
    <t>https://twitter.com/marcdandad</t>
  </si>
  <si>
    <t>https://twitter.com/worried_canuck</t>
  </si>
  <si>
    <t>https://twitter.com/salespromark</t>
  </si>
  <si>
    <t>https://twitter.com/elaylands</t>
  </si>
  <si>
    <t>https://twitter.com/jefflongleafs</t>
  </si>
  <si>
    <t>https://twitter.com/butchymclarty</t>
  </si>
  <si>
    <t>https://twitter.com/mnocubb</t>
  </si>
  <si>
    <t>https://twitter.com/winemaker1960</t>
  </si>
  <si>
    <t>https://twitter.com/aimis30</t>
  </si>
  <si>
    <t>https://twitter.com/hickstownmauler</t>
  </si>
  <si>
    <t>https://twitter.com/thnkencampbell</t>
  </si>
  <si>
    <t>https://twitter.com/thehockeynews</t>
  </si>
  <si>
    <t>https://twitter.com/freestone62</t>
  </si>
  <si>
    <t>https://twitter.com/scottcwheeler</t>
  </si>
  <si>
    <t>https://twitter.com/backhandjoey</t>
  </si>
  <si>
    <t>https://twitter.com/duncanbray7</t>
  </si>
  <si>
    <t>https://twitter.com/fouldsiain</t>
  </si>
  <si>
    <t>https://twitter.com/joe_warmington</t>
  </si>
  <si>
    <t>https://twitter.com/justcurl44</t>
  </si>
  <si>
    <t>https://twitter.com/pushandrun81</t>
  </si>
  <si>
    <t>https://twitter.com/aminus____</t>
  </si>
  <si>
    <t>https://twitter.com/matinintoronto</t>
  </si>
  <si>
    <t>https://twitter.com/paganmediabites</t>
  </si>
  <si>
    <t>https://twitter.com/janvykydal</t>
  </si>
  <si>
    <t>https://twitter.com/thehockeyexpert</t>
  </si>
  <si>
    <t>https://twitter.com/yellowmyellowye</t>
  </si>
  <si>
    <t>https://twitter.com/brianbaker79</t>
  </si>
  <si>
    <t>https://twitter.com/dwayne__tuck</t>
  </si>
  <si>
    <t>https://twitter.com/sarsings27</t>
  </si>
  <si>
    <t>https://twitter.com/zeedlle</t>
  </si>
  <si>
    <t>https://twitter.com/austin_c_lee</t>
  </si>
  <si>
    <t>https://twitter.com/larryfisher_kdc</t>
  </si>
  <si>
    <t>https://twitter.com/deanplunkettthw</t>
  </si>
  <si>
    <t>https://twitter.com/saskysens</t>
  </si>
  <si>
    <t>https://twitter.com/realpistolpete7</t>
  </si>
  <si>
    <t>https://twitter.com/jamieuguccioni</t>
  </si>
  <si>
    <t>https://twitter.com/biznasty2point0</t>
  </si>
  <si>
    <t>https://twitter.com/heystu818</t>
  </si>
  <si>
    <t>https://twitter.com/villagejester</t>
  </si>
  <si>
    <t>https://twitter.com/wyshynski</t>
  </si>
  <si>
    <t>https://twitter.com/anatesregula</t>
  </si>
  <si>
    <t>https://twitter.com/thewuwu</t>
  </si>
  <si>
    <t>https://twitter.com/tumultuous</t>
  </si>
  <si>
    <t>https://twitter.com/trishthemiddle</t>
  </si>
  <si>
    <t>https://twitter.com/mjbickerton</t>
  </si>
  <si>
    <t>https://twitter.com/codywouldman</t>
  </si>
  <si>
    <t>https://twitter.com/theycallmecarg</t>
  </si>
  <si>
    <t>https://twitter.com/hab_day</t>
  </si>
  <si>
    <t>https://twitter.com/jake_wickware</t>
  </si>
  <si>
    <t>https://twitter.com/caycelubrun</t>
  </si>
  <si>
    <t>https://twitter.com/casie_lynn57</t>
  </si>
  <si>
    <t>https://twitter.com/tylercalver</t>
  </si>
  <si>
    <t>cook30_eric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</si>
  <si>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travcurrie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</si>
  <si>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sea__cow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</si>
  <si>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17micker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</si>
  <si>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thebiscuitpod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</si>
  <si>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canbluesfan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</si>
  <si>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rockcityusa9
@pipes_06 @iancmclaren @RK_Stimp
I love grapes. All these fucking
bentonties need to chill, there
is physical contact in hockey.
Was not dirty, that dude was initiating
contact.</t>
  </si>
  <si>
    <t xml:space="preserve">rk_stimp
</t>
  </si>
  <si>
    <t xml:space="preserve">iancmclaren
</t>
  </si>
  <si>
    <t xml:space="preserve">pipes_06
</t>
  </si>
  <si>
    <t>jay52913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</si>
  <si>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michael_warren
Sour grapes after the fact .. sorry
.. we are out of the Tokyo hockey
Olympics 2020 .. sad demolition
by Great Britain of Malaysia this
past weekend .. we only had one
team to clear and to warm up we
had to take our team warm up thru
the Netherlands by a…https://t.co/WAM6Ln2IBS</t>
  </si>
  <si>
    <t>briannaacanavan
He’s literally just eating grapes
and watching hockey</t>
  </si>
  <si>
    <t>101967pat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</si>
  <si>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honestllyyyyyy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</si>
  <si>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billernr
@SBNationNHL Grapes (Don Cherry)
has forgotten more about hockey
than you will ever know. Stick
to soccer or ballet or better yet
GFY.</t>
  </si>
  <si>
    <t xml:space="preserve">sbnationnhl
</t>
  </si>
  <si>
    <t>dwancherry
@tiffmeister82 @Whiff83 So many
grapes I needed a ride to hockey</t>
  </si>
  <si>
    <t xml:space="preserve">whiff83
</t>
  </si>
  <si>
    <t xml:space="preserve">tiffmeister82
</t>
  </si>
  <si>
    <t>zacwtolson
@LeafsAllDayy I respect Grapes's
importance to the culture of hockey...
but it's 2019. Time for everyone
to move on.</t>
  </si>
  <si>
    <t xml:space="preserve">leafsalldayy
</t>
  </si>
  <si>
    <t>baby_smurf_nl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</si>
  <si>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jsg15
Grapes said stupid things? On a
Saturday during hockey season?
Whoa, didn't see that comin'.</t>
  </si>
  <si>
    <t>bcreality
@a_picazo @Sunnydays180 If Fox
ever starts a hockey program/channel,
Grapes is a show in.</t>
  </si>
  <si>
    <t xml:space="preserve">sunnydays180
</t>
  </si>
  <si>
    <t xml:space="preserve">a_picazo
</t>
  </si>
  <si>
    <t>pmodog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</si>
  <si>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michael04468459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</si>
  <si>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scottbiggsify
Don Cherry being paid to talk on
a National hockey broadcast: IMMIGRANTS
ARE LEECHES THAT HATE VETERANS
White folks: GO GET ‘EM GRAPES!
@evanderkane_9 : Hockey isn’t always
tolerant or welcoming to minorities.
White folks: ok wow could you stick
to hockey please and thanks</t>
  </si>
  <si>
    <t xml:space="preserve">evanderkane_9
</t>
  </si>
  <si>
    <t>cultangel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</si>
  <si>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pride_western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</si>
  <si>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burkie93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</si>
  <si>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profahern
Ever since European hockey players
came to the NHL, Grapes has used
Saturday nights to espouse his
antiquated (and jingoistic!) views
on immigration . This is just the
newest example. https://t.co/LGYhtIIpxi</t>
  </si>
  <si>
    <t>cryptosommelier
Don Cherry really messed up last
night. Not sure if you’re coming
back from this one grapes _xD83C__xDF47_ I
grew up with you so you’re dear
to my heart ❤️ but maybe it’s time
my T.V. Hockey Dad. @CBC if he
has to go, please do it with class
and dignity.</t>
  </si>
  <si>
    <t xml:space="preserve">cbc
</t>
  </si>
  <si>
    <t>bcopoc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</si>
  <si>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gee_1000_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</si>
  <si>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jinksterz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</si>
  <si>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creativetweets
He should have been canned years
ago. Good riddance to rotten Grapes.
https://t.co/jtwIZniF4W</t>
  </si>
  <si>
    <t>lifeunderarock3
@_eddierazo This is awful and a
national embarrassment. Government
of Canada pays to support the CBC
and this racist garbage. It has
nothing to do with hockey. Time
to hang up the skates Grapes.</t>
  </si>
  <si>
    <t xml:space="preserve">_eddierazo
</t>
  </si>
  <si>
    <t>mattns92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</si>
  <si>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jdnaa
@truebluecanadi1 As a (female)
kid growing up in the 70s, Grapes
was the best. I lived and breathed
hockey and always watched Coaches
Corner. As a mom of three boys
in the 90s, I bought ever Rock
Em Sock Em video for them. Grapes
calls em as he sees em. You go,
Cherry!</t>
  </si>
  <si>
    <t xml:space="preserve">truebluecanadi1
</t>
  </si>
  <si>
    <t>bobbygottfried
@jkm563 I love the food! But in
this case I mean Don Cherry, whose
nickname is Grapes. He’s known
for being extremely xenophobic
and looking down on non-Canadian
hockey players. https://t.co/M6Puga1FBZ</t>
  </si>
  <si>
    <t xml:space="preserve">jkm563
</t>
  </si>
  <si>
    <t>tammad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</si>
  <si>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yeahrightinc
Here’s a suggestion for Grapes...
you are hired to talk about hockey
not anything else. @cbcsports needs
to make that clear. If he won’t
comply, dump him. Enough is enough.
#DonCherryMustGo https://t.co/AmtYsOf7Gj</t>
  </si>
  <si>
    <t xml:space="preserve">cbcsports
</t>
  </si>
  <si>
    <t>justrollinon86
@MAmlung It's really only because
he's been with Hockey Night In
Canada for so long, and he coached
and played a little bit in his
younger days.. that's pretty much
it. CBC did two part mini series
on him a while ago called Keep
Your Head Up, Kid and The Wrath
of Grapes</t>
  </si>
  <si>
    <t xml:space="preserve">mamlung
</t>
  </si>
  <si>
    <t>mowatgreg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</si>
  <si>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thegoalhorn
Seriously Greg? You can’t find
something to be legitimately outraged
about? You have to pick on Don
Cherry? The game will grow regardless
of grapes. How about railing on
the price to play competitive hockey?
Use your platform to be useful
instead of culture shock. _xD83D__xDE44_ https://t.co/JzVo3WrT6m</t>
  </si>
  <si>
    <t>phildoherty
@RaulDukeYYZ @judy416 @hockeynight
@CBC @RonMacLeanHTH Grapes is an
asshat pure and simple and has
been strategically irrelevant as
a hockey analyst since the instigator
rule came into effect.</t>
  </si>
  <si>
    <t xml:space="preserve">judy416
</t>
  </si>
  <si>
    <t xml:space="preserve">rauldukeyyz
</t>
  </si>
  <si>
    <t xml:space="preserve">ronmacleanhth
</t>
  </si>
  <si>
    <t xml:space="preserve">hockeynight
</t>
  </si>
  <si>
    <t>litvaksteve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</si>
  <si>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clgurevitz
@MooreintheAM It might be time
for Grapes to retire. Coaches Corner
is for another generation. My teenage
boys love NHL hockey but truthfully
find Don Cherry irrelevant to the
overall NHL experience in 2019.
I believe Sportsnet will figure
this out soon.</t>
  </si>
  <si>
    <t xml:space="preserve">mooreintheam
</t>
  </si>
  <si>
    <t>davidcharlesfa1
@aj_ranger I had to stop listening
to him once he said "Bunch of Jerks".
I love hockey and thought "Grapes"
was an ass when he coached Boston.</t>
  </si>
  <si>
    <t xml:space="preserve">aj_ranger
</t>
  </si>
  <si>
    <t>trevorohebert1
@AhmarSKhan I'm with Grapes on
this one. People died so that your
not speaking German today... Under
Nazi rule. You can buy a poppy
to show your support for the fallen
soldiers.... and as for black people
not liking hockey is BS there is
alot of black,brown people who
loves hockey!!!</t>
  </si>
  <si>
    <t xml:space="preserve">ahmarskhan
</t>
  </si>
  <si>
    <t>toes2734
@SmokeyFranks72 Don Cherry is the
man! This guy should be the commissioner
of the @NHL if so hockey would
be sucking so bad that I watch
maybe 1 game a week it’s getting
unwatchable when Reaves retires
I won’t be watching at all! Been
a Grapes fan since day 1 and anything
he says behind him 100%</t>
  </si>
  <si>
    <t xml:space="preserve">smokeyfranks72
</t>
  </si>
  <si>
    <t xml:space="preserve">nhl
</t>
  </si>
  <si>
    <t>peteforgets
Dear @Sportsnet it’s time to fire
Grapes. His schtick ran its course
in the 1960s. There’s no place
for him in the modern landscape
of hockey let alone broadcasting.
https://t.co/qD8nM8Ttp0</t>
  </si>
  <si>
    <t xml:space="preserve">sportsnet
</t>
  </si>
  <si>
    <t>yychoeman
@YEGBikeDad 30 yrs ago, CC was
great; Cherry occasionally wandered,
but it was mostly hockey. But the
last 15 yrs, he's vacillated between
bizzare &amp;amp; offensive. Hewitt
&amp;amp; Gallivan knew when to pack
it in, some like Cornell, Hodge,
&amp;amp; Cole were shown the door.
Time to tap Grapes on the shoulder</t>
  </si>
  <si>
    <t xml:space="preserve">yegbikedad
</t>
  </si>
  <si>
    <t>juliusbarthelme
@normwilner I suspect that if Sportsnet/HNIC
just fired him, ratings would increase.
When I was a kid, he was amusing
for his “old-time hockey” commentary,
but he’s been a cruel misanthrope
for decades. Hockey is better off
without Sour Grapes.</t>
  </si>
  <si>
    <t xml:space="preserve">normwilner
</t>
  </si>
  <si>
    <t>whitey74014642
@MooreintheAM Because Grapes knows
more about hockey than any crazy
Uncle you ever knew and he inspires
children to be great athletes.
Cherry is Canadian chill dude.</t>
  </si>
  <si>
    <t>dabear67
@rogerapage #Grapes has forgotten
more about hockey that anyone around
knows about the game. They can
just #STFU.</t>
  </si>
  <si>
    <t xml:space="preserve">rogerapage
</t>
  </si>
  <si>
    <t>jasonrklein17
@drex Grapes finally wore a nice
suit. He is defiantly starting
to lose it. Stick to hockey. Your
paid to talk about hockey. Not
things you think you know. Which
is also sometimes hockey.</t>
  </si>
  <si>
    <t xml:space="preserve">drex
</t>
  </si>
  <si>
    <t>ginger_consult
The pussification of hockey continues.
Let Grapes be Grapes. It’s bad
enough the games are unwatchable,
I love Don https://t.co/o6elONhWd8</t>
  </si>
  <si>
    <t>goodeambrose
The pussification of hockey continues.
Let Grapes be Grapes. It’s bad
enough the games are unwatchable,
I love Don https://t.co/o6elONhWd8</t>
  </si>
  <si>
    <t>ge_neration_nxt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</si>
  <si>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amd_808
@jeffpropulsion I wonder if #DonCherry
knows about Herb Carnegie, one
of the greatest hockey players
to never play in the NHL (can you
guess why? here's a hint) https://t.co/mmpCAwwTxf
not saying Grapes is racist, but....</t>
  </si>
  <si>
    <t xml:space="preserve">jeffpropulsion
</t>
  </si>
  <si>
    <t>shootwauthority
@JustinHollings9 Listen, im not
defending Grapes. I dont agree
with what he said. I personally
dont give a crap about his feelings
on the matter. But im not going
to stand by and watch one of my
biggest hockey influencers get
ripped apart. We all make bad decisions
and say bad things. We human.</t>
  </si>
  <si>
    <t xml:space="preserve">justinhollings9
</t>
  </si>
  <si>
    <t>shiloh102957
@simmonssteve And we thought the
only immigrants Grapes hated were
Ovie and Russian hockey players.
How does he feel about building
a wall ?</t>
  </si>
  <si>
    <t xml:space="preserve">simmonssteve
</t>
  </si>
  <si>
    <t>elspence333
@christoaivalis @TerryCormierGP
Nothing less than vindictive elder
abuse by downtown munchkins. Go
wash your dirty dishes and leave
the Grapes to millions of peaceful
God fearing forgiving hockey fans
and fans in the Canadian military
.</t>
  </si>
  <si>
    <t xml:space="preserve">terrycormiergp
</t>
  </si>
  <si>
    <t xml:space="preserve">christoaivalis
</t>
  </si>
  <si>
    <t>jenny5e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</si>
  <si>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derrickcarter15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</si>
  <si>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ranjan_das_9
Did Grapes aka Don Cherry serve
in any military capacity ever in
his life? He is supposed to give
us hockey insight but yet he wishes
to lecture us on things clearly
outside his purported expertise.
Broadcasters should rock 'em and
sock 'em outta television. Just
saying ...</t>
  </si>
  <si>
    <t xml:space="preserve">viraniarif
</t>
  </si>
  <si>
    <t xml:space="preserve">jacksiegel
</t>
  </si>
  <si>
    <t>rstacey99
@hockeyesque @JoePack Grapes’ ideas
about hockey are no longer relevant,
but his love for hockey and Canada
is. He needs to apologize. He doesn’t
need to be “canceled”.</t>
  </si>
  <si>
    <t xml:space="preserve">joepack
</t>
  </si>
  <si>
    <t xml:space="preserve">hockeyesque
</t>
  </si>
  <si>
    <t>weeniewawa
@NickDiPaolo you have to remember
Grapes (Don Cherry) puts out DVDs
of great hockey hits and fights.
Coaches Corner is the only reason
to watch the CBC HNIC. #oldtimehockey</t>
  </si>
  <si>
    <t xml:space="preserve">nickdipaolo
</t>
  </si>
  <si>
    <t>vegasjayp
@RonMacLeanHTH You dropped the
ball Ron. You've argued with Grapes
over hockey things yet stood silent
during his rant last night. Disgusted
and disappointed</t>
  </si>
  <si>
    <t>g3man43
You big money _xD83D__xDCB4_ hockey players
must be to scared to stick up for
grapes _xD83C__xDF47_ the fake will go after
anyone!!!!</t>
  </si>
  <si>
    <t>al_sportslover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</si>
  <si>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copperfield2010
@guybadeaux @GregFergus Hey we
like “Grapes” and hockey its Canadian!!
You should go watch soccer or TV
or study what Canadian soldiers
had to endure!! Just so left-leaning
people like you can tweet rhetoric</t>
  </si>
  <si>
    <t xml:space="preserve">gregfergus
</t>
  </si>
  <si>
    <t xml:space="preserve">guybadeaux
</t>
  </si>
  <si>
    <t>dewy03
@davehodge20 Who actually watches
Grapes for what he is gonna say
just about hockey. People watch
for what he has to say about anything.
If he ever gets canned he will
be hired by CTV and be on TV all
night every Saturday and smoke
HNIC intermission ratings. He is
85 and speaks like it</t>
  </si>
  <si>
    <t xml:space="preserve">davehodge20
</t>
  </si>
  <si>
    <t>glenerickson51
@davehodge20 Who actually watches
Grapes for what he is gonna say
just about hockey. People watch
for what he has to say about anything.
If he ever gets canned he will
be hired by CTV and be on TV all
night every Saturday and smoke
HNIC intermission ratings. He is
85 and speaks like it</t>
  </si>
  <si>
    <t>markfriesen08
@CartelHockey @RonMacLeanHTH @Rogers
@Sportsnet @CBC @NHL @CHLHockey
@TheWHL @OHLHockey @QMJHL They
can rest assured that if Grapes
resigns or is fried, myself and
millions of Canadian hockey fans
will be gone from sportsnet as
well.</t>
  </si>
  <si>
    <t xml:space="preserve">qmjhl
</t>
  </si>
  <si>
    <t xml:space="preserve">ohlhockey
</t>
  </si>
  <si>
    <t xml:space="preserve">thewhl
</t>
  </si>
  <si>
    <t xml:space="preserve">chlhockey
</t>
  </si>
  <si>
    <t xml:space="preserve">rogers
</t>
  </si>
  <si>
    <t xml:space="preserve">cartelhockey
</t>
  </si>
  <si>
    <t>canadian_west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</si>
  <si>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boozechimp
@TravisMacintyre @TorontoStar @Sportsnet
Don Cherry is remorseless. He refers
to anyone who disagrees with him
in a pejorative manner. I used
to love Grapes. When he stuck to
hockey and honoured our soldiers,
I thought he was a positive influence.
Since then, I just can't support
this crap anymore.</t>
  </si>
  <si>
    <t xml:space="preserve">torontostar
</t>
  </si>
  <si>
    <t xml:space="preserve">travismacintyre
</t>
  </si>
  <si>
    <t>2_forhooking
@davehodge20 I don't care for grapes
much, but, he was doing what he
does. Those outfits have nothing
to do with hockey. He is a personality
doing his thing. Let's all stop
pretending this is an issue and
enjoy the hockey. Or change the
channel please</t>
  </si>
  <si>
    <t>accordingtomio
Grapes needs to stick to hockey,
and not speak on behalf (or for)
of Canadians.</t>
  </si>
  <si>
    <t>nealpope12
It's a kick in the gut to see the
Huawei, communist sponsorship on
Hockey Night In Canada. And Don
Cherry is criticized for being
patriotic? Absolute hypocrisy.
Can't wait for Grapes next Saturday!
https://t.co/kFcqKtKEuk</t>
  </si>
  <si>
    <t>bennyrough
The Conservative Party of Canada's
collective response to Grapes going
full racist grandpa on Hockey Night.
Literally the 30th version of "Cherry
is Cherry, but the guy you've elected
wore Black-Face 20 yrs ago is the
same" buds. Predictable as the
Apocalypse,but racist-ier. https://t.co/35s5fpkjVl</t>
  </si>
  <si>
    <t xml:space="preserve">peoplespca
</t>
  </si>
  <si>
    <t xml:space="preserve">johnefrancis
</t>
  </si>
  <si>
    <t>disomma91
Why is hockey getting soft. Grapes
said nothing wrong https://t.co/alSMPhLUgF</t>
  </si>
  <si>
    <t>mphs95
Maybe Grapes needs to come to the
US &amp;amp; chill w/Donald Trump.
They're kindred spirits as both
dress like shit...sound stupid...&amp;amp;
are racist jackasses. Yes, I'm
American, but I'm also a hockey
fan from Michigan who's watched
Canadian Hockey many times &amp;amp;
watched this PO_xD83D__xDCA9_ https://t.co/BkrjvOKHgi</t>
  </si>
  <si>
    <t>heygenevieve
Sportsnet, Ron MacLean apologize
for Don Cherry's 'discriminatory'
remarks. No apology necessary,
Grapes ! https://t.co/iU8dxcv57b</t>
  </si>
  <si>
    <t>philmccrackin44
Sportsnet, Ron MacLean apologize
for Don Cherry's 'discriminatory'
remarks. No apology necessary,
Grapes ! https://t.co/iU8dxcv57b</t>
  </si>
  <si>
    <t>kroadhog
Sportsnet, Ron MacLean apologize
for Don Cherry's 'discriminatory'
remarks. No apology necessary,
Grapes ! https://t.co/iU8dxcv57b</t>
  </si>
  <si>
    <t>screaminasmith3
Sportsnet, Ron MacLean apologize
for Don Cherry's 'discriminatory'
remarks. No apology necessary,
Grapes ! https://t.co/iU8dxcv57b</t>
  </si>
  <si>
    <t>stephenjnichols
I didn’t see Cherry - I watch #Habs
hockey en français whenever possible.
Better commentary, obviously. Bergeron
@TVASports &amp;gt; Grapes @hockeynight</t>
  </si>
  <si>
    <t xml:space="preserve">tvasports
</t>
  </si>
  <si>
    <t>neonracer2
@RonMacLeanHTH @RonMacLeanHTH ,
Grapes has been in Hockey for close
to well over 50 years in the business.
I Know that times do change, but
would I go changing my father,
whose 75..just b.c of society?
He may not have alot of time on
Earth, so lets enjoy Grapes, and
move on I understand you.</t>
  </si>
  <si>
    <t>yknot05
Hey @CPC_HQ Tell Hamish &amp;amp; his
troll army to knock it off in the
Grapes threads. Just b/c ppl are
interested in hockey doesn't mean
they want to follow old timey socially
backwards thinking. Yr blackface
&amp;amp; anti-LPC tweets stand out
like wild oats in my canola field.
¯\_(ツ)_/¯</t>
  </si>
  <si>
    <t xml:space="preserve">cpc_hq
</t>
  </si>
  <si>
    <t>shanahanmtl
#fireCherry @CBC let me make this
easy for you. Don Cherry us getting
old. Defending him won't buy you
10 more years of his ratings charm.
Hockey is bigger than Grapes. Back
the bus up over and over in him.
Move on.</t>
  </si>
  <si>
    <t>mowatrandy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</si>
  <si>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telephonedave
Sportsnet, Ron MacLean apologize
for Don Cherry's 'discriminatory'
remarks. No apology necessary,
Grapes ! https://t.co/iU8dxcv57b</t>
  </si>
  <si>
    <t>theheeros
Hockey Night in Canada’s #CoachsCorner
on November 16 will be must watch
T.V. Canada awaits Grapes!</t>
  </si>
  <si>
    <t>souisec
@RonMacLeanHTH Thumbs up for Grapes!
Don gave a voice to what needed
to be said! If folks don't like
what Don has to say, watch hockey
on the Punjabi channel. Ron you
stabbed your partner in the back.
No apology was required but you
caved. Shame on you._xD83D__xDC4D__xD83C__xDF47_</t>
  </si>
  <si>
    <t xml:space="preserve">ctvnews
</t>
  </si>
  <si>
    <t xml:space="preserve">johntory
</t>
  </si>
  <si>
    <t xml:space="preserve">coachscornerdc
</t>
  </si>
  <si>
    <t>ianwcanucks
@iAmitKhanna I mean, they're already
grooming Burke for the position
in the event that Grapes stops
doing coach's corner. Burke's got
his own segment on hockey night
in Canada for the late games</t>
  </si>
  <si>
    <t xml:space="preserve">iamitkhanna
</t>
  </si>
  <si>
    <t>ruffnecknation
@jeevansanghera @SinghingSam @globalnews
@CBC @cbcsports @JustinTrudeau
CBC isn’t his employer. Sportsnet
is. And Grapes said nothing that
wasn’t true, he just said it in
an uncouth way. Like a hockey coach
would. Geez, the PM says people
like my Italian immigrant grandfather
are like returning ISIS rapists
and murderers and no complaints
there.</t>
  </si>
  <si>
    <t xml:space="preserve">justintrudeau
</t>
  </si>
  <si>
    <t xml:space="preserve">globalnews
</t>
  </si>
  <si>
    <t xml:space="preserve">singhingsam
</t>
  </si>
  <si>
    <t xml:space="preserve">jeevansanghera
</t>
  </si>
  <si>
    <t>costellodaniel1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</si>
  <si>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raytoutofer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</si>
  <si>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teamadam76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</si>
  <si>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marcdandad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</si>
  <si>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worried_canuck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</si>
  <si>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salespromark
@JeffLongLeafs @ELaylands @Sportsnet
The show is called Hockey Night
in Canada. I'm an immigrant and
I've been watch it for 30 years,
and I agree with Grapes.</t>
  </si>
  <si>
    <t xml:space="preserve">elaylands
</t>
  </si>
  <si>
    <t xml:space="preserve">jefflongleafs
</t>
  </si>
  <si>
    <t>butchymclarty
@mnocubb Grapes has been banging
the xenophobic drum 4 more than
35 years, insulting hockey players
from Europe with a variety of names.
Cherry made it into 1 NHL game
as a player. I quit watching Coach's
Corner decades ago. Ranting blowhards
are not my cuppa tea. I prefer
conversations</t>
  </si>
  <si>
    <t xml:space="preserve">mnocubb
</t>
  </si>
  <si>
    <t>winemaker1960
@aimis30 He is amazing at analysing
hockey and that is why Grapes is
the #1 draw during the HNIC intermissions.
Even the players watch Coach's
Corner during the intermission
to see his analysis.</t>
  </si>
  <si>
    <t xml:space="preserve">aimis30
</t>
  </si>
  <si>
    <t>hickstownmauler
@TheHockeyNews @THNKenCampbell
I’m sorry, but I disagree, it’s
called Hockey Night in CANADA _xD83C__xDDE8__xD83C__xDDE6_,
Grapes replacement must be Canadian!</t>
  </si>
  <si>
    <t xml:space="preserve">thnkencampbell
</t>
  </si>
  <si>
    <t xml:space="preserve">thehockeynews
</t>
  </si>
  <si>
    <t>freestone62
@backhandjoey @scottcwheeler Listening
to Grapes talk social issues is
like Trump talking hockey. No rudder.
No filter. No shot. #Grapesthedouche</t>
  </si>
  <si>
    <t xml:space="preserve">scottcwheeler
</t>
  </si>
  <si>
    <t xml:space="preserve">backhandjoey
</t>
  </si>
  <si>
    <t>duncanbray7
@joe_warmington Hockey fans need
Grapes a lot more than the other
way around. Joe: You are supposed
to be street smart. You’ve got
to know that Cherry would never
apologize</t>
  </si>
  <si>
    <t xml:space="preserve">fouldsiain
</t>
  </si>
  <si>
    <t xml:space="preserve">joe_warmington
</t>
  </si>
  <si>
    <t>justcurl44
@AMinus____ @Pushandrun81 Grapes
has always used the term u ppl.
U ppl watch this play coming out
of the zone etc. Snowflakes took
it out of text. Grapes has shown
hundreds of clips over the yrs
of disabled children, military
deaths child hockey players who
have died. Hes an icon!</t>
  </si>
  <si>
    <t>pushandrun81
@AMinus____ @Pushandrun81 Grapes
has always used the term u ppl.
U ppl watch this play coming out
of the zone etc. Snowflakes took
it out of text. Grapes has shown
hundreds of clips over the yrs
of disabled children, military
deaths child hockey players who
have died. Hes an icon!</t>
  </si>
  <si>
    <t xml:space="preserve">aminus____
</t>
  </si>
  <si>
    <t>matinintoronto
@RonMacLeanHTH Ron, you and Grapes
BOTH failed hockey AND Canada with
these callous, disrespectful, racist
remarks that you did not IMMEDIATELY
respond do, and call out. Sadly,
your delay has made both of you
irrelevant. Time for Grapes to
go, and you to step aside for a
bit.</t>
  </si>
  <si>
    <t>paganmediabites
Mr Don Cherry of HNIC ( Hockey
Night in Canada): First let me
say ,as a Minority, say I don't
think Don Cheery is a Racist and
I don't think he should be fired.
Don Don Don Don Cherry just what
is Canada going to do with you,
every now and then GRAPES puts
his foot in his mouth</t>
  </si>
  <si>
    <t>janvykydal
Yesterday it seemed like we were
having some good conversations
about Grapes, racism in hockey,
and racism in Canada, but then
today... https://t.co/c2X25pStmn</t>
  </si>
  <si>
    <t>thehockeyexpert
@yellowmyellowye Burke and Friedman
work for Rogers. I prefer Friedman.
At least Burke is still connected
to the hockey world... Grapes hasn't
been part of the day-to-day in
the game since the late 80s (and
I'm being generous)</t>
  </si>
  <si>
    <t xml:space="preserve">yellowmyellowye
</t>
  </si>
  <si>
    <t>brianbaker79
.@hockeynight, I think it's time
for you to relieve Grapes of his
duties. He's a tenuous tie to days
gone by and only inhibits the promotion
of hockey to a new generation.
Ignorance has no place on a public
platform. #NHL #HNIC</t>
  </si>
  <si>
    <t>dwayne__tuck
And yes, I think Grapes is a xenophobic
old fart who should stick to hockey
commentary. It's all he knows.</t>
  </si>
  <si>
    <t>sarsings27
My main complaint is Grapes using
his platform (talking about hockey)
to express his sentiments about
immigrants, and using veterans
and the poppy as the way to do
it. I don't like that at all.</t>
  </si>
  <si>
    <t>zeedlle
I didn't actually think that was
going to happen! While I grew up
watching Grapes and appreciate
what he is to Canadians and hockey
in general, you can't continue
to make statements like he had
on Saturday (and in the past) and
not have them come back to get
you at some point. https://t.co/k9Ihw6DeOD</t>
  </si>
  <si>
    <t>austin_c_lee
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</si>
  <si>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larryfisher_kdc
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</si>
  <si>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deanplunkettthw
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</si>
  <si>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saskysens
Was Grapes good for hockey? probably,
but that also expired a while ago
and SNET/NHL completely missed
the pulse and the fact Cherry gets
more and more senile by the day.
https://t.co/8Vb3lXXIH9</t>
  </si>
  <si>
    <t>realpistolpete7
@joe_warmington @CoachsCornerDC
@Sportsnet I challenge all real
hockey fans, players &amp;amp; executives
to cancel their ROGERS service
and switch to BELL in protest over
firing “GRAPES.”</t>
  </si>
  <si>
    <t>jamieuguccioni
@BizNasty2point0 odds you take
over Hockey Night in Canada in
Grapes' absence?</t>
  </si>
  <si>
    <t xml:space="preserve">biznasty2point0
</t>
  </si>
  <si>
    <t>heystu818
Oh good god, it's about time. Right
now, I'm skimming hockey Twitter
for "Grapes got his wrath" puns.
https://t.co/IDTqMjWUFK</t>
  </si>
  <si>
    <t>villagejester
@anatesregula @wyshynski Don't
act like this is the first time
Grapes has been in hot water for
doing something controversial,
especially something xenophobic.
He's had chance-after-chance. He's
had more chances that almost any
other public figure could get because
he's a hockey guy working in Canada.</t>
  </si>
  <si>
    <t xml:space="preserve">wyshynski
</t>
  </si>
  <si>
    <t xml:space="preserve">anatesregula
</t>
  </si>
  <si>
    <t>thewuwu
HOCKEY TWITTER JUST FINDING OUT
DON CHERRY HAS BEEN FIRED BY HNIC!!!!!!
#GRAPES https://t.co/RQtMBNpTpe</t>
  </si>
  <si>
    <t>tumultuous
Let’s check in with r/hockey and
see how they’re taking the Grapes
news!</t>
  </si>
  <si>
    <t>trishthemiddle
@mjbickerton @Sportsnet The man
said, "you people who come here."
That's clearly divisive. How can
one support "hockey is for everyone"
after a remark like that? Bye-bye,
Grapes. Don't let the door hit
you on the way out.</t>
  </si>
  <si>
    <t xml:space="preserve">mjbickerton
</t>
  </si>
  <si>
    <t>codywouldman
Long time coming. Grapes needed
to voluntarily step away years
ago. It’s one thing to say controversial
things about players and the game
of hockey, but there really is
no place for comments like these.
End of an era and sad it transpired
in this fashion. https://t.co/dkd3SZo2JZ</t>
  </si>
  <si>
    <t>theycallmecarg
Looks like hockey fans are going
to have to get their grapes somewhere
else. https://t.co/R36LrDxtEp</t>
  </si>
  <si>
    <t>hab_day
@Sportsnet _xD83D__xDC4F__xD83D__xDC4F_ Don Cherry is the
hockey equivalent if the Flat Earth
Society, and this was long past
due. Enjoy retirement, Grapes.</t>
  </si>
  <si>
    <t>jake_wickware
Grapes comments weren’t okay and
the times have passed him by. But
this is a really sad day for hockey
in Canada, he is and always will
be a Canadian hockey legend. https://t.co/crFiVgmMBH</t>
  </si>
  <si>
    <t>caycelubrun
Or, and just a thought... fire
Grapes in 2013... the day Rogers
bought the rights to Hockey Night
in Canada. https://t.co/ny1HFXM5h0</t>
  </si>
  <si>
    <t>casie_lynn57
Don Cherry fired from 'Hockey Night
in Canada' after anti-immigrant
remarks. It’s time to go Grapes.
https://t.co/LE4XUf3DMF</t>
  </si>
  <si>
    <t>tylercalver
In an ironic ending to his Hockey
Night in Canada career @CoachsCornerDC
is fired on Remembrance Day. The
same day he was trying to promote
with his “no one buys a poppy rant.”
Question if the same comment happened
before social media would Grapes
still have his job?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</si>
  <si>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</si>
  <si>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</si>
  <si>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</si>
  <si>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</si>
  <si>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</si>
  <si>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</si>
  <si>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</si>
  <si>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</si>
  <si>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</si>
  <si>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</si>
  <si>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</si>
  <si>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</si>
  <si>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</si>
  <si>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</si>
  <si>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</si>
  <si>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</si>
  <si>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</si>
  <si>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</si>
  <si>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</si>
  <si>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</si>
  <si>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</si>
  <si>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</si>
  <si>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</si>
  <si>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</si>
  <si>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</si>
  <si>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</si>
  <si>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</si>
  <si>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</si>
  <si>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</si>
  <si>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</si>
  <si>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</si>
  <si>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</si>
  <si>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</si>
  <si>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</si>
  <si>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</si>
  <si>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</si>
  <si>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</si>
  <si>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</si>
  <si>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</si>
  <si>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</si>
  <si>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</si>
  <si>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</si>
  <si>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</si>
  <si>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</si>
  <si>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</si>
  <si>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</si>
  <si>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</si>
  <si>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</si>
  <si>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</si>
  <si>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</si>
  <si>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</si>
  <si>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</si>
  <si>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</si>
  <si>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</si>
  <si>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</si>
  <si>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</si>
  <si>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</si>
  <si>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</si>
  <si>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</si>
  <si>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</si>
  <si>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</si>
  <si>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</si>
  <si>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</si>
  <si>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</si>
  <si>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</si>
  <si>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</si>
  <si>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</si>
  <si>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</si>
  <si>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</si>
  <si>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</si>
  <si>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</si>
  <si>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</si>
  <si>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</si>
  <si>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</si>
  <si>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</si>
  <si>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</si>
  <si>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</si>
  <si>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</si>
  <si>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</si>
  <si>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</si>
  <si>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</si>
  <si>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</si>
  <si>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</si>
  <si>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</si>
  <si>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</si>
  <si>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</si>
  <si>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</si>
  <si>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</si>
  <si>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</si>
  <si>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</si>
  <si>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</si>
  <si>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</si>
  <si>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</si>
  <si>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</si>
  <si>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</si>
  <si>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</si>
  <si>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</si>
  <si>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</si>
  <si>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</si>
  <si>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</si>
  <si>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</si>
  <si>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</si>
  <si>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</si>
  <si>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</si>
  <si>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</si>
  <si>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</si>
  <si>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</si>
  <si>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</si>
  <si>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</si>
  <si>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</si>
  <si>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</si>
  <si>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</si>
  <si>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</si>
  <si>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</si>
  <si>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</si>
  <si>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</si>
  <si>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</si>
  <si>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</si>
  <si>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</si>
  <si>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</si>
  <si>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</si>
  <si>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</si>
  <si>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</si>
  <si>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https://twitter.com/journorosa/status/1193374056394960901 https://twitter.com/TheTorontoSun/status/1193974801053954048 https://www.linkedin.com/slink?code=fSUbHaw https://www.cbc.ca/sports/hockey/nhl/don-cherry-sparks-online-backlash-1.5354835?__vfz=medium%3Dsharebar https://twitter.com/wyshynski/status/1193382367705960449 https://twitter.com/SpencerFernando/status/1193607219645861888 https://twitter.com/ronmacleanhth/status/1193673238355873792 https://twitter.com/saskysens/status/1193978747537547264 https://twitter.com/RexChapman/status/1193966772527017984 https://www.thescore.com/nhl/news/1877544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</si>
  <si>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</si>
  <si>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</si>
  <si>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</si>
  <si>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</si>
  <si>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</si>
  <si>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</si>
  <si>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</si>
  <si>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</si>
  <si>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</si>
  <si>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</si>
  <si>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</si>
  <si>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</si>
  <si>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 cbc.ca thescore.com thestar.com wxyz.com</t>
  </si>
  <si>
    <t>Top Hashtags in Tweet in Entire Graph</t>
  </si>
  <si>
    <t>hnic</t>
  </si>
  <si>
    <t>stfu</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</si>
  <si>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</si>
  <si>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</si>
  <si>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</si>
  <si>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</si>
  <si>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</si>
  <si>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</si>
  <si>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</si>
  <si>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</si>
  <si>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</si>
  <si>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</si>
  <si>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</si>
  <si>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coachscorner grapes</t>
  </si>
  <si>
    <t>nhl hnic firecherry habs doncherrymustgo</t>
  </si>
  <si>
    <t>Top Words in Tweet in Entire Graph</t>
  </si>
  <si>
    <t>Words in Sentiment List#1: Positive</t>
  </si>
  <si>
    <t>Words in Sentiment List#2: Negative</t>
  </si>
  <si>
    <t>Words in Sentiment List#3: Angry/Violent</t>
  </si>
  <si>
    <t>Non-categorized Words</t>
  </si>
  <si>
    <t>Total Words</t>
  </si>
  <si>
    <t>hockey</t>
  </si>
  <si>
    <t>don</t>
  </si>
  <si>
    <t>cherry</t>
  </si>
  <si>
    <t>more</t>
  </si>
  <si>
    <t>Top Words in Tweet in G1</t>
  </si>
  <si>
    <t>trending</t>
  </si>
  <si>
    <t>know</t>
  </si>
  <si>
    <t>bunch</t>
  </si>
  <si>
    <t>hyper</t>
  </si>
  <si>
    <t>sensitive</t>
  </si>
  <si>
    <t>safe</t>
  </si>
  <si>
    <t>spacers</t>
  </si>
  <si>
    <t>upset</t>
  </si>
  <si>
    <t>Top Words in Tweet in G2</t>
  </si>
  <si>
    <t>canada</t>
  </si>
  <si>
    <t>s</t>
  </si>
  <si>
    <t>night</t>
  </si>
  <si>
    <t>up</t>
  </si>
  <si>
    <t>t</t>
  </si>
  <si>
    <t>saturday</t>
  </si>
  <si>
    <t>Top Words in Tweet in G3</t>
  </si>
  <si>
    <t>man</t>
  </si>
  <si>
    <t>support</t>
  </si>
  <si>
    <t>bye</t>
  </si>
  <si>
    <t>watch</t>
  </si>
  <si>
    <t>Top Words in Tweet in G4</t>
  </si>
  <si>
    <t>time</t>
  </si>
  <si>
    <t>make</t>
  </si>
  <si>
    <t>Top Words in Tweet in G5</t>
  </si>
  <si>
    <t>thumbs</t>
  </si>
  <si>
    <t>gave</t>
  </si>
  <si>
    <t>voice</t>
  </si>
  <si>
    <t>needed</t>
  </si>
  <si>
    <t>folks</t>
  </si>
  <si>
    <t>Top Words in Tweet in G6</t>
  </si>
  <si>
    <t>ron</t>
  </si>
  <si>
    <t>maclean</t>
  </si>
  <si>
    <t>apologize</t>
  </si>
  <si>
    <t>cherry's</t>
  </si>
  <si>
    <t>'discriminatory'</t>
  </si>
  <si>
    <t>remarks</t>
  </si>
  <si>
    <t>apology</t>
  </si>
  <si>
    <t>necessary</t>
  </si>
  <si>
    <t>Top Words in Tweet in G7</t>
  </si>
  <si>
    <t>doing</t>
  </si>
  <si>
    <t>actually</t>
  </si>
  <si>
    <t>watches</t>
  </si>
  <si>
    <t>gonna</t>
  </si>
  <si>
    <t>people</t>
  </si>
  <si>
    <t>anything</t>
  </si>
  <si>
    <t>Top Words in Tweet in G8</t>
  </si>
  <si>
    <t>contact</t>
  </si>
  <si>
    <t>Top Words in Tweet in G9</t>
  </si>
  <si>
    <t>act</t>
  </si>
  <si>
    <t>something</t>
  </si>
  <si>
    <t>chance</t>
  </si>
  <si>
    <t>Top Words in Tweet in G10</t>
  </si>
  <si>
    <t>era</t>
  </si>
  <si>
    <t>legend</t>
  </si>
  <si>
    <t>doesn</t>
  </si>
  <si>
    <t>change</t>
  </si>
  <si>
    <t>legacy</t>
  </si>
  <si>
    <t>admittedly</t>
  </si>
  <si>
    <t>past</t>
  </si>
  <si>
    <t>best</t>
  </si>
  <si>
    <t>Top Words in Tweet</t>
  </si>
  <si>
    <t>don cherry trending know bunch hyper sensitive safe spacers upset</t>
  </si>
  <si>
    <t>hockey grapes don canada cherry s night up t saturday</t>
  </si>
  <si>
    <t>sportsnet hockey grapes don cherry s man support bye watch</t>
  </si>
  <si>
    <t>grapes hockey cbc t hockeynight cherry up time cbcsports make</t>
  </si>
  <si>
    <t>grapes hockey don ronmacleanhth thumbs up gave voice needed folks</t>
  </si>
  <si>
    <t>sportsnet ron maclean apologize don cherry's 'discriminatory' remarks apology necessary</t>
  </si>
  <si>
    <t>hockey davehodge20 grapes doing actually watches gonna people watch anything</t>
  </si>
  <si>
    <t>act grapes something chance hockey sportsnet</t>
  </si>
  <si>
    <t>era don legend doesn t change legacy admittedly past best</t>
  </si>
  <si>
    <t>grapes u ppl out aminus____ pushandrun81 always used term watch</t>
  </si>
  <si>
    <t>hockey started grapes ago racist cherry</t>
  </si>
  <si>
    <t>canadian</t>
  </si>
  <si>
    <t>hockey grapes 'em</t>
  </si>
  <si>
    <t>fans christoaivalis terrycormiergp nothing less vindictive elder abuse downtown munchkins</t>
  </si>
  <si>
    <t>mooreintheam grapes hockey cherry nhl</t>
  </si>
  <si>
    <t>burke friedman day</t>
  </si>
  <si>
    <t>during</t>
  </si>
  <si>
    <t>mnocubb grapes banging xenophobic drum 4 more 35 years insulting</t>
  </si>
  <si>
    <t>_</t>
  </si>
  <si>
    <t>dont bad</t>
  </si>
  <si>
    <t>grapes pussification hockey continues s bad enough games unwatchable love</t>
  </si>
  <si>
    <t>yrs</t>
  </si>
  <si>
    <t>people black hockey</t>
  </si>
  <si>
    <t>em grapes</t>
  </si>
  <si>
    <t>hockey white folks</t>
  </si>
  <si>
    <t>Top Word Pairs in Tweet in Entire Graph</t>
  </si>
  <si>
    <t>don,cherry</t>
  </si>
  <si>
    <t>more,hockey</t>
  </si>
  <si>
    <t>knows,more</t>
  </si>
  <si>
    <t>cherry,trending</t>
  </si>
  <si>
    <t>trending,know</t>
  </si>
  <si>
    <t>know,bunch</t>
  </si>
  <si>
    <t>bunch,hyper</t>
  </si>
  <si>
    <t>hyper,sensitive</t>
  </si>
  <si>
    <t>sensitive,safe</t>
  </si>
  <si>
    <t>safe,spacers</t>
  </si>
  <si>
    <t>Top Word Pairs in Tweet in G1</t>
  </si>
  <si>
    <t>spacers,upset</t>
  </si>
  <si>
    <t>upset,overreacting</t>
  </si>
  <si>
    <t>Top Word Pairs in Tweet in G2</t>
  </si>
  <si>
    <t>hockey,night</t>
  </si>
  <si>
    <t>night,canada</t>
  </si>
  <si>
    <t>don,don</t>
  </si>
  <si>
    <t>warm,up</t>
  </si>
  <si>
    <t>hockey,players</t>
  </si>
  <si>
    <t>years,ago</t>
  </si>
  <si>
    <t>grapes,needs</t>
  </si>
  <si>
    <t>stick,hockey</t>
  </si>
  <si>
    <t>canadian,hockey</t>
  </si>
  <si>
    <t>Top Word Pairs in Tweet in G3</t>
  </si>
  <si>
    <t>sportsnet,don</t>
  </si>
  <si>
    <t>Top Word Pairs in Tweet in G4</t>
  </si>
  <si>
    <t>Top Word Pairs in Tweet in G5</t>
  </si>
  <si>
    <t>thumbs,up</t>
  </si>
  <si>
    <t>up,grapes</t>
  </si>
  <si>
    <t>gave,voice</t>
  </si>
  <si>
    <t>voice,needed</t>
  </si>
  <si>
    <t>needed,folks</t>
  </si>
  <si>
    <t>folks,don</t>
  </si>
  <si>
    <t>don,watch</t>
  </si>
  <si>
    <t>watch,hockey</t>
  </si>
  <si>
    <t>hockey,punjabi</t>
  </si>
  <si>
    <t>punjabi,channel</t>
  </si>
  <si>
    <t>Top Word Pairs in Tweet in G6</t>
  </si>
  <si>
    <t>sportsnet,ron</t>
  </si>
  <si>
    <t>ron,maclean</t>
  </si>
  <si>
    <t>maclean,apologize</t>
  </si>
  <si>
    <t>apologize,don</t>
  </si>
  <si>
    <t>don,cherry's</t>
  </si>
  <si>
    <t>cherry's,'discriminatory'</t>
  </si>
  <si>
    <t>'discriminatory',remarks</t>
  </si>
  <si>
    <t>remarks,apology</t>
  </si>
  <si>
    <t>apology,necessary</t>
  </si>
  <si>
    <t>necessary,grapes</t>
  </si>
  <si>
    <t>Top Word Pairs in Tweet in G7</t>
  </si>
  <si>
    <t>davehodge20,actually</t>
  </si>
  <si>
    <t>actually,watches</t>
  </si>
  <si>
    <t>watches,grapes</t>
  </si>
  <si>
    <t>grapes,gonna</t>
  </si>
  <si>
    <t>gonna,hockey</t>
  </si>
  <si>
    <t>hockey,people</t>
  </si>
  <si>
    <t>people,watch</t>
  </si>
  <si>
    <t>watch,anything</t>
  </si>
  <si>
    <t>anything,gets</t>
  </si>
  <si>
    <t>gets,canned</t>
  </si>
  <si>
    <t>Top Word Pairs in Tweet in G8</t>
  </si>
  <si>
    <t>Top Word Pairs in Tweet in G9</t>
  </si>
  <si>
    <t>Top Word Pairs in Tweet in G10</t>
  </si>
  <si>
    <t>don,legend</t>
  </si>
  <si>
    <t>legend,doesn</t>
  </si>
  <si>
    <t>doesn,t</t>
  </si>
  <si>
    <t>t,change</t>
  </si>
  <si>
    <t>change,legacy</t>
  </si>
  <si>
    <t>legacy,admittedly</t>
  </si>
  <si>
    <t>admittedly,past</t>
  </si>
  <si>
    <t>past,best</t>
  </si>
  <si>
    <t>best,before</t>
  </si>
  <si>
    <t>before,date</t>
  </si>
  <si>
    <t>Top Word Pairs in Tweet</t>
  </si>
  <si>
    <t>don,cherry  cherry,trending  trending,know  know,bunch  bunch,hyper  hyper,sensitive  sensitive,safe  safe,spacers  spacers,upset  upset,overreacting</t>
  </si>
  <si>
    <t>don,cherry  hockey,night  night,canada  don,don  warm,up  hockey,players  years,ago  grapes,needs  stick,hockey  canadian,hockey</t>
  </si>
  <si>
    <t>don,cherry  sportsnet,don</t>
  </si>
  <si>
    <t>thumbs,up  up,grapes  gave,voice  voice,needed  needed,folks  folks,don  don,watch  watch,hockey  hockey,punjabi  punjabi,channel</t>
  </si>
  <si>
    <t>sportsnet,ron  ron,maclean  maclean,apologize  apologize,don  don,cherry's  cherry's,'discriminatory'  'discriminatory',remarks  remarks,apology  apology,necessary  necessary,grapes</t>
  </si>
  <si>
    <t>davehodge20,actually  actually,watches  watches,grapes  grapes,gonna  gonna,hockey  hockey,people  people,watch  watch,anything  anything,gets  gets,canned</t>
  </si>
  <si>
    <t>don,legend  legend,doesn  doesn,t  t,change  change,legacy  legacy,admittedly  admittedly,past  past,best  best,before  before,date</t>
  </si>
  <si>
    <t>u,ppl  aminus____,pushandrun81  pushandrun81,grapes  grapes,always  always,used  used,term  term,u  ppl,u  ppl,watch  watch,play</t>
  </si>
  <si>
    <t>christoaivalis,terrycormiergp  terrycormiergp,nothing  nothing,less  less,vindictive  vindictive,elder  elder,abuse  abuse,downtown  downtown,munchkins  munchkins,go  go,wash</t>
  </si>
  <si>
    <t>mnocubb,grapes  grapes,banging  banging,xenophobic  xenophobic,drum  drum,4  4,more  more,35  35,years  years,insulting  insulting,hockey</t>
  </si>
  <si>
    <t>pussification,hockey  hockey,continues  continues,grapes  grapes,grapes  grapes,s  s,bad  bad,enough  enough,games  games,unwatchable  unwatchable,love</t>
  </si>
  <si>
    <t>white,folks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</si>
  <si>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</si>
  <si>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</si>
  <si>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</si>
  <si>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</si>
  <si>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</si>
  <si>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</si>
  <si>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</si>
  <si>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</si>
  <si>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</si>
  <si>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</si>
  <si>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</si>
  <si>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</si>
  <si>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</si>
  <si>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</si>
  <si>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</si>
  <si>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</si>
  <si>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</si>
  <si>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</si>
  <si>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</si>
  <si>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</si>
  <si>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</si>
  <si>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</si>
  <si>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</si>
  <si>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sportsnet mjbickerton jefflongleafs travismacintyre cartelhockey smokeyfranks72</t>
  </si>
  <si>
    <t>jeevansanghera rauldukeyyz</t>
  </si>
  <si>
    <t>ronmacleanhth joe_warmington fouldsiain coachscornerdc ctvnews johntory</t>
  </si>
  <si>
    <t>Top Mentioned in Tweet</t>
  </si>
  <si>
    <t>sportsnet nhl elaylands torontostar ronmacleanhth rogers cbc chlhockey thewhl ohlhockey</t>
  </si>
  <si>
    <t>cbc hockeynight cbcsports singhingsam globalnews justintrudeau tvasports judy416 ronmacleanhth</t>
  </si>
  <si>
    <t>coachscornerdc sportsnet</t>
  </si>
  <si>
    <t>iancmclaren rk_stimp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</si>
  <si>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</si>
  <si>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</si>
  <si>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</si>
  <si>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</si>
  <si>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</si>
  <si>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</si>
  <si>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</si>
  <si>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</si>
  <si>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</si>
  <si>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</si>
  <si>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</si>
  <si>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</si>
  <si>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al_sportslover costellodaniel1 marcdandad teamadam76 jenny5e raytoutofer sea__cow travcurrie jinksterz jay52913</t>
  </si>
  <si>
    <t>paganmediabites thewuwu accordingtomio tumultuous creativetweets michael_warren heystu818 janvykydal caycelubrun zeedlle</t>
  </si>
  <si>
    <t>torontostar sportsnet peteforgets nhl ohlhockey mjbickerton thewhl rogers smokeyfranks72 qmjhl</t>
  </si>
  <si>
    <t>globalnews tvasports cbc cbcsports hockeynight stephenjnichols justintrudeau brianbaker79 yeahrightinc ruffnecknation</t>
  </si>
  <si>
    <t>ctvnews joe_warmington johntory fouldsiain vegasjayp tylercalver realpistolpete7 duncanbray7 coachscornerdc neonracer2</t>
  </si>
  <si>
    <t>philmccrackin44 kroadhog telephonedave heygenevieve screaminasmith3</t>
  </si>
  <si>
    <t>glenerickson51 dewy03 2_forhooking davehodge20</t>
  </si>
  <si>
    <t>rockcityusa9 iancmclaren pipes_06 rk_stimp</t>
  </si>
  <si>
    <t>wyshynski villagejester anatesregula</t>
  </si>
  <si>
    <t>larryfisher_kdc deanplunkettthw austin_c_lee</t>
  </si>
  <si>
    <t>aminus____ justcurl44 pushandrun81</t>
  </si>
  <si>
    <t>scottcwheeler backhandjoey freestone62</t>
  </si>
  <si>
    <t>thehockeynews thnkencampbell hickstownmauler</t>
  </si>
  <si>
    <t>johnefrancis bennyrough peoplespca</t>
  </si>
  <si>
    <t>gregfergus copperfield2010 guybadeaux</t>
  </si>
  <si>
    <t>hockeyesque joepack rstacey99</t>
  </si>
  <si>
    <t>viraniarif jacksiegel ranjan_das_9</t>
  </si>
  <si>
    <t>christoaivalis terrycormiergp elspence333</t>
  </si>
  <si>
    <t>mooreintheam clgurevitz whitey74014642</t>
  </si>
  <si>
    <t>a_picazo sunnydays180 bcreality</t>
  </si>
  <si>
    <t>dwancherry whiff83 tiffmeister82</t>
  </si>
  <si>
    <t>biznasty2point0 jamieuguccioni</t>
  </si>
  <si>
    <t>thehockeyexpert yellowmyellowye</t>
  </si>
  <si>
    <t>winemaker1960 aimis30</t>
  </si>
  <si>
    <t>butchymclarty mnocubb</t>
  </si>
  <si>
    <t>iamitkhanna ianwcanucks</t>
  </si>
  <si>
    <t>cpc_hq yknot05</t>
  </si>
  <si>
    <t>weeniewawa nickdipaolo</t>
  </si>
  <si>
    <t>simmonssteve shiloh102957</t>
  </si>
  <si>
    <t>shootwauthority justinhollings9</t>
  </si>
  <si>
    <t>amd_808 jeffpropulsion</t>
  </si>
  <si>
    <t>goodeambrose ginger_consult</t>
  </si>
  <si>
    <t>drex jasonrklein17</t>
  </si>
  <si>
    <t>rogerapage dabear67</t>
  </si>
  <si>
    <t>normwilner juliusbarthelme</t>
  </si>
  <si>
    <t>yegbikedad yychoeman</t>
  </si>
  <si>
    <t>ahmarskhan trevorohebert1</t>
  </si>
  <si>
    <t>aj_ranger davidcharlesfa1</t>
  </si>
  <si>
    <t>justrollinon86 mamlung</t>
  </si>
  <si>
    <t>jkm563 bobbygottfried</t>
  </si>
  <si>
    <t>jdnaa truebluecanadi1</t>
  </si>
  <si>
    <t>_eddierazo lifeunderarock3</t>
  </si>
  <si>
    <t>scottbiggsify evanderkane_9</t>
  </si>
  <si>
    <t>leafsalldayy zacwtolson</t>
  </si>
  <si>
    <t>sbnationnhl billernr</t>
  </si>
  <si>
    <t>Top URLs in Tweet by Count</t>
  </si>
  <si>
    <t>Top URLs in Tweet by Salience</t>
  </si>
  <si>
    <t>Top Domains in Tweet by Count</t>
  </si>
  <si>
    <t>Top Domains in Tweet by Salience</t>
  </si>
  <si>
    <t>Top Hashtags in Tweet by Count</t>
  </si>
  <si>
    <t>Top Hashtags in Tweet by Salience</t>
  </si>
  <si>
    <t>Top Words in Tweet by Count</t>
  </si>
  <si>
    <t>contact pipes_06 iancmclaren rk_stimp love fucking bentonties need chill physical</t>
  </si>
  <si>
    <t>team warm up sour fact sorry out tokyo olympics 2020</t>
  </si>
  <si>
    <t>s literally eating watching</t>
  </si>
  <si>
    <t>sbnationnhl don cherry forgotten more know stick soccer ballet better</t>
  </si>
  <si>
    <t>tiffmeister82 whiff83 many needed ride</t>
  </si>
  <si>
    <t>leafsalldayy respect grapes's importance culture 2019 time everyone move</t>
  </si>
  <si>
    <t>stupid things saturday during season whoa see comin'</t>
  </si>
  <si>
    <t>a_picazo sunnydays180 fox starts program channel show</t>
  </si>
  <si>
    <t>white folks don cherry being paid talk national broadcast immigrants</t>
  </si>
  <si>
    <t>european players came nhl used saturday nights espouse antiquated jingoistic</t>
  </si>
  <si>
    <t>up re don cherry really messed last night sure coming</t>
  </si>
  <si>
    <t>canned years ago good riddance rotten</t>
  </si>
  <si>
    <t>_eddierazo awful national embarrassment government canada pays support cbc racist</t>
  </si>
  <si>
    <t>em truebluecanadi1 female kid growing up 70s best lived breathed</t>
  </si>
  <si>
    <t>jkm563 love food case mean don cherry whose nickname s</t>
  </si>
  <si>
    <t>enough here s suggestion hired talk anything cbcsports needs make</t>
  </si>
  <si>
    <t>mamlung really night canada long coached played little bit younger</t>
  </si>
  <si>
    <t>seriously greg t find something legitimately outraged pick don cherry</t>
  </si>
  <si>
    <t>rauldukeyyz judy416 hockeynight cbc ronmacleanhth asshat pure simple strategically irrelevant</t>
  </si>
  <si>
    <t>nhl mooreintheam time retire coaches corner another generation teenage boys</t>
  </si>
  <si>
    <t>aj_ranger stop listening once bunch jerks love thought ass coached</t>
  </si>
  <si>
    <t>people black ahmarskhan one died speaking german today under nazi</t>
  </si>
  <si>
    <t>1 smokeyfranks72 don cherry man guy commissioner nhl sucking bad</t>
  </si>
  <si>
    <t>s dear sportsnet time fire schtick ran course 1960s place</t>
  </si>
  <si>
    <t>yrs yegbikedad 30 ago cc great cherry occasionally wandered mostly</t>
  </si>
  <si>
    <t>normwilner suspect sportsnet hnic fired ratings increase kid amusing old</t>
  </si>
  <si>
    <t>mooreintheam knows more crazy uncle knew inspires children great athletes</t>
  </si>
  <si>
    <t>rogerapage #grapes forgotten more anyone around knows game #stfu</t>
  </si>
  <si>
    <t>drex finally wore nice suit defiantly starting lose stick paid</t>
  </si>
  <si>
    <t>pussification continues s bad enough games unwatchable love don</t>
  </si>
  <si>
    <t>jeffpropulsion wonder #doncherry knows herb carnegie one greatest players never</t>
  </si>
  <si>
    <t>im dont bad justinhollings9 listen defending agree personally give crap</t>
  </si>
  <si>
    <t>simmonssteve thought immigrants hated ovie russian players feel building wall</t>
  </si>
  <si>
    <t>'em jacksiegel viraniarif indeed correct lifelong fan disgusting continues happen</t>
  </si>
  <si>
    <t>hockeyesque joepack ideas longer relevant love canada needs apologize doesn</t>
  </si>
  <si>
    <t>nickdipaolo remember don cherry puts out dvds great hits fights</t>
  </si>
  <si>
    <t>ronmacleanhth dropped ball ron argued over things stood silent during</t>
  </si>
  <si>
    <t>big money players scared stick up fake go anyone</t>
  </si>
  <si>
    <t>canadian guybadeaux gregfergus hey go watch soccer tv study soldiers</t>
  </si>
  <si>
    <t>davehodge20 actually watches gonna people watch anything gets canned hired</t>
  </si>
  <si>
    <t>sportsnet cartelhockey ronmacleanhth rogers cbc nhl chlhockey thewhl ohlhockey qmjhl</t>
  </si>
  <si>
    <t>travismacintyre torontostar sportsnet don cherry remorseless refers anyone disagrees pejorative</t>
  </si>
  <si>
    <t>doing davehodge20 care much those outfits nothing personality thing let's</t>
  </si>
  <si>
    <t>needs stick speak behalf canadians</t>
  </si>
  <si>
    <t>kick gut see huawei communist sponsorship night canada don cherry</t>
  </si>
  <si>
    <t>started ago racist cherry johnefrancis kkk peoplespca honest haven't clue</t>
  </si>
  <si>
    <t>getting soft nothing wrong</t>
  </si>
  <si>
    <t>watched maybe needs come chill w donald trump kindred spirits</t>
  </si>
  <si>
    <t>didn t see cherry watch #habs en français whenever possible</t>
  </si>
  <si>
    <t>ronmacleanhth close well over 50 years business know times change</t>
  </si>
  <si>
    <t>_ hey cpc_hq tell hamish troll army knock threads b</t>
  </si>
  <si>
    <t>over #firecherry cbc make easy don cherry getting old defending</t>
  </si>
  <si>
    <t>canada night s #coachscorner november 16 watch t v awaits</t>
  </si>
  <si>
    <t>don thumbs up gave voice needed folks watch punjabi channel</t>
  </si>
  <si>
    <t>iamitkhanna mean already grooming burke position event stops doing coach's</t>
  </si>
  <si>
    <t>cbc t jeevansanghera singhingsam globalnews cbcsports justintrudeau isn employer sportsnet</t>
  </si>
  <si>
    <t>jefflongleafs elaylands sportsnet show called night canada immigrant watch 30</t>
  </si>
  <si>
    <t>mnocubb banging xenophobic drum 4 more 35 years insulting players</t>
  </si>
  <si>
    <t>during aimis30 amazing analysing #1 draw hnic intermissions even players</t>
  </si>
  <si>
    <t>thehockeynews thnkencampbell m sorry disagree s called night canada replacement</t>
  </si>
  <si>
    <t>backhandjoey scottcwheeler listening talk social issues trump talking rudder filter</t>
  </si>
  <si>
    <t>cherry joe_warmington fans need lot more way around joe supposed</t>
  </si>
  <si>
    <t>u ppl out aminus____ pushandrun81 always used term watch play</t>
  </si>
  <si>
    <t>both ronmacleanhth ron failed canada callous disrespectful racist remarks immediately</t>
  </si>
  <si>
    <t>don cherry canada think mr hnic night first minority cheery</t>
  </si>
  <si>
    <t>racism yesterday seemed having good conversations canada today</t>
  </si>
  <si>
    <t>burke friedman day yellowmyellowye work rogers prefer still connected world</t>
  </si>
  <si>
    <t>hockeynight think time relieve duties tenuous tie days gone inhibits</t>
  </si>
  <si>
    <t>yes think xenophobic old fart stick commentary knows</t>
  </si>
  <si>
    <t>using main complaint platform talking express sentiments immigrants veterans poppy</t>
  </si>
  <si>
    <t>actually think going happen grew up watching appreciate canadians general</t>
  </si>
  <si>
    <t>more good probably expired ago snet nhl completely missed pulse</t>
  </si>
  <si>
    <t>joe_warmington coachscornerdc sportsnet challenge real fans players executives cancel rogers</t>
  </si>
  <si>
    <t>biznasty2point0 odds take over night canada grapes' absence</t>
  </si>
  <si>
    <t>oh good god time right now skimming twitter wrath puns</t>
  </si>
  <si>
    <t>act something chance sportsnet anatesregula wyshynski first time hot water</t>
  </si>
  <si>
    <t>twitter finding out don cherry fired hnic #grapes</t>
  </si>
  <si>
    <t>s check r see re taking news</t>
  </si>
  <si>
    <t>bye mjbickerton sportsnet man people come here clearly divisive one</t>
  </si>
  <si>
    <t>long time coming needed voluntarily step away years ago s</t>
  </si>
  <si>
    <t>looks fans going somewhere</t>
  </si>
  <si>
    <t>sportsnet don cherry equivalent flat earth society long past due</t>
  </si>
  <si>
    <t>comments weren t okay times passed really sad day canada</t>
  </si>
  <si>
    <t>thought fire 2013 day rogers bought rights night canada</t>
  </si>
  <si>
    <t>don cherry fired 'hockey night canada' anti immigrant remarks s</t>
  </si>
  <si>
    <t>day same ironic ending night canada career coachscornerdc fired remembrance</t>
  </si>
  <si>
    <t>Top Words in Tweet by Salience</t>
  </si>
  <si>
    <t>started racist cherry johnefrancis kkk peoplespca honest haven't clue mostly</t>
  </si>
  <si>
    <t>coachscornerdc johntory ctvnews 2 ronmacleanhth ron stabbed partner back apology</t>
  </si>
  <si>
    <t>joe_warmington fans need lot more way around joe supposed street</t>
  </si>
  <si>
    <t>something chance sportsnet anatesregula wyshynski first time hot water doing</t>
  </si>
  <si>
    <t>Top Word Pairs in Tweet by Count</t>
  </si>
  <si>
    <t>pipes_06,iancmclaren  iancmclaren,rk_stimp  rk_stimp,love  love,grapes  grapes,fucking  fucking,bentonties  bentonties,need  need,chill  chill,physical  physical,contact</t>
  </si>
  <si>
    <t>warm,up  sour,grapes  grapes,fact  fact,sorry  sorry,out  out,tokyo  tokyo,hockey  hockey,olympics  olympics,2020  2020,sad</t>
  </si>
  <si>
    <t>s,literally  literally,eating  eating,grapes  grapes,watching  watching,hockey</t>
  </si>
  <si>
    <t>sbnationnhl,grapes  grapes,don  don,cherry  cherry,forgotten  forgotten,more  more,hockey  hockey,know  know,stick  stick,soccer  soccer,ballet</t>
  </si>
  <si>
    <t>tiffmeister82,whiff83  whiff83,many  many,grapes  grapes,needed  needed,ride  ride,hockey</t>
  </si>
  <si>
    <t>leafsalldayy,respect  respect,grapes's  grapes's,importance  importance,culture  culture,hockey  hockey,2019  2019,time  time,everyone  everyone,move</t>
  </si>
  <si>
    <t>grapes,stupid  stupid,things  things,saturday  saturday,during  during,hockey  hockey,season  season,whoa  whoa,see  see,comin'</t>
  </si>
  <si>
    <t>a_picazo,sunnydays180  sunnydays180,fox  fox,starts  starts,hockey  hockey,program  program,channel  channel,grapes  grapes,show</t>
  </si>
  <si>
    <t>white,folks  don,cherry  cherry,being  being,paid  paid,talk  talk,national  national,hockey  hockey,broadcast  broadcast,immigrants  immigrants,leeches</t>
  </si>
  <si>
    <t>european,hockey  hockey,players  players,came  came,nhl  nhl,grapes  grapes,used  used,saturday  saturday,nights  nights,espouse  espouse,antiquated</t>
  </si>
  <si>
    <t>don,cherry  cherry,really  really,messed  messed,up  up,last  last,night  night,sure  sure,re  re,coming  coming,back</t>
  </si>
  <si>
    <t>canned,years  years,ago  ago,good  good,riddance  riddance,rotten  rotten,grapes</t>
  </si>
  <si>
    <t>_eddierazo,awful  awful,national  national,embarrassment  embarrassment,government  government,canada  canada,pays  pays,support  support,cbc  cbc,racist  racist,garbage</t>
  </si>
  <si>
    <t>truebluecanadi1,female  female,kid  kid,growing  growing,up  up,70s  70s,grapes  grapes,best  best,lived  lived,breathed  breathed,hockey</t>
  </si>
  <si>
    <t>jkm563,love  love,food  food,case  case,mean  mean,don  don,cherry  cherry,whose  whose,nickname  nickname,grapes  grapes,s</t>
  </si>
  <si>
    <t>here,s  s,suggestion  suggestion,grapes  grapes,hired  hired,talk  talk,hockey  hockey,anything  anything,cbcsports  cbcsports,needs  needs,make</t>
  </si>
  <si>
    <t>mamlung,really  really,hockey  hockey,night  night,canada  canada,long  long,coached  coached,played  played,little  little,bit  bit,younger</t>
  </si>
  <si>
    <t>seriously,greg  greg,t  t,find  find,something  something,legitimately  legitimately,outraged  outraged,pick  pick,don  don,cherry  cherry,game</t>
  </si>
  <si>
    <t>rauldukeyyz,judy416  judy416,hockeynight  hockeynight,cbc  cbc,ronmacleanhth  ronmacleanhth,grapes  grapes,asshat  asshat,pure  pure,simple  simple,strategically  strategically,irrelevant</t>
  </si>
  <si>
    <t>mooreintheam,time  time,grapes  grapes,retire  retire,coaches  coaches,corner  corner,another  another,generation  generation,teenage  teenage,boys  boys,love</t>
  </si>
  <si>
    <t>aj_ranger,stop  stop,listening  listening,once  once,bunch  bunch,jerks  jerks,love  love,hockey  hockey,thought  thought,grapes  grapes,ass</t>
  </si>
  <si>
    <t>ahmarskhan,grapes  grapes,one  one,people  people,died  died,speaking  speaking,german  german,today  today,under  under,nazi  nazi,rule</t>
  </si>
  <si>
    <t>smokeyfranks72,don  don,cherry  cherry,man  man,guy  guy,commissioner  commissioner,nhl  nhl,hockey  hockey,sucking  sucking,bad  bad,watch</t>
  </si>
  <si>
    <t>dear,sportsnet  sportsnet,s  s,time  time,fire  fire,grapes  grapes,schtick  schtick,ran  ran,course  course,1960s  1960s,s</t>
  </si>
  <si>
    <t>yegbikedad,30  30,yrs  yrs,ago  ago,cc  cc,great  great,cherry  cherry,occasionally  occasionally,wandered  wandered,mostly  mostly,hockey</t>
  </si>
  <si>
    <t>normwilner,suspect  suspect,sportsnet  sportsnet,hnic  hnic,fired  fired,ratings  ratings,increase  increase,kid  kid,amusing  amusing,old  old,time</t>
  </si>
  <si>
    <t>mooreintheam,grapes  grapes,knows  knows,more  more,hockey  hockey,crazy  crazy,uncle  uncle,knew  knew,inspires  inspires,children  children,great</t>
  </si>
  <si>
    <t>rogerapage,#grapes  #grapes,forgotten  forgotten,more  more,hockey  hockey,anyone  anyone,around  around,knows  knows,game  game,#stfu</t>
  </si>
  <si>
    <t>drex,grapes  grapes,finally  finally,wore  wore,nice  nice,suit  suit,defiantly  defiantly,starting  starting,lose  lose,stick  stick,hockey</t>
  </si>
  <si>
    <t>jeffpropulsion,wonder  wonder,#doncherry  #doncherry,knows  knows,herb  herb,carnegie  carnegie,one  one,greatest  greatest,hockey  hockey,players  players,never</t>
  </si>
  <si>
    <t>justinhollings9,listen  listen,im  im,defending  defending,grapes  grapes,dont  dont,agree  agree,personally  personally,dont  dont,give  give,crap</t>
  </si>
  <si>
    <t>simmonssteve,thought  thought,immigrants  immigrants,grapes  grapes,hated  hated,ovie  ovie,russian  russian,hockey  hockey,players  players,feel  feel,building</t>
  </si>
  <si>
    <t>jacksiegel,viraniarif  viraniarif,indeed  indeed,correct  correct,lifelong  lifelong,hockey  hockey,fan  fan,disgusting  disgusting,continues  continues,happen  happen,time</t>
  </si>
  <si>
    <t>hockeyesque,joepack  joepack,grapes  grapes,ideas  ideas,hockey  hockey,longer  longer,relevant  relevant,love  love,hockey  hockey,canada  canada,needs</t>
  </si>
  <si>
    <t>nickdipaolo,remember  remember,grapes  grapes,don  don,cherry  cherry,puts  puts,out  out,dvds  dvds,great  great,hockey  hockey,hits</t>
  </si>
  <si>
    <t>ronmacleanhth,dropped  dropped,ball  ball,ron  ron,argued  argued,grapes  grapes,over  over,hockey  hockey,things  things,stood  stood,silent</t>
  </si>
  <si>
    <t>big,money  money,hockey  hockey,players  players,scared  scared,stick  stick,up  up,grapes  grapes,fake  fake,go  go,anyone</t>
  </si>
  <si>
    <t>guybadeaux,gregfergus  gregfergus,hey  hey,grapes  grapes,hockey  hockey,canadian  canadian,go  go,watch  watch,soccer  soccer,tv  tv,study</t>
  </si>
  <si>
    <t>cartelhockey,ronmacleanhth  ronmacleanhth,rogers  rogers,sportsnet  sportsnet,cbc  cbc,nhl  nhl,chlhockey  chlhockey,thewhl  thewhl,ohlhockey  ohlhockey,qmjhl  qmjhl,rest</t>
  </si>
  <si>
    <t>travismacintyre,torontostar  torontostar,sportsnet  sportsnet,don  don,cherry  cherry,remorseless  remorseless,refers  refers,anyone  anyone,disagrees  disagrees,pejorative  pejorative,manner</t>
  </si>
  <si>
    <t>davehodge20,care  care,grapes  grapes,much  much,doing  doing,those  those,outfits  outfits,nothing  nothing,hockey  hockey,personality  personality,doing</t>
  </si>
  <si>
    <t>grapes,needs  needs,stick  stick,hockey  hockey,speak  speak,behalf  behalf,canadians</t>
  </si>
  <si>
    <t>kick,gut  gut,see  see,huawei  huawei,communist  communist,sponsorship  sponsorship,hockey  hockey,night  night,canada  canada,don  don,cherry</t>
  </si>
  <si>
    <t>johnefrancis,kkk  kkk,peoplespca  peoplespca,honest  honest,haven't  haven't,clue  clue,mostly  mostly,given  given,up  up,watching  watching,hockey</t>
  </si>
  <si>
    <t>hockey,getting  getting,soft  soft,grapes  grapes,nothing  nothing,wrong</t>
  </si>
  <si>
    <t>maybe,grapes  grapes,needs  needs,come  come,chill  chill,w  w,donald  donald,trump  trump,kindred  kindred,spirits  spirits,both</t>
  </si>
  <si>
    <t>didn,t  t,see  see,cherry  cherry,watch  watch,#habs  #habs,hockey  hockey,en  en,français  français,whenever  whenever,possible</t>
  </si>
  <si>
    <t>ronmacleanhth,ronmacleanhth  ronmacleanhth,grapes  grapes,hockey  hockey,close  close,well  well,over  over,50  50,years  years,business  business,know</t>
  </si>
  <si>
    <t>hey,cpc_hq  cpc_hq,tell  tell,hamish  hamish,troll  troll,army  army,knock  knock,grapes  grapes,threads  threads,b  b,c</t>
  </si>
  <si>
    <t>#firecherry,cbc  cbc,make  make,easy  easy,don  don,cherry  cherry,getting  getting,old  old,defending  defending,buy  buy,10</t>
  </si>
  <si>
    <t>hockey,night  night,canada  canada,s  s,#coachscorner  #coachscorner,november  november,16  16,watch  watch,t  t,v  v,canada</t>
  </si>
  <si>
    <t>iamitkhanna,mean  mean,already  already,grooming  grooming,burke  burke,position  position,event  event,grapes  grapes,stops  stops,doing  doing,coach's</t>
  </si>
  <si>
    <t>jeevansanghera,singhingsam  singhingsam,globalnews  globalnews,cbc  cbc,cbcsports  cbcsports,justintrudeau  justintrudeau,cbc  cbc,isn  isn,t  t,employer  employer,sportsnet</t>
  </si>
  <si>
    <t>jefflongleafs,elaylands  elaylands,sportsnet  sportsnet,show  show,called  called,hockey  hockey,night  night,canada  canada,immigrant  immigrant,watch  watch,30</t>
  </si>
  <si>
    <t>aimis30,amazing  amazing,analysing  analysing,hockey  hockey,grapes  grapes,#1  #1,draw  draw,during  during,hnic  hnic,intermissions  intermissions,even</t>
  </si>
  <si>
    <t>thehockeynews,thnkencampbell  thnkencampbell,m  m,sorry  sorry,disagree  disagree,s  s,called  called,hockey  hockey,night  night,canada  canada,grapes</t>
  </si>
  <si>
    <t>backhandjoey,scottcwheeler  scottcwheeler,listening  listening,grapes  grapes,talk  talk,social  social,issues  issues,trump  trump,talking  talking,hockey  hockey,rudder</t>
  </si>
  <si>
    <t>joe_warmington,hockey  hockey,fans  fans,need  need,grapes  grapes,lot  lot,more  more,way  way,around  around,joe  joe,supposed</t>
  </si>
  <si>
    <t>ronmacleanhth,ron  ron,grapes  grapes,both  both,failed  failed,hockey  hockey,canada  canada,callous  callous,disrespectful  disrespectful,racist  racist,remarks</t>
  </si>
  <si>
    <t>don,don  don,cherry  mr,don  cherry,hnic  hnic,hockey  hockey,night  night,canada  canada,first  first,minority  minority,think</t>
  </si>
  <si>
    <t>yesterday,seemed  seemed,having  having,good  good,conversations  conversations,grapes  grapes,racism  racism,hockey  hockey,racism  racism,canada  canada,today</t>
  </si>
  <si>
    <t>yellowmyellowye,burke  burke,friedman  friedman,work  work,rogers  rogers,prefer  prefer,friedman  friedman,burke  burke,still  still,connected  connected,hockey</t>
  </si>
  <si>
    <t>hockeynight,think  think,time  time,relieve  relieve,grapes  grapes,duties  duties,tenuous  tenuous,tie  tie,days  days,gone  gone,inhibits</t>
  </si>
  <si>
    <t>yes,think  think,grapes  grapes,xenophobic  xenophobic,old  old,fart  fart,stick  stick,hockey  hockey,commentary  commentary,knows</t>
  </si>
  <si>
    <t>main,complaint  complaint,grapes  grapes,using  using,platform  platform,talking  talking,hockey  hockey,express  express,sentiments  sentiments,immigrants  immigrants,using</t>
  </si>
  <si>
    <t>actually,think  think,going  going,happen  happen,grew  grew,up  up,watching  watching,grapes  grapes,appreciate  appreciate,canadians  canadians,hockey</t>
  </si>
  <si>
    <t>grapes,good  good,hockey  hockey,probably  probably,expired  expired,ago  ago,snet  snet,nhl  nhl,completely  completely,missed  missed,pulse</t>
  </si>
  <si>
    <t>joe_warmington,coachscornerdc  coachscornerdc,sportsnet  sportsnet,challenge  challenge,real  real,hockey  hockey,fans  fans,players  players,executives  executives,cancel  cancel,rogers</t>
  </si>
  <si>
    <t>biznasty2point0,odds  odds,take  take,over  over,hockey  hockey,night  night,canada  canada,grapes'  grapes',absence</t>
  </si>
  <si>
    <t>oh,good  good,god  god,time  time,right  right,now  now,skimming  skimming,hockey  hockey,twitter  twitter,grapes  grapes,wrath</t>
  </si>
  <si>
    <t>anatesregula,wyshynski  wyshynski,act  act,first  first,time  time,grapes  grapes,hot  hot,water  water,doing  doing,something  something,controversial</t>
  </si>
  <si>
    <t>hockey,twitter  twitter,finding  finding,out  out,don  don,cherry  cherry,fired  fired,hnic  hnic,#grapes</t>
  </si>
  <si>
    <t>s,check  check,r  r,hockey  hockey,see  see,re  re,taking  taking,grapes  grapes,news</t>
  </si>
  <si>
    <t>mjbickerton,sportsnet  sportsnet,man  man,people  people,come  come,here  here,clearly  clearly,divisive  divisive,one  one,support  support,hockey</t>
  </si>
  <si>
    <t>long,time  time,coming  coming,grapes  grapes,needed  needed,voluntarily  voluntarily,step  step,away  away,years  years,ago  ago,s</t>
  </si>
  <si>
    <t>looks,hockey  hockey,fans  fans,going  going,grapes  grapes,somewhere</t>
  </si>
  <si>
    <t>sportsnet,don  don,cherry  cherry,hockey  hockey,equivalent  equivalent,flat  flat,earth  earth,society  society,long  long,past  past,due</t>
  </si>
  <si>
    <t>grapes,comments  comments,weren  weren,t  t,okay  okay,times  times,passed  passed,really  really,sad  sad,day  day,hockey</t>
  </si>
  <si>
    <t>thought,fire  fire,grapes  grapes,2013  2013,day  day,rogers  rogers,bought  bought,rights  rights,hockey  hockey,night  night,canada</t>
  </si>
  <si>
    <t>don,cherry  cherry,fired  fired,'hockey  'hockey,night  night,canada'  canada',anti  anti,immigrant  immigrant,remarks  remarks,s  s,time</t>
  </si>
  <si>
    <t>ironic,ending  ending,hockey  hockey,night  night,canada  canada,career  career,coachscornerdc  coachscornerdc,fired  fired,remembrance  remembrance,day  day,same</t>
  </si>
  <si>
    <t>Top Word Pairs in Tweet by Salience</t>
  </si>
  <si>
    <t>coachscornerdc,thumbs  grapes,gave  johntory,thumbs  ctvnews,2  2,thumbs  ronmacleanhth,thumbs  channel,ron  ron,stabbed  stabbed,partner  partner,back</t>
  </si>
  <si>
    <t>Word</t>
  </si>
  <si>
    <t>see</t>
  </si>
  <si>
    <t>knows</t>
  </si>
  <si>
    <t>national</t>
  </si>
  <si>
    <t>minority</t>
  </si>
  <si>
    <t>heart</t>
  </si>
  <si>
    <t>overreacting</t>
  </si>
  <si>
    <t>hilarious</t>
  </si>
  <si>
    <t>gold</t>
  </si>
  <si>
    <t>treasure</t>
  </si>
  <si>
    <t>loud</t>
  </si>
  <si>
    <t>deal</t>
  </si>
  <si>
    <t>players</t>
  </si>
  <si>
    <t>go</t>
  </si>
  <si>
    <t>out</t>
  </si>
  <si>
    <t>ago</t>
  </si>
  <si>
    <t>years</t>
  </si>
  <si>
    <t>over</t>
  </si>
  <si>
    <t>day</t>
  </si>
  <si>
    <t>one</t>
  </si>
  <si>
    <t>fans</t>
  </si>
  <si>
    <t>love</t>
  </si>
  <si>
    <t>game</t>
  </si>
  <si>
    <t>nothing</t>
  </si>
  <si>
    <t>racist</t>
  </si>
  <si>
    <t>corner</t>
  </si>
  <si>
    <t>channel</t>
  </si>
  <si>
    <t>going</t>
  </si>
  <si>
    <t>things</t>
  </si>
  <si>
    <t>come</t>
  </si>
  <si>
    <t>intermission</t>
  </si>
  <si>
    <t>think</t>
  </si>
  <si>
    <t>watching</t>
  </si>
  <si>
    <t>stick</t>
  </si>
  <si>
    <t>fired</t>
  </si>
  <si>
    <t>always</t>
  </si>
  <si>
    <t>first</t>
  </si>
  <si>
    <t>xenophobic</t>
  </si>
  <si>
    <t>ppl</t>
  </si>
  <si>
    <t>military</t>
  </si>
  <si>
    <t>bad</t>
  </si>
  <si>
    <t>em</t>
  </si>
  <si>
    <t>before</t>
  </si>
  <si>
    <t>thought</t>
  </si>
  <si>
    <t>really</t>
  </si>
  <si>
    <t>coming</t>
  </si>
  <si>
    <t>end</t>
  </si>
  <si>
    <t>way</t>
  </si>
  <si>
    <t>good</t>
  </si>
  <si>
    <t>even</t>
  </si>
  <si>
    <t>#nhl</t>
  </si>
  <si>
    <t>back</t>
  </si>
  <si>
    <t>old</t>
  </si>
  <si>
    <t>being</t>
  </si>
  <si>
    <t>used</t>
  </si>
  <si>
    <t>u</t>
  </si>
  <si>
    <t>play</t>
  </si>
  <si>
    <t>talk</t>
  </si>
  <si>
    <t>coach's</t>
  </si>
  <si>
    <t>1</t>
  </si>
  <si>
    <t>punjabi</t>
  </si>
  <si>
    <t>ratings</t>
  </si>
  <si>
    <t>needs</t>
  </si>
  <si>
    <t>great</t>
  </si>
  <si>
    <t>enough</t>
  </si>
  <si>
    <t>same</t>
  </si>
  <si>
    <t>poppy</t>
  </si>
  <si>
    <t>immigrant</t>
  </si>
  <si>
    <t>times</t>
  </si>
  <si>
    <t>sad</t>
  </si>
  <si>
    <t>long</t>
  </si>
  <si>
    <t>enjoy</t>
  </si>
  <si>
    <t>place</t>
  </si>
  <si>
    <t>re</t>
  </si>
  <si>
    <t>guy</t>
  </si>
  <si>
    <t>literally</t>
  </si>
  <si>
    <t>god</t>
  </si>
  <si>
    <t>gets</t>
  </si>
  <si>
    <t>date</t>
  </si>
  <si>
    <t>takes</t>
  </si>
  <si>
    <t>ll</t>
  </si>
  <si>
    <t>miss</t>
  </si>
  <si>
    <t>very</t>
  </si>
  <si>
    <t>entertaining</t>
  </si>
  <si>
    <t>heck</t>
  </si>
  <si>
    <t>run</t>
  </si>
  <si>
    <t>platform</t>
  </si>
  <si>
    <t>immigrants</t>
  </si>
  <si>
    <t>commentary</t>
  </si>
  <si>
    <t>burke</t>
  </si>
  <si>
    <t>prefer</t>
  </si>
  <si>
    <t>conversations</t>
  </si>
  <si>
    <t>both</t>
  </si>
  <si>
    <t>made</t>
  </si>
  <si>
    <t>irrelevant</t>
  </si>
  <si>
    <t>shown</t>
  </si>
  <si>
    <t>children</t>
  </si>
  <si>
    <t>died</t>
  </si>
  <si>
    <t>need</t>
  </si>
  <si>
    <t>player</t>
  </si>
  <si>
    <t>called</t>
  </si>
  <si>
    <t>decades</t>
  </si>
  <si>
    <t>show</t>
  </si>
  <si>
    <t>mean</t>
  </si>
  <si>
    <t>games</t>
  </si>
  <si>
    <t>getting</t>
  </si>
  <si>
    <t>move</t>
  </si>
  <si>
    <t>better</t>
  </si>
  <si>
    <t>maybe</t>
  </si>
  <si>
    <t>chill</t>
  </si>
  <si>
    <t>fan</t>
  </si>
  <si>
    <t>watched</t>
  </si>
  <si>
    <t>black</t>
  </si>
  <si>
    <t>please</t>
  </si>
  <si>
    <t>anyone</t>
  </si>
  <si>
    <t>soldiers</t>
  </si>
  <si>
    <t>millions</t>
  </si>
  <si>
    <t>canned</t>
  </si>
  <si>
    <t>hired</t>
  </si>
  <si>
    <t>tv</t>
  </si>
  <si>
    <t>last</t>
  </si>
  <si>
    <t>coaches</t>
  </si>
  <si>
    <t>continues</t>
  </si>
  <si>
    <t>dirty</t>
  </si>
  <si>
    <t>unwatchable</t>
  </si>
  <si>
    <t>kid</t>
  </si>
  <si>
    <t>rant</t>
  </si>
  <si>
    <t>happened</t>
  </si>
  <si>
    <t>social</t>
  </si>
  <si>
    <t>still</t>
  </si>
  <si>
    <t>anti</t>
  </si>
  <si>
    <t>fire</t>
  </si>
  <si>
    <t>bought</t>
  </si>
  <si>
    <t>comments</t>
  </si>
  <si>
    <t>earth</t>
  </si>
  <si>
    <t>society</t>
  </si>
  <si>
    <t>step</t>
  </si>
  <si>
    <t>thing</t>
  </si>
  <si>
    <t>controversial</t>
  </si>
  <si>
    <t>here</t>
  </si>
  <si>
    <t>clearly</t>
  </si>
  <si>
    <t>everyone</t>
  </si>
  <si>
    <t>door</t>
  </si>
  <si>
    <t>twitter</t>
  </si>
  <si>
    <t>#grapes</t>
  </si>
  <si>
    <t>public</t>
  </si>
  <si>
    <t>figure</t>
  </si>
  <si>
    <t>next</t>
  </si>
  <si>
    <t>week</t>
  </si>
  <si>
    <t>given</t>
  </si>
  <si>
    <t>care</t>
  </si>
  <si>
    <t>now</t>
  </si>
  <si>
    <t>wrath</t>
  </si>
  <si>
    <t>take</t>
  </si>
  <si>
    <t>fact</t>
  </si>
  <si>
    <t>happen</t>
  </si>
  <si>
    <t>grew</t>
  </si>
  <si>
    <t>canadians</t>
  </si>
  <si>
    <t>general</t>
  </si>
  <si>
    <t>using</t>
  </si>
  <si>
    <t>talking</t>
  </si>
  <si>
    <t>veterans</t>
  </si>
  <si>
    <t>yes</t>
  </si>
  <si>
    <t>days</t>
  </si>
  <si>
    <t>gone</t>
  </si>
  <si>
    <t>generation</t>
  </si>
  <si>
    <t>friedman</t>
  </si>
  <si>
    <t>part</t>
  </si>
  <si>
    <t>late</t>
  </si>
  <si>
    <t>racism</t>
  </si>
  <si>
    <t>today</t>
  </si>
  <si>
    <t>puts</t>
  </si>
  <si>
    <t>bit</t>
  </si>
  <si>
    <t>term</t>
  </si>
  <si>
    <t>zone</t>
  </si>
  <si>
    <t>etc</t>
  </si>
  <si>
    <t>snowflakes</t>
  </si>
  <si>
    <t>took</t>
  </si>
  <si>
    <t>text</t>
  </si>
  <si>
    <t>hundreds</t>
  </si>
  <si>
    <t>clips</t>
  </si>
  <si>
    <t>disabled</t>
  </si>
  <si>
    <t>deaths</t>
  </si>
  <si>
    <t>child</t>
  </si>
  <si>
    <t>hes</t>
  </si>
  <si>
    <t>icon</t>
  </si>
  <si>
    <t>around</t>
  </si>
  <si>
    <t>supposed</t>
  </si>
  <si>
    <t>never</t>
  </si>
  <si>
    <t>true</t>
  </si>
  <si>
    <t>20</t>
  </si>
  <si>
    <t>american</t>
  </si>
  <si>
    <t>listening</t>
  </si>
  <si>
    <t>trump</t>
  </si>
  <si>
    <t>sorry</t>
  </si>
  <si>
    <t>banging</t>
  </si>
  <si>
    <t>drum</t>
  </si>
  <si>
    <t>4</t>
  </si>
  <si>
    <t>35</t>
  </si>
  <si>
    <t>insulting</t>
  </si>
  <si>
    <t>europe</t>
  </si>
  <si>
    <t>variety</t>
  </si>
  <si>
    <t>names</t>
  </si>
  <si>
    <t>quit</t>
  </si>
  <si>
    <t>ranting</t>
  </si>
  <si>
    <t>blowhards</t>
  </si>
  <si>
    <t>cuppa</t>
  </si>
  <si>
    <t>tea</t>
  </si>
  <si>
    <t>30</t>
  </si>
  <si>
    <t>agree</t>
  </si>
  <si>
    <t>isn</t>
  </si>
  <si>
    <t>v</t>
  </si>
  <si>
    <t>defending</t>
  </si>
  <si>
    <t>buy</t>
  </si>
  <si>
    <t>hey</t>
  </si>
  <si>
    <t>b</t>
  </si>
  <si>
    <t>c</t>
  </si>
  <si>
    <t>stand</t>
  </si>
  <si>
    <t>well</t>
  </si>
  <si>
    <t>changing</t>
  </si>
  <si>
    <t>whose</t>
  </si>
  <si>
    <t>alot</t>
  </si>
  <si>
    <t>stupid</t>
  </si>
  <si>
    <t>many</t>
  </si>
  <si>
    <t>mostly</t>
  </si>
  <si>
    <t>started</t>
  </si>
  <si>
    <t>wore</t>
  </si>
  <si>
    <t>much</t>
  </si>
  <si>
    <t>stop</t>
  </si>
  <si>
    <t>crap</t>
  </si>
  <si>
    <t>ctv</t>
  </si>
  <si>
    <t>smoke</t>
  </si>
  <si>
    <t>85</t>
  </si>
  <si>
    <t>speaks</t>
  </si>
  <si>
    <t>soccer</t>
  </si>
  <si>
    <t>give</t>
  </si>
  <si>
    <t>rock</t>
  </si>
  <si>
    <t>'em</t>
  </si>
  <si>
    <t>sock</t>
  </si>
  <si>
    <t>saying</t>
  </si>
  <si>
    <t>less</t>
  </si>
  <si>
    <t>vindictive</t>
  </si>
  <si>
    <t>elder</t>
  </si>
  <si>
    <t>abuse</t>
  </si>
  <si>
    <t>downtown</t>
  </si>
  <si>
    <t>munchkins</t>
  </si>
  <si>
    <t>wash</t>
  </si>
  <si>
    <t>dishes</t>
  </si>
  <si>
    <t>leave</t>
  </si>
  <si>
    <t>peaceful</t>
  </si>
  <si>
    <t>fearing</t>
  </si>
  <si>
    <t>forgiving</t>
  </si>
  <si>
    <t>dont</t>
  </si>
  <si>
    <t>pussification</t>
  </si>
  <si>
    <t>paid</t>
  </si>
  <si>
    <t>forgotten</t>
  </si>
  <si>
    <t>knew</t>
  </si>
  <si>
    <t>dude</t>
  </si>
  <si>
    <t>sour</t>
  </si>
  <si>
    <t>dear</t>
  </si>
  <si>
    <t>won</t>
  </si>
  <si>
    <t>rule</t>
  </si>
  <si>
    <t>coached</t>
  </si>
  <si>
    <t>boys</t>
  </si>
  <si>
    <t>find</t>
  </si>
  <si>
    <t>2019</t>
  </si>
  <si>
    <t>came</t>
  </si>
  <si>
    <t>culture</t>
  </si>
  <si>
    <t>clear</t>
  </si>
  <si>
    <t>white</t>
  </si>
  <si>
    <t>team</t>
  </si>
  <si>
    <t>warm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</si>
  <si>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</si>
  <si>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</si>
  <si>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</si>
  <si>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</si>
  <si>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</si>
  <si>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</si>
  <si>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</si>
  <si>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</si>
  <si>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</si>
  <si>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</si>
  <si>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</si>
  <si>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</si>
  <si>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</si>
  <si>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</si>
  <si>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</si>
  <si>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</si>
  <si>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</si>
  <si>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</si>
  <si>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</si>
  <si>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</si>
  <si>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</si>
  <si>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</si>
  <si>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</si>
  <si>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</si>
  <si>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</si>
  <si>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</si>
  <si>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</si>
  <si>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</si>
  <si>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</si>
  <si>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</si>
  <si>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</si>
  <si>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</si>
  <si>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</si>
  <si>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</si>
  <si>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</si>
  <si>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</si>
  <si>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</si>
  <si>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</si>
  <si>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</si>
  <si>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</si>
  <si>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</si>
  <si>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</si>
  <si>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</si>
  <si>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</si>
  <si>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</si>
  <si>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</si>
  <si>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</si>
  <si>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</si>
  <si>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</si>
  <si>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</si>
  <si>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</si>
  <si>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</si>
  <si>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</si>
  <si>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</si>
  <si>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</si>
  <si>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</si>
  <si>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</si>
  <si>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</si>
  <si>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</si>
  <si>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</si>
  <si>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</si>
  <si>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don cherry trending know bunch hyper sensitive safe spacers upset</t>
  </si>
  <si>
    <t>G2: hockey grapes don canada cherry s night up t saturday</t>
  </si>
  <si>
    <t>G3: sportsnet hockey grapes don cherry s man support bye watch</t>
  </si>
  <si>
    <t>G4: grapes hockey cbc t hockeynight cherry up time cbcsports make</t>
  </si>
  <si>
    <t>G5: grapes hockey don ronmacleanhth thumbs up gave voice needed folks</t>
  </si>
  <si>
    <t>G6: sportsnet ron maclean apologize don cherry's 'discriminatory' remarks apology necessary</t>
  </si>
  <si>
    <t>G7: hockey davehodge20 grapes doing actually watches gonna people watch anything</t>
  </si>
  <si>
    <t>G8: contact</t>
  </si>
  <si>
    <t>G9: act grapes something chance hockey sportsnet</t>
  </si>
  <si>
    <t>G10: era don legend doesn t change legacy admittedly past best</t>
  </si>
  <si>
    <t>G11: grapes u ppl out aminus____ pushandrun81 always used term watch</t>
  </si>
  <si>
    <t>G14: hockey started grapes ago racist cherry</t>
  </si>
  <si>
    <t>G15: canadian</t>
  </si>
  <si>
    <t>G16: hockey</t>
  </si>
  <si>
    <t>G17: hockey grapes 'em</t>
  </si>
  <si>
    <t>G18: fans christoaivalis terrycormiergp nothing less vindictive elder abuse downtown munchkins</t>
  </si>
  <si>
    <t>G19: mooreintheam grapes hockey cherry nhl</t>
  </si>
  <si>
    <t>G23: burke friedman day</t>
  </si>
  <si>
    <t>G24: during</t>
  </si>
  <si>
    <t>G25: mnocubb grapes banging xenophobic drum 4 more 35 years insulting</t>
  </si>
  <si>
    <t>G27: _</t>
  </si>
  <si>
    <t>G30: dont bad</t>
  </si>
  <si>
    <t>G32: grapes pussification hockey continues s bad enough games unwatchable love</t>
  </si>
  <si>
    <t>G33: hockey</t>
  </si>
  <si>
    <t>G35: hockey</t>
  </si>
  <si>
    <t>G36: yrs</t>
  </si>
  <si>
    <t>G37: people black hockey</t>
  </si>
  <si>
    <t>G41: em grapes</t>
  </si>
  <si>
    <t>G43: hockey white folks</t>
  </si>
  <si>
    <t>Autofill Workbook Results</t>
  </si>
  <si>
    <t>Edge Weight▓1▓2▓0▓True▓Green▓Red▓▓Edge Weight▓1▓1▓0▓3▓10▓False▓Edge Weight▓1▓2▓0▓32▓6▓False▓▓0▓0▓0▓True▓Black▓Black▓▓Followers▓1▓597823▓0▓162▓1000▓False▓Followers▓1▓6250959▓0▓100▓70▓False▓▓0▓0▓0▓0▓0▓False▓▓0▓0▓0▓0▓0▓False</t>
  </si>
  <si>
    <t>Subgraph</t>
  </si>
  <si>
    <t>GraphSource░TwitterSearch▓GraphTerm░Grapes Hockey▓ImportDescription░The graph represents a network of 210 Twitter users whose recent tweets contained "Grapes Hockey", or who were replied to or mentioned in those tweets, taken from a data set limited to a maximum of 18,000 tweets.  The network was obtained from Twitter on Monday, 11 November 2019 at 20:27 UTC.
The tweets in the network were tweeted over the 8-day, 16-hour, 22-minute period from Sunday, 03 November 2019 at 04:03 UTC to Monday, 11 November 2019 at 20:26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</si>
</sst>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221805"/>
        <c:axId val="61669654"/>
      </c:barChart>
      <c:catAx>
        <c:axId val="292218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69654"/>
        <c:crosses val="autoZero"/>
        <c:auto val="1"/>
        <c:lblOffset val="100"/>
        <c:noMultiLvlLbl val="0"/>
      </c:catAx>
      <c:valAx>
        <c:axId val="61669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155975"/>
        <c:axId val="29186048"/>
      </c:barChart>
      <c:catAx>
        <c:axId val="181559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86048"/>
        <c:crosses val="autoZero"/>
        <c:auto val="1"/>
        <c:lblOffset val="100"/>
        <c:noMultiLvlLbl val="0"/>
      </c:catAx>
      <c:valAx>
        <c:axId val="2918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55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347841"/>
        <c:axId val="15259658"/>
      </c:barChart>
      <c:catAx>
        <c:axId val="613478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59658"/>
        <c:crosses val="autoZero"/>
        <c:auto val="1"/>
        <c:lblOffset val="100"/>
        <c:noMultiLvlLbl val="0"/>
      </c:catAx>
      <c:valAx>
        <c:axId val="15259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47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19195"/>
        <c:axId val="28072756"/>
      </c:barChart>
      <c:catAx>
        <c:axId val="3119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72756"/>
        <c:crosses val="autoZero"/>
        <c:auto val="1"/>
        <c:lblOffset val="100"/>
        <c:noMultiLvlLbl val="0"/>
      </c:catAx>
      <c:valAx>
        <c:axId val="28072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328213"/>
        <c:axId val="59300734"/>
      </c:barChart>
      <c:catAx>
        <c:axId val="51328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00734"/>
        <c:crosses val="autoZero"/>
        <c:auto val="1"/>
        <c:lblOffset val="100"/>
        <c:noMultiLvlLbl val="0"/>
      </c:catAx>
      <c:valAx>
        <c:axId val="59300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28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944559"/>
        <c:axId val="38630120"/>
      </c:barChart>
      <c:catAx>
        <c:axId val="639445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30120"/>
        <c:crosses val="autoZero"/>
        <c:auto val="1"/>
        <c:lblOffset val="100"/>
        <c:noMultiLvlLbl val="0"/>
      </c:catAx>
      <c:valAx>
        <c:axId val="38630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4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126761"/>
        <c:axId val="42031986"/>
      </c:barChart>
      <c:catAx>
        <c:axId val="12126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31986"/>
        <c:crosses val="autoZero"/>
        <c:auto val="1"/>
        <c:lblOffset val="100"/>
        <c:noMultiLvlLbl val="0"/>
      </c:catAx>
      <c:valAx>
        <c:axId val="4203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26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743555"/>
        <c:axId val="49147676"/>
      </c:barChart>
      <c:catAx>
        <c:axId val="42743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147676"/>
        <c:crosses val="autoZero"/>
        <c:auto val="1"/>
        <c:lblOffset val="100"/>
        <c:noMultiLvlLbl val="0"/>
      </c:catAx>
      <c:valAx>
        <c:axId val="4914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675901"/>
        <c:axId val="21538790"/>
      </c:barChart>
      <c:catAx>
        <c:axId val="39675901"/>
        <c:scaling>
          <c:orientation val="minMax"/>
        </c:scaling>
        <c:axPos val="b"/>
        <c:delete val="1"/>
        <c:majorTickMark val="out"/>
        <c:minorTickMark val="none"/>
        <c:tickLblPos val="none"/>
        <c:crossAx val="21538790"/>
        <c:crosses val="autoZero"/>
        <c:auto val="1"/>
        <c:lblOffset val="100"/>
        <c:noMultiLvlLbl val="0"/>
      </c:catAx>
      <c:valAx>
        <c:axId val="21538790"/>
        <c:scaling>
          <c:orientation val="minMax"/>
        </c:scaling>
        <c:axPos val="l"/>
        <c:delete val="1"/>
        <c:majorTickMark val="out"/>
        <c:minorTickMark val="none"/>
        <c:tickLblPos val="none"/>
        <c:crossAx val="396759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ook30_er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ravcurr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ea__co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17mick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hebiscuitpo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anbluesf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ockcityusa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k_stim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ancmclar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ipes_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ay529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ichael_warr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riannaacanav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101967pa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onestllyyyyy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illern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bnationn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wancherr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hiff8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iffmeister8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zacwtols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eafsalld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aby_smurf_n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sg1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creali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unnydays18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_picaz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mod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ichael0446845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cottbiggs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vanderkane_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ultang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ride_wester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urkie9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rofaher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ryptosommeli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b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copo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gee_1000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inkste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reativetwee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lifeunderarock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_eddieraz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attns9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dna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ruebluecanad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obbygottfrie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km56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amm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yeahrightin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bcsport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ustrollinon8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mlu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owatgre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hegoalhor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hildohert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udy41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auldukeyy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onmacleanh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hockeynigh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itvakste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lgurevit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ooreinthea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avidcharlesfa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j_rang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revorohebert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hmarskh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toes2734"/>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mokeyfranks72"/>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nh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peteforge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portsne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yychoem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yegbiked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juliusbarthel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normwiln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whitey7401464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dabear6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rogerapa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asonrklein1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re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ginger_consul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oodeambros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e_neration_nx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md_80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effpropulsi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hootwauthorit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ustinhollings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hiloh10295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immonsstev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elspence33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terrycormiergp"/>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christoaival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jenny5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errickcarter1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ranjan_das_9"/>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viraniarif"/>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jacksiege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rstacey9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joepac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hockeyesqu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weeniewaw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nickdipaol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vegasjay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g3man4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al_sportslov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copperfield2010"/>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gregferg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guybadeau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dewy0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davehodge2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lenerickson5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rkfriesen0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qmj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ohlhock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thew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hlhocke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oge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cartelhock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canadian_we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boozechim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torontost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travismacintyr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2_forhook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ccordingtomi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nealpope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bennyroug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peoplespc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johnefranci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disomma9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mphs9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heygenevie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philmccrackin44"/>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kroadh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screaminasmith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stephenjnichol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tvaspor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eonracer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yknot0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cpc_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shanahanmt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mowatrand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telephoneda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theheer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souisec"/>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ctvnew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johntor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coachscornerdc"/>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ianwcanuck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iamitkhan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ruffnecknati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ustintrudea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globalnew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inghings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jeevansanghe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costellodaniel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raytoutof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eamadam7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arcdand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worried_canu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alespromar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elayland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jefflongleaf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utchymclart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mnocubb"/>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winemaker196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aimis3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hickstownmaul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thnkencampbe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thehockey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freestone62"/>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scottcwhee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backhandjo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duncanbray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fouldsia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joe_warmingt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justcurl44"/>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pushandrun8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aminus__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matinintoron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paganmediabit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janvykyd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thehockeyexper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yellowmyellowy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brianbaker7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dwayne__tu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sarsings2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zeedl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austin_c_le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larryfisher_kd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deanplunkettth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saskyse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realpistolpete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jamieuguccio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biznasty2point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heystu81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villagejest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wyshynsk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anatesregul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thewuw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tumultuo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trishthemiddl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mjbickert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codywould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theycallmeca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hab_d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jake_wickwa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caycelubru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casie_lynn5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tylercalv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87" totalsRowShown="0" headerRowDxfId="433" dataDxfId="432">
  <autoFilter ref="A2:BN187"/>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261" dataDxfId="260">
  <autoFilter ref="A14:V22"/>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5" totalsRowShown="0" headerRowDxfId="236" dataDxfId="235">
  <autoFilter ref="A25:V35"/>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V48" totalsRowShown="0" headerRowDxfId="211" dataDxfId="210">
  <autoFilter ref="A38:V48"/>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V61" totalsRowShown="0" headerRowDxfId="186" dataDxfId="185">
  <autoFilter ref="A51:V61"/>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V74" totalsRowShown="0" headerRowDxfId="161" dataDxfId="160">
  <autoFilter ref="A64:V74"/>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158" dataDxfId="157">
  <autoFilter ref="A77:V87"/>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11" dataDxfId="110">
  <autoFilter ref="A90:V100"/>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1" totalsRowShown="0" headerRowDxfId="76" dataDxfId="75">
  <autoFilter ref="A1:G69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2" totalsRowShown="0" headerRowDxfId="378" dataDxfId="377">
  <autoFilter ref="A2:BT212"/>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60" totalsRowShown="0" headerRowDxfId="67" dataDxfId="66">
  <autoFilter ref="A1:L46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1" totalsRowShown="0" headerRowDxfId="23" dataDxfId="22">
  <autoFilter ref="A2:C5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335">
  <autoFilter ref="A2:AO4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1" totalsRowShown="0" headerRowDxfId="332" dataDxfId="331">
  <autoFilter ref="A1:C211"/>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fSUbHaw" TargetMode="External" /><Relationship Id="rId2" Type="http://schemas.openxmlformats.org/officeDocument/2006/relationships/hyperlink" Target="https://twitter.com/journorosa/status/1193374056394960901" TargetMode="External" /><Relationship Id="rId3" Type="http://schemas.openxmlformats.org/officeDocument/2006/relationships/hyperlink" Target="https://www.cbc.ca/sports/hockey/nhl/don-cherry-sparks-online-backlash-1.5354835?__vfz=medium%3Dsharebar" TargetMode="External" /><Relationship Id="rId4" Type="http://schemas.openxmlformats.org/officeDocument/2006/relationships/hyperlink" Target="https://www.sportingnews.com/ca/nhl/news/don-cherry-sparks-controversy-again-after-calling-out-immigrants-for-not-wearing-poppies/1wbtzibymbxv21a39elvo769mw" TargetMode="External" /><Relationship Id="rId5" Type="http://schemas.openxmlformats.org/officeDocument/2006/relationships/hyperlink" Target="https://twitter.com/ctvnews/status/1193537382458568704" TargetMode="External" /><Relationship Id="rId6" Type="http://schemas.openxmlformats.org/officeDocument/2006/relationships/hyperlink" Target="https://twitter.com/wyshynski/status/1193382367705960449" TargetMode="External" /><Relationship Id="rId7" Type="http://schemas.openxmlformats.org/officeDocument/2006/relationships/hyperlink" Target="https://twitter.com/SportsnetPR/status/1193563973158887431" TargetMode="External" /><Relationship Id="rId8" Type="http://schemas.openxmlformats.org/officeDocument/2006/relationships/hyperlink" Target="https://twitter.com/mackaytaggart/status/1193575317715267586" TargetMode="External" /><Relationship Id="rId9" Type="http://schemas.openxmlformats.org/officeDocument/2006/relationships/hyperlink" Target="https://en.wikipedia.org/wiki/Herb_Carnegie" TargetMode="External" /><Relationship Id="rId10" Type="http://schemas.openxmlformats.org/officeDocument/2006/relationships/hyperlink" Target="https://twitter.com/SpencerFernando/status/1193607219645861888" TargetMode="External" /><Relationship Id="rId11" Type="http://schemas.openxmlformats.org/officeDocument/2006/relationships/hyperlink" Target="https://twitter.com/WBrettWilson/status/1193710087577075712" TargetMode="External" /><Relationship Id="rId12" Type="http://schemas.openxmlformats.org/officeDocument/2006/relationships/hyperlink" Target="https://twitter.com/ronmacleanhth/status/1193673238355873792" TargetMode="External" /><Relationship Id="rId13" Type="http://schemas.openxmlformats.org/officeDocument/2006/relationships/hyperlink" Target="https://twitter.com/journorosa/status/1193374056394960901" TargetMode="External" /><Relationship Id="rId14" Type="http://schemas.openxmlformats.org/officeDocument/2006/relationships/hyperlink" Target="https://www.cbc.ca/sports/hockey/nhl/sportsnet-apology-don-cherry-remarks-1.5354927" TargetMode="External" /><Relationship Id="rId15" Type="http://schemas.openxmlformats.org/officeDocument/2006/relationships/hyperlink" Target="https://twitter.com/TheTorontoSun/status/1193974801053954048" TargetMode="External" /><Relationship Id="rId16" Type="http://schemas.openxmlformats.org/officeDocument/2006/relationships/hyperlink" Target="https://twitter.com/jshannonhl/status/1193977306978672648" TargetMode="External" /><Relationship Id="rId17" Type="http://schemas.openxmlformats.org/officeDocument/2006/relationships/hyperlink" Target="https://twitter.com/saskysens/status/1193978747537547264" TargetMode="External" /><Relationship Id="rId18" Type="http://schemas.openxmlformats.org/officeDocument/2006/relationships/hyperlink" Target="https://twitter.com/TheTorontoSun/status/1193974801053954048" TargetMode="External" /><Relationship Id="rId19" Type="http://schemas.openxmlformats.org/officeDocument/2006/relationships/hyperlink" Target="https://twitter.com/RexChapman/status/1193966772527017984" TargetMode="External" /><Relationship Id="rId20" Type="http://schemas.openxmlformats.org/officeDocument/2006/relationships/hyperlink" Target="https://www.thescore.com/nhl/news/1877544" TargetMode="External" /><Relationship Id="rId21" Type="http://schemas.openxmlformats.org/officeDocument/2006/relationships/hyperlink" Target="https://www.thestar.com/news/canada/2019/11/11/don-cherry-fired-from-sportsnet-following-toxic-rant.html" TargetMode="External" /><Relationship Id="rId22" Type="http://schemas.openxmlformats.org/officeDocument/2006/relationships/hyperlink" Target="https://twitter.com/sportsnet/status/1193983701740376067" TargetMode="External" /><Relationship Id="rId23" Type="http://schemas.openxmlformats.org/officeDocument/2006/relationships/hyperlink" Target="https://twitter.com/morganpcampbell/status/1193985014167474178" TargetMode="External" /><Relationship Id="rId24" Type="http://schemas.openxmlformats.org/officeDocument/2006/relationships/hyperlink" Target="https://www.wxyz.com/sports/don-cherry-reportedly-fired-from-hockey-night-in-canada-after-anti-immigrant-remarks" TargetMode="External" /><Relationship Id="rId25" Type="http://schemas.openxmlformats.org/officeDocument/2006/relationships/hyperlink" Target="https://pbs.twimg.com/tweet_video_thumb/EIa4UqkW4AEHpij.jpg" TargetMode="External" /><Relationship Id="rId26" Type="http://schemas.openxmlformats.org/officeDocument/2006/relationships/hyperlink" Target="https://pbs.twimg.com/media/EJHLE2RXsAEuQIg.png" TargetMode="External" /><Relationship Id="rId27" Type="http://schemas.openxmlformats.org/officeDocument/2006/relationships/hyperlink" Target="http://pbs.twimg.com/profile_images/1183562481907593216/3SRax23D_normal.jpg" TargetMode="External" /><Relationship Id="rId28" Type="http://schemas.openxmlformats.org/officeDocument/2006/relationships/hyperlink" Target="http://pbs.twimg.com/profile_images/1151957092384854016/pzuJxbw__normal.jpg" TargetMode="External" /><Relationship Id="rId29" Type="http://schemas.openxmlformats.org/officeDocument/2006/relationships/hyperlink" Target="http://pbs.twimg.com/profile_images/1165305597769801734/DAj_DZMX_normal.jpg" TargetMode="External" /><Relationship Id="rId30" Type="http://schemas.openxmlformats.org/officeDocument/2006/relationships/hyperlink" Target="http://pbs.twimg.com/profile_images/986362004565872640/unbaH5Aw_normal.jpg" TargetMode="External" /><Relationship Id="rId31" Type="http://schemas.openxmlformats.org/officeDocument/2006/relationships/hyperlink" Target="http://pbs.twimg.com/profile_images/1139282869015253005/_cwu38_Y_normal.jpg" TargetMode="External" /><Relationship Id="rId32" Type="http://schemas.openxmlformats.org/officeDocument/2006/relationships/hyperlink" Target="http://pbs.twimg.com/profile_images/1186481651087331328/l_J7XJcl_normal.jpg" TargetMode="External" /><Relationship Id="rId33" Type="http://schemas.openxmlformats.org/officeDocument/2006/relationships/hyperlink" Target="http://pbs.twimg.com/profile_images/1186481651087331328/l_J7XJcl_normal.jpg" TargetMode="External" /><Relationship Id="rId34" Type="http://schemas.openxmlformats.org/officeDocument/2006/relationships/hyperlink" Target="http://pbs.twimg.com/profile_images/1186481651087331328/l_J7XJcl_normal.jpg" TargetMode="External" /><Relationship Id="rId35" Type="http://schemas.openxmlformats.org/officeDocument/2006/relationships/hyperlink" Target="http://pbs.twimg.com/profile_images/1107346645023424512/2ObMZLG__normal.jpg" TargetMode="External" /><Relationship Id="rId36" Type="http://schemas.openxmlformats.org/officeDocument/2006/relationships/hyperlink" Target="http://pbs.twimg.com/profile_images/1085854596897984513/DcG6Bbbk_normal.jpg" TargetMode="External" /><Relationship Id="rId37" Type="http://schemas.openxmlformats.org/officeDocument/2006/relationships/hyperlink" Target="http://pbs.twimg.com/profile_images/1181083899910410240/oJL6SE3p_normal.jpg" TargetMode="External" /><Relationship Id="rId38" Type="http://schemas.openxmlformats.org/officeDocument/2006/relationships/hyperlink" Target="http://pbs.twimg.com/profile_images/2126355039/image_normal.jpg" TargetMode="External" /><Relationship Id="rId39" Type="http://schemas.openxmlformats.org/officeDocument/2006/relationships/hyperlink" Target="http://pbs.twimg.com/profile_images/1189059243724431361/BOncKq4e_normal.jpg" TargetMode="External" /><Relationship Id="rId40" Type="http://schemas.openxmlformats.org/officeDocument/2006/relationships/hyperlink" Target="http://pbs.twimg.com/profile_images/586127208021893120/v5yycRfI_normal.jpg" TargetMode="External" /><Relationship Id="rId41" Type="http://schemas.openxmlformats.org/officeDocument/2006/relationships/hyperlink" Target="http://pbs.twimg.com/profile_images/1192074878091956226/5e2jmq62_normal.jpg" TargetMode="External" /><Relationship Id="rId42" Type="http://schemas.openxmlformats.org/officeDocument/2006/relationships/hyperlink" Target="http://pbs.twimg.com/profile_images/1192074878091956226/5e2jmq62_normal.jpg" TargetMode="External" /><Relationship Id="rId43" Type="http://schemas.openxmlformats.org/officeDocument/2006/relationships/hyperlink" Target="http://pbs.twimg.com/profile_images/1025435928247119872/oqECT8yZ_normal.jpg" TargetMode="External" /><Relationship Id="rId44" Type="http://schemas.openxmlformats.org/officeDocument/2006/relationships/hyperlink" Target="http://pbs.twimg.com/profile_images/996048256252641280/iJJs1ZrP_normal.jpg" TargetMode="External" /><Relationship Id="rId45" Type="http://schemas.openxmlformats.org/officeDocument/2006/relationships/hyperlink" Target="http://pbs.twimg.com/profile_images/1128781868458020864/tI1pD7xr_normal.png" TargetMode="External" /><Relationship Id="rId46" Type="http://schemas.openxmlformats.org/officeDocument/2006/relationships/hyperlink" Target="http://pbs.twimg.com/profile_images/1174033435309924353/MpmuHhnT_normal.jpg" TargetMode="External" /><Relationship Id="rId47" Type="http://schemas.openxmlformats.org/officeDocument/2006/relationships/hyperlink" Target="http://pbs.twimg.com/profile_images/1174033435309924353/MpmuHhnT_normal.jpg" TargetMode="External" /><Relationship Id="rId48" Type="http://schemas.openxmlformats.org/officeDocument/2006/relationships/hyperlink" Target="http://pbs.twimg.com/profile_images/1082045180239364097/EEkf28aS_normal.jpg" TargetMode="External" /><Relationship Id="rId49" Type="http://schemas.openxmlformats.org/officeDocument/2006/relationships/hyperlink" Target="http://pbs.twimg.com/profile_images/1176693508792451073/dpGQkEcm_normal.jpg" TargetMode="External" /><Relationship Id="rId50" Type="http://schemas.openxmlformats.org/officeDocument/2006/relationships/hyperlink" Target="http://pbs.twimg.com/profile_images/1157555270651801601/YvsR87j0_normal.jpg" TargetMode="External" /><Relationship Id="rId51" Type="http://schemas.openxmlformats.org/officeDocument/2006/relationships/hyperlink" Target="http://pbs.twimg.com/profile_images/999332508247339010/IbgccIot_normal.jpg" TargetMode="External" /><Relationship Id="rId52" Type="http://schemas.openxmlformats.org/officeDocument/2006/relationships/hyperlink" Target="http://pbs.twimg.com/profile_images/1114660848574791681/KSoU93Sn_normal.jpg" TargetMode="External" /><Relationship Id="rId53" Type="http://schemas.openxmlformats.org/officeDocument/2006/relationships/hyperlink" Target="http://pbs.twimg.com/profile_images/488289333573455873/cUBOjRg7_normal.jpeg" TargetMode="External" /><Relationship Id="rId54" Type="http://schemas.openxmlformats.org/officeDocument/2006/relationships/hyperlink" Target="http://pbs.twimg.com/profile_images/1153389289285324800/QFXx9EMh_normal.jpg" TargetMode="External" /><Relationship Id="rId55" Type="http://schemas.openxmlformats.org/officeDocument/2006/relationships/hyperlink" Target="http://pbs.twimg.com/profile_images/1191157872635330561/xGAkPP3G_normal.jpg" TargetMode="External" /><Relationship Id="rId56" Type="http://schemas.openxmlformats.org/officeDocument/2006/relationships/hyperlink" Target="http://pbs.twimg.com/profile_images/1098354750205108226/V2lKMCaM_normal.jpg" TargetMode="External" /><Relationship Id="rId57" Type="http://schemas.openxmlformats.org/officeDocument/2006/relationships/hyperlink" Target="http://pbs.twimg.com/profile_images/443138599035207681/0jLSw92H_normal.jpeg" TargetMode="External" /><Relationship Id="rId58" Type="http://schemas.openxmlformats.org/officeDocument/2006/relationships/hyperlink" Target="http://pbs.twimg.com/profile_images/452512123382296577/z4BrKbSK_normal.jpeg" TargetMode="External" /><Relationship Id="rId59" Type="http://schemas.openxmlformats.org/officeDocument/2006/relationships/hyperlink" Target="http://pbs.twimg.com/profile_images/1190076621539151874/roLE9PRr_normal.jpg" TargetMode="External" /><Relationship Id="rId60" Type="http://schemas.openxmlformats.org/officeDocument/2006/relationships/hyperlink" Target="http://pbs.twimg.com/profile_images/1023234755960033285/SXkI9OWm_normal.jpg" TargetMode="External" /><Relationship Id="rId61" Type="http://schemas.openxmlformats.org/officeDocument/2006/relationships/hyperlink" Target="http://pbs.twimg.com/profile_images/632039367335378944/NJzvsjGQ_normal.jpg" TargetMode="External" /><Relationship Id="rId62" Type="http://schemas.openxmlformats.org/officeDocument/2006/relationships/hyperlink" Target="http://pbs.twimg.com/profile_images/1192244067922403328/3hb6D7Hr_normal.jpg" TargetMode="External" /><Relationship Id="rId63" Type="http://schemas.openxmlformats.org/officeDocument/2006/relationships/hyperlink" Target="http://pbs.twimg.com/profile_images/1044428950607458304/gy67pRIU_normal.jpg" TargetMode="External" /><Relationship Id="rId64" Type="http://schemas.openxmlformats.org/officeDocument/2006/relationships/hyperlink" Target="http://pbs.twimg.com/profile_images/1151082521578352640/gpz07mQt_normal.jpg" TargetMode="External" /><Relationship Id="rId65" Type="http://schemas.openxmlformats.org/officeDocument/2006/relationships/hyperlink" Target="http://pbs.twimg.com/profile_images/1319833535/YR_for_Twitter_normal.jpg" TargetMode="External" /><Relationship Id="rId66" Type="http://schemas.openxmlformats.org/officeDocument/2006/relationships/hyperlink" Target="http://pbs.twimg.com/profile_images/1132280192678936576/fDJml1dM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041132719827243009/Kwl_mdip_normal.jpg" TargetMode="External" /><Relationship Id="rId69" Type="http://schemas.openxmlformats.org/officeDocument/2006/relationships/hyperlink" Target="http://pbs.twimg.com/profile_images/1159589878872576001/5KCWr1a6_normal.jpg" TargetMode="External" /><Relationship Id="rId70" Type="http://schemas.openxmlformats.org/officeDocument/2006/relationships/hyperlink" Target="http://pbs.twimg.com/profile_images/1159589878872576001/5KCWr1a6_normal.jpg" TargetMode="External" /><Relationship Id="rId71" Type="http://schemas.openxmlformats.org/officeDocument/2006/relationships/hyperlink" Target="http://pbs.twimg.com/profile_images/1159589878872576001/5KCWr1a6_normal.jpg" TargetMode="External" /><Relationship Id="rId72" Type="http://schemas.openxmlformats.org/officeDocument/2006/relationships/hyperlink" Target="http://pbs.twimg.com/profile_images/1159589878872576001/5KCWr1a6_normal.jpg" TargetMode="External" /><Relationship Id="rId73" Type="http://schemas.openxmlformats.org/officeDocument/2006/relationships/hyperlink" Target="http://pbs.twimg.com/profile_images/1159589878872576001/5KCWr1a6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1139175030368215040/MWia-MC4_normal.jpg" TargetMode="External" /><Relationship Id="rId76" Type="http://schemas.openxmlformats.org/officeDocument/2006/relationships/hyperlink" Target="http://pbs.twimg.com/profile_images/1184892673427001344/EJqhA_YB_normal.jpg" TargetMode="External" /><Relationship Id="rId77" Type="http://schemas.openxmlformats.org/officeDocument/2006/relationships/hyperlink" Target="http://pbs.twimg.com/profile_images/1092960594808823808/ey0eO_1V_normal.jpg" TargetMode="External" /><Relationship Id="rId78" Type="http://schemas.openxmlformats.org/officeDocument/2006/relationships/hyperlink" Target="http://pbs.twimg.com/profile_images/745654574237659137/tcxpxsrq_normal.jpg" TargetMode="External" /><Relationship Id="rId79" Type="http://schemas.openxmlformats.org/officeDocument/2006/relationships/hyperlink" Target="http://pbs.twimg.com/profile_images/745654574237659137/tcxpxsrq_normal.jpg" TargetMode="External" /><Relationship Id="rId80" Type="http://schemas.openxmlformats.org/officeDocument/2006/relationships/hyperlink" Target="http://pbs.twimg.com/profile_images/1135260581605363712/8S5LWykS_normal.jpg" TargetMode="External" /><Relationship Id="rId81" Type="http://schemas.openxmlformats.org/officeDocument/2006/relationships/hyperlink" Target="http://pbs.twimg.com/profile_images/1167970612209315841/9-8UJvEr_normal.jpg" TargetMode="External" /><Relationship Id="rId82" Type="http://schemas.openxmlformats.org/officeDocument/2006/relationships/hyperlink" Target="http://pbs.twimg.com/profile_images/1184250294449782784/PjxrlGeg_normal.jpg" TargetMode="External" /><Relationship Id="rId83" Type="http://schemas.openxmlformats.org/officeDocument/2006/relationships/hyperlink" Target="http://pbs.twimg.com/profile_images/1005798945140899842/0qMG0Kht_normal.jpg" TargetMode="External" /><Relationship Id="rId84" Type="http://schemas.openxmlformats.org/officeDocument/2006/relationships/hyperlink" Target="http://pbs.twimg.com/profile_images/1171068925142065152/-vqlXQcl_normal.jpg" TargetMode="External" /><Relationship Id="rId85" Type="http://schemas.openxmlformats.org/officeDocument/2006/relationships/hyperlink" Target="http://pbs.twimg.com/profile_images/1573328037/image_normal.jpg" TargetMode="External" /><Relationship Id="rId86" Type="http://schemas.openxmlformats.org/officeDocument/2006/relationships/hyperlink" Target="http://pbs.twimg.com/profile_images/1155189443122405377/LiPuzQEi_normal.jpg" TargetMode="External" /><Relationship Id="rId87" Type="http://schemas.openxmlformats.org/officeDocument/2006/relationships/hyperlink" Target="http://pbs.twimg.com/profile_images/1117417038396436480/QWpQdCYT_normal.jpg" TargetMode="External" /><Relationship Id="rId88" Type="http://schemas.openxmlformats.org/officeDocument/2006/relationships/hyperlink" Target="http://pbs.twimg.com/profile_images/844785751585796097/l29uZtZr_normal.jpg" TargetMode="External" /><Relationship Id="rId89" Type="http://schemas.openxmlformats.org/officeDocument/2006/relationships/hyperlink" Target="http://pbs.twimg.com/profile_images/315689376/Ax_normal.jpg" TargetMode="External" /><Relationship Id="rId90" Type="http://schemas.openxmlformats.org/officeDocument/2006/relationships/hyperlink" Target="http://pbs.twimg.com/profile_images/1178620347022749697/ivPqlRjB_normal.jpg" TargetMode="External" /><Relationship Id="rId91" Type="http://schemas.openxmlformats.org/officeDocument/2006/relationships/hyperlink" Target="http://pbs.twimg.com/profile_images/1468506602/zzzzzzz_normal.jpg" TargetMode="External" /><Relationship Id="rId92" Type="http://schemas.openxmlformats.org/officeDocument/2006/relationships/hyperlink" Target="http://pbs.twimg.com/profile_images/931492444071432192/uoIilPDf_normal.jpg" TargetMode="External" /><Relationship Id="rId93" Type="http://schemas.openxmlformats.org/officeDocument/2006/relationships/hyperlink" Target="http://pbs.twimg.com/profile_images/931492444071432192/uoIilPDf_normal.jpg" TargetMode="External" /><Relationship Id="rId94" Type="http://schemas.openxmlformats.org/officeDocument/2006/relationships/hyperlink" Target="http://pbs.twimg.com/profile_images/931492444071432192/uoIilPDf_normal.jpg" TargetMode="External" /><Relationship Id="rId95" Type="http://schemas.openxmlformats.org/officeDocument/2006/relationships/hyperlink" Target="http://pbs.twimg.com/profile_images/931492444071432192/uoIilPDf_normal.jpg" TargetMode="External" /><Relationship Id="rId96" Type="http://schemas.openxmlformats.org/officeDocument/2006/relationships/hyperlink" Target="http://pbs.twimg.com/profile_images/931492444071432192/uoIilPDf_normal.jpg" TargetMode="External" /><Relationship Id="rId97" Type="http://schemas.openxmlformats.org/officeDocument/2006/relationships/hyperlink" Target="http://pbs.twimg.com/profile_images/1186490327734964224/bCjJcH57_normal.jpg" TargetMode="External" /><Relationship Id="rId98" Type="http://schemas.openxmlformats.org/officeDocument/2006/relationships/hyperlink" Target="http://pbs.twimg.com/profile_images/591496513160810496/HojweuT9_normal.jpg" TargetMode="External" /><Relationship Id="rId99" Type="http://schemas.openxmlformats.org/officeDocument/2006/relationships/hyperlink" Target="http://pbs.twimg.com/profile_images/511200314536775680/HOYd-RQw_normal.jpeg" TargetMode="External" /><Relationship Id="rId100" Type="http://schemas.openxmlformats.org/officeDocument/2006/relationships/hyperlink" Target="http://pbs.twimg.com/profile_images/511200314536775680/HOYd-RQw_normal.jpeg" TargetMode="External" /><Relationship Id="rId101" Type="http://schemas.openxmlformats.org/officeDocument/2006/relationships/hyperlink" Target="http://pbs.twimg.com/profile_images/511200314536775680/HOYd-RQw_normal.jpeg" TargetMode="External" /><Relationship Id="rId102" Type="http://schemas.openxmlformats.org/officeDocument/2006/relationships/hyperlink" Target="http://pbs.twimg.com/profile_images/1088861247624294400/k6L0GTdd_normal.jpg" TargetMode="External" /><Relationship Id="rId103" Type="http://schemas.openxmlformats.org/officeDocument/2006/relationships/hyperlink" Target="http://pbs.twimg.com/profile_images/1088861247624294400/k6L0GTdd_normal.jpg" TargetMode="External" /><Relationship Id="rId104" Type="http://schemas.openxmlformats.org/officeDocument/2006/relationships/hyperlink" Target="http://pbs.twimg.com/profile_images/1168190309856997376/q27H7Cm2_normal.jpg" TargetMode="External" /><Relationship Id="rId105" Type="http://schemas.openxmlformats.org/officeDocument/2006/relationships/hyperlink" Target="http://pbs.twimg.com/profile_images/983368952066670592/FC1HRxO6_normal.jpg" TargetMode="External" /><Relationship Id="rId106" Type="http://schemas.openxmlformats.org/officeDocument/2006/relationships/hyperlink" Target="http://pbs.twimg.com/profile_images/1172563877143502848/n1jBANyu_normal.jpg" TargetMode="External" /><Relationship Id="rId107" Type="http://schemas.openxmlformats.org/officeDocument/2006/relationships/hyperlink" Target="http://pbs.twimg.com/profile_images/1009542073974812672/6RLnb0iZ_normal.jpg" TargetMode="External" /><Relationship Id="rId108" Type="http://schemas.openxmlformats.org/officeDocument/2006/relationships/hyperlink" Target="http://pbs.twimg.com/profile_images/1058784471405588480/8YUnqs5t_normal.jpg" TargetMode="External" /><Relationship Id="rId109" Type="http://schemas.openxmlformats.org/officeDocument/2006/relationships/hyperlink" Target="http://pbs.twimg.com/profile_images/1058784471405588480/8YUnqs5t_normal.jpg" TargetMode="External" /><Relationship Id="rId110" Type="http://schemas.openxmlformats.org/officeDocument/2006/relationships/hyperlink" Target="http://pbs.twimg.com/profile_images/728333997550514176/vNvQb-RN_normal.jpg" TargetMode="External" /><Relationship Id="rId111" Type="http://schemas.openxmlformats.org/officeDocument/2006/relationships/hyperlink" Target="http://pbs.twimg.com/profile_images/975455903343243264/odMJG_Ht_normal.jpg" TargetMode="External" /><Relationship Id="rId112" Type="http://schemas.openxmlformats.org/officeDocument/2006/relationships/hyperlink" Target="http://pbs.twimg.com/profile_images/975455903343243264/odMJG_Ht_normal.jpg" TargetMode="External" /><Relationship Id="rId113" Type="http://schemas.openxmlformats.org/officeDocument/2006/relationships/hyperlink" Target="http://pbs.twimg.com/profile_images/1186747726702071808/O-z20QTu_normal.jpg" TargetMode="External" /><Relationship Id="rId114" Type="http://schemas.openxmlformats.org/officeDocument/2006/relationships/hyperlink" Target="http://pbs.twimg.com/profile_images/1186747726702071808/O-z20QTu_normal.jpg" TargetMode="External" /><Relationship Id="rId115" Type="http://schemas.openxmlformats.org/officeDocument/2006/relationships/hyperlink" Target="http://pbs.twimg.com/profile_images/1186747726702071808/O-z20QTu_normal.jpg" TargetMode="External" /><Relationship Id="rId116" Type="http://schemas.openxmlformats.org/officeDocument/2006/relationships/hyperlink" Target="http://pbs.twimg.com/profile_images/1186747726702071808/O-z20QTu_normal.jpg" TargetMode="External" /><Relationship Id="rId117" Type="http://schemas.openxmlformats.org/officeDocument/2006/relationships/hyperlink" Target="http://pbs.twimg.com/profile_images/1186747726702071808/O-z20QTu_normal.jpg" TargetMode="External" /><Relationship Id="rId118" Type="http://schemas.openxmlformats.org/officeDocument/2006/relationships/hyperlink" Target="http://pbs.twimg.com/profile_images/1186747726702071808/O-z20QTu_normal.jpg" TargetMode="External" /><Relationship Id="rId119" Type="http://schemas.openxmlformats.org/officeDocument/2006/relationships/hyperlink" Target="http://pbs.twimg.com/profile_images/1186747726702071808/O-z20QTu_normal.jpg" TargetMode="External" /><Relationship Id="rId120" Type="http://schemas.openxmlformats.org/officeDocument/2006/relationships/hyperlink" Target="http://pbs.twimg.com/profile_images/1186747726702071808/O-z20QTu_normal.jpg" TargetMode="External" /><Relationship Id="rId121" Type="http://schemas.openxmlformats.org/officeDocument/2006/relationships/hyperlink" Target="http://pbs.twimg.com/profile_images/1186747726702071808/O-z20QTu_normal.jpg" TargetMode="External" /><Relationship Id="rId122" Type="http://schemas.openxmlformats.org/officeDocument/2006/relationships/hyperlink" Target="http://pbs.twimg.com/profile_images/1186747726702071808/O-z20QTu_normal.jpg" TargetMode="External" /><Relationship Id="rId123" Type="http://schemas.openxmlformats.org/officeDocument/2006/relationships/hyperlink" Target="http://pbs.twimg.com/profile_images/963999201574006789/aEb1vZUx_normal.jpg" TargetMode="External" /><Relationship Id="rId124" Type="http://schemas.openxmlformats.org/officeDocument/2006/relationships/hyperlink" Target="http://pbs.twimg.com/profile_images/1042983422719737859/lvtBjTPZ_normal.jpg" TargetMode="External" /><Relationship Id="rId125" Type="http://schemas.openxmlformats.org/officeDocument/2006/relationships/hyperlink" Target="http://pbs.twimg.com/profile_images/1042983422719737859/lvtBjTPZ_normal.jpg" TargetMode="External" /><Relationship Id="rId126" Type="http://schemas.openxmlformats.org/officeDocument/2006/relationships/hyperlink" Target="http://pbs.twimg.com/profile_images/1042983422719737859/lvtBjTPZ_normal.jpg" TargetMode="External" /><Relationship Id="rId127" Type="http://schemas.openxmlformats.org/officeDocument/2006/relationships/hyperlink" Target="http://pbs.twimg.com/profile_images/1160177656828235776/BTgAuNTI_normal.jpg" TargetMode="External" /><Relationship Id="rId128" Type="http://schemas.openxmlformats.org/officeDocument/2006/relationships/hyperlink" Target="http://pbs.twimg.com/profile_images/797263609747435522/iydylBqD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1183261464565600257/ZoCwhsk2_normal.jpg" TargetMode="External" /><Relationship Id="rId131" Type="http://schemas.openxmlformats.org/officeDocument/2006/relationships/hyperlink" Target="http://pbs.twimg.com/profile_images/1183261464565600257/ZoCwhsk2_normal.jpg" TargetMode="External" /><Relationship Id="rId132" Type="http://schemas.openxmlformats.org/officeDocument/2006/relationships/hyperlink" Target="http://pbs.twimg.com/profile_images/1183261464565600257/ZoCwhsk2_normal.jpg" TargetMode="External" /><Relationship Id="rId133" Type="http://schemas.openxmlformats.org/officeDocument/2006/relationships/hyperlink" Target="http://pbs.twimg.com/profile_images/1192906938121519106/_JXBLYFr_normal.jpg" TargetMode="External" /><Relationship Id="rId134" Type="http://schemas.openxmlformats.org/officeDocument/2006/relationships/hyperlink" Target="http://pbs.twimg.com/profile_images/983142796185006080/BWSju6uo_normal.jpg" TargetMode="External" /><Relationship Id="rId135" Type="http://schemas.openxmlformats.org/officeDocument/2006/relationships/hyperlink" Target="http://pbs.twimg.com/profile_images/1111505528205668352/8bTXzW1T_normal.jpg" TargetMode="External" /><Relationship Id="rId136" Type="http://schemas.openxmlformats.org/officeDocument/2006/relationships/hyperlink" Target="http://pbs.twimg.com/profile_images/884774507998658560/mKIusWG-_normal.jpg" TargetMode="External" /><Relationship Id="rId137" Type="http://schemas.openxmlformats.org/officeDocument/2006/relationships/hyperlink" Target="http://pbs.twimg.com/profile_images/1077894251378364416/Ukxgg8q5_normal.jpg" TargetMode="External" /><Relationship Id="rId138" Type="http://schemas.openxmlformats.org/officeDocument/2006/relationships/hyperlink" Target="http://pbs.twimg.com/profile_images/546015308/IMG_0305_normal.JPG" TargetMode="External" /><Relationship Id="rId139" Type="http://schemas.openxmlformats.org/officeDocument/2006/relationships/hyperlink" Target="http://pbs.twimg.com/profile_images/546015308/IMG_0305_normal.JPG" TargetMode="External" /><Relationship Id="rId140" Type="http://schemas.openxmlformats.org/officeDocument/2006/relationships/hyperlink" Target="http://pbs.twimg.com/profile_images/1031563912418918404/c6aT2tke_normal.jpg" TargetMode="External" /><Relationship Id="rId141" Type="http://schemas.openxmlformats.org/officeDocument/2006/relationships/hyperlink" Target="http://pbs.twimg.com/profile_images/1191814476988919810/-TzC4L7n_normal.jpg" TargetMode="External" /><Relationship Id="rId142" Type="http://schemas.openxmlformats.org/officeDocument/2006/relationships/hyperlink" Target="http://pbs.twimg.com/profile_images/1184069516571152384/W2_w-eUP_normal.jpg" TargetMode="External" /><Relationship Id="rId143" Type="http://schemas.openxmlformats.org/officeDocument/2006/relationships/hyperlink" Target="http://pbs.twimg.com/profile_images/472441237283172352/IkLO151f_normal.jpeg" TargetMode="External" /><Relationship Id="rId144" Type="http://schemas.openxmlformats.org/officeDocument/2006/relationships/hyperlink" Target="http://pbs.twimg.com/profile_images/1077921252961067014/c9jf-HGj_normal.jpg" TargetMode="External" /><Relationship Id="rId145" Type="http://schemas.openxmlformats.org/officeDocument/2006/relationships/hyperlink" Target="http://pbs.twimg.com/profile_images/1057464354151546880/HlAi3xwr_normal.jpg" TargetMode="External" /><Relationship Id="rId146" Type="http://schemas.openxmlformats.org/officeDocument/2006/relationships/hyperlink" Target="http://pbs.twimg.com/profile_images/640050974963318784/bXR9LUgf_normal.jpg" TargetMode="External" /><Relationship Id="rId147" Type="http://schemas.openxmlformats.org/officeDocument/2006/relationships/hyperlink" Target="http://pbs.twimg.com/profile_images/1193678606305779712/kKTZk2jV_normal.jpg" TargetMode="External" /><Relationship Id="rId148" Type="http://schemas.openxmlformats.org/officeDocument/2006/relationships/hyperlink" Target="http://pbs.twimg.com/profile_images/1193678606305779712/kKTZk2jV_normal.jpg" TargetMode="External" /><Relationship Id="rId149" Type="http://schemas.openxmlformats.org/officeDocument/2006/relationships/hyperlink" Target="http://pbs.twimg.com/profile_images/1193678606305779712/kKTZk2jV_normal.jpg" TargetMode="External" /><Relationship Id="rId150" Type="http://schemas.openxmlformats.org/officeDocument/2006/relationships/hyperlink" Target="http://pbs.twimg.com/profile_images/1193678606305779712/kKTZk2jV_normal.jpg" TargetMode="External" /><Relationship Id="rId151" Type="http://schemas.openxmlformats.org/officeDocument/2006/relationships/hyperlink" Target="http://pbs.twimg.com/profile_images/1182146512337305602/T-P3hUbz_normal.jpg" TargetMode="External" /><Relationship Id="rId152" Type="http://schemas.openxmlformats.org/officeDocument/2006/relationships/hyperlink" Target="http://pbs.twimg.com/profile_images/1173035434227556352/rgsrsTDH_normal.jpg" TargetMode="External" /><Relationship Id="rId153" Type="http://schemas.openxmlformats.org/officeDocument/2006/relationships/hyperlink" Target="http://pbs.twimg.com/profile_images/1173035434227556352/rgsrsTDH_normal.jpg" TargetMode="External" /><Relationship Id="rId154" Type="http://schemas.openxmlformats.org/officeDocument/2006/relationships/hyperlink" Target="http://pbs.twimg.com/profile_images/1173035434227556352/rgsrsTDH_normal.jpg" TargetMode="External" /><Relationship Id="rId155" Type="http://schemas.openxmlformats.org/officeDocument/2006/relationships/hyperlink" Target="http://pbs.twimg.com/profile_images/1173035434227556352/rgsrsTDH_normal.jpg" TargetMode="External" /><Relationship Id="rId156" Type="http://schemas.openxmlformats.org/officeDocument/2006/relationships/hyperlink" Target="http://pbs.twimg.com/profile_images/1173035434227556352/rgsrsTDH_normal.jpg" TargetMode="External" /><Relationship Id="rId157" Type="http://schemas.openxmlformats.org/officeDocument/2006/relationships/hyperlink" Target="http://pbs.twimg.com/profile_images/1173035434227556352/rgsrsTDH_normal.jpg" TargetMode="External" /><Relationship Id="rId158" Type="http://schemas.openxmlformats.org/officeDocument/2006/relationships/hyperlink" Target="http://pbs.twimg.com/profile_images/1066951479951572992/DyJX61MQ_normal.jpg" TargetMode="External" /><Relationship Id="rId159" Type="http://schemas.openxmlformats.org/officeDocument/2006/relationships/hyperlink" Target="http://pbs.twimg.com/profile_images/948233027003568134/CgN4fiLw_normal.jpg" TargetMode="External" /><Relationship Id="rId160" Type="http://schemas.openxmlformats.org/officeDocument/2006/relationships/hyperlink" Target="http://pbs.twimg.com/profile_images/1145692408111403009/NHOyAzVe_normal.jpg" TargetMode="External" /><Relationship Id="rId161" Type="http://schemas.openxmlformats.org/officeDocument/2006/relationships/hyperlink" Target="http://pbs.twimg.com/profile_images/803022459414847488/S7Re7BoT_normal.jpg" TargetMode="External" /><Relationship Id="rId162" Type="http://schemas.openxmlformats.org/officeDocument/2006/relationships/hyperlink" Target="https://pbs.twimg.com/tweet_video_thumb/EIa4UqkW4AEHpij.jpg" TargetMode="External" /><Relationship Id="rId163" Type="http://schemas.openxmlformats.org/officeDocument/2006/relationships/hyperlink" Target="http://pbs.twimg.com/profile_images/1187709377911889924/c11xYPPD_normal.jpg" TargetMode="External" /><Relationship Id="rId164" Type="http://schemas.openxmlformats.org/officeDocument/2006/relationships/hyperlink" Target="http://pbs.twimg.com/profile_images/1071953129107832837/d8bVuEPF_normal.jpg" TargetMode="External" /><Relationship Id="rId165" Type="http://schemas.openxmlformats.org/officeDocument/2006/relationships/hyperlink" Target="http://pbs.twimg.com/profile_images/1071953129107832837/d8bVuEPF_normal.jpg" TargetMode="External" /><Relationship Id="rId166" Type="http://schemas.openxmlformats.org/officeDocument/2006/relationships/hyperlink" Target="http://pbs.twimg.com/profile_images/1071953129107832837/d8bVuEPF_normal.jpg" TargetMode="External" /><Relationship Id="rId167" Type="http://schemas.openxmlformats.org/officeDocument/2006/relationships/hyperlink" Target="http://pbs.twimg.com/profile_images/978906104318054400/-3FuKLU3_normal.jpg" TargetMode="External" /><Relationship Id="rId168" Type="http://schemas.openxmlformats.org/officeDocument/2006/relationships/hyperlink" Target="http://pbs.twimg.com/profile_images/978906104318054400/-3FuKLU3_normal.jpg" TargetMode="External" /><Relationship Id="rId169" Type="http://schemas.openxmlformats.org/officeDocument/2006/relationships/hyperlink" Target="http://pbs.twimg.com/profile_images/978906104318054400/-3FuKLU3_normal.jpg" TargetMode="External" /><Relationship Id="rId170" Type="http://schemas.openxmlformats.org/officeDocument/2006/relationships/hyperlink" Target="http://pbs.twimg.com/profile_images/478854474794938368/7qi4jU3g_normal.jpeg" TargetMode="External" /><Relationship Id="rId171" Type="http://schemas.openxmlformats.org/officeDocument/2006/relationships/hyperlink" Target="http://pbs.twimg.com/profile_images/565746986389741569/qHaOtnZ7_normal.jpeg" TargetMode="External" /><Relationship Id="rId172" Type="http://schemas.openxmlformats.org/officeDocument/2006/relationships/hyperlink" Target="http://pbs.twimg.com/profile_images/565746986389741569/qHaOtnZ7_normal.jpeg" TargetMode="External" /><Relationship Id="rId173" Type="http://schemas.openxmlformats.org/officeDocument/2006/relationships/hyperlink" Target="http://pbs.twimg.com/profile_images/1170510364628443136/AhAcZdHu_normal.jpg" TargetMode="External" /><Relationship Id="rId174" Type="http://schemas.openxmlformats.org/officeDocument/2006/relationships/hyperlink" Target="http://pbs.twimg.com/profile_images/1170510364628443136/AhAcZdHu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875551380831916032/lgg0UphK_normal.jpg" TargetMode="External" /><Relationship Id="rId178" Type="http://schemas.openxmlformats.org/officeDocument/2006/relationships/hyperlink" Target="http://pbs.twimg.com/profile_images/875551380831916032/lgg0UphK_normal.jpg" TargetMode="External" /><Relationship Id="rId179" Type="http://schemas.openxmlformats.org/officeDocument/2006/relationships/hyperlink" Target="http://pbs.twimg.com/profile_images/1150485830898737152/NuTxfqgy_normal.jpg" TargetMode="External" /><Relationship Id="rId180" Type="http://schemas.openxmlformats.org/officeDocument/2006/relationships/hyperlink" Target="http://pbs.twimg.com/profile_images/1150485830898737152/NuTxfqgy_normal.jpg" TargetMode="External" /><Relationship Id="rId181" Type="http://schemas.openxmlformats.org/officeDocument/2006/relationships/hyperlink" Target="http://pbs.twimg.com/profile_images/1991891559/Twittershot_normal.jpg" TargetMode="External" /><Relationship Id="rId182" Type="http://schemas.openxmlformats.org/officeDocument/2006/relationships/hyperlink" Target="http://pbs.twimg.com/profile_images/1107422536734781447/XO_nBlgd_normal.png" TargetMode="External" /><Relationship Id="rId183" Type="http://schemas.openxmlformats.org/officeDocument/2006/relationships/hyperlink" Target="https://pbs.twimg.com/media/EJHLE2RXsAEuQIg.png" TargetMode="External" /><Relationship Id="rId184" Type="http://schemas.openxmlformats.org/officeDocument/2006/relationships/hyperlink" Target="http://pbs.twimg.com/profile_images/996106838910304256/aNnTskTv_normal.jpg" TargetMode="External" /><Relationship Id="rId185" Type="http://schemas.openxmlformats.org/officeDocument/2006/relationships/hyperlink" Target="http://pbs.twimg.com/profile_images/1040258515523141632/fcIGOUXk_normal.jpg" TargetMode="External" /><Relationship Id="rId186" Type="http://schemas.openxmlformats.org/officeDocument/2006/relationships/hyperlink" Target="http://pbs.twimg.com/profile_images/1099792951104991237/7Xaa0XXs_normal.jpg" TargetMode="External" /><Relationship Id="rId187" Type="http://schemas.openxmlformats.org/officeDocument/2006/relationships/hyperlink" Target="http://pbs.twimg.com/profile_images/1137846269731332097/Xp47Uebj_normal.jpg" TargetMode="External" /><Relationship Id="rId188" Type="http://schemas.openxmlformats.org/officeDocument/2006/relationships/hyperlink" Target="http://pbs.twimg.com/profile_images/1047138038348959749/1m2I0PXw_normal.jpg" TargetMode="External" /><Relationship Id="rId189" Type="http://schemas.openxmlformats.org/officeDocument/2006/relationships/hyperlink" Target="http://pbs.twimg.com/profile_images/1117137065357918208/f2aS-aTX_normal.jpg" TargetMode="External" /><Relationship Id="rId190" Type="http://schemas.openxmlformats.org/officeDocument/2006/relationships/hyperlink" Target="http://pbs.twimg.com/profile_images/1081839610840285184/Rer9-nBv_normal.jpg" TargetMode="External" /><Relationship Id="rId191" Type="http://schemas.openxmlformats.org/officeDocument/2006/relationships/hyperlink" Target="http://pbs.twimg.com/profile_images/1165792621802991616/F9mrlO1v_normal.png" TargetMode="External" /><Relationship Id="rId192" Type="http://schemas.openxmlformats.org/officeDocument/2006/relationships/hyperlink" Target="http://pbs.twimg.com/profile_images/1094039856806809601/YKhXWzRR_normal.jpg" TargetMode="External" /><Relationship Id="rId193" Type="http://schemas.openxmlformats.org/officeDocument/2006/relationships/hyperlink" Target="http://pbs.twimg.com/profile_images/1127987894503788546/DTtR6ssy_normal.jpg" TargetMode="External" /><Relationship Id="rId194" Type="http://schemas.openxmlformats.org/officeDocument/2006/relationships/hyperlink" Target="http://pbs.twimg.com/profile_images/1127987894503788546/DTtR6ssy_normal.jpg" TargetMode="External" /><Relationship Id="rId195" Type="http://schemas.openxmlformats.org/officeDocument/2006/relationships/hyperlink" Target="http://pbs.twimg.com/profile_images/1127987894503788546/DTtR6ssy_normal.jpg" TargetMode="External" /><Relationship Id="rId196" Type="http://schemas.openxmlformats.org/officeDocument/2006/relationships/hyperlink" Target="http://pbs.twimg.com/profile_images/1056232740541087745/41YqIYli_normal.jpg" TargetMode="External" /><Relationship Id="rId197" Type="http://schemas.openxmlformats.org/officeDocument/2006/relationships/hyperlink" Target="http://pbs.twimg.com/profile_images/928734528167989249/sNrJM143_normal.jpg" TargetMode="External" /><Relationship Id="rId198" Type="http://schemas.openxmlformats.org/officeDocument/2006/relationships/hyperlink" Target="http://pbs.twimg.com/profile_images/1191542674530037760/bnTxB0J9_normal.jpg" TargetMode="External" /><Relationship Id="rId199" Type="http://schemas.openxmlformats.org/officeDocument/2006/relationships/hyperlink" Target="http://pbs.twimg.com/profile_images/1191542674530037760/bnTxB0J9_normal.jpg" TargetMode="External" /><Relationship Id="rId200" Type="http://schemas.openxmlformats.org/officeDocument/2006/relationships/hyperlink" Target="http://pbs.twimg.com/profile_images/1191542674530037760/bnTxB0J9_normal.jpg" TargetMode="External" /><Relationship Id="rId201" Type="http://schemas.openxmlformats.org/officeDocument/2006/relationships/hyperlink" Target="http://pbs.twimg.com/profile_images/1192626585662345217/otBiZe0C_normal.jpg" TargetMode="External" /><Relationship Id="rId202" Type="http://schemas.openxmlformats.org/officeDocument/2006/relationships/hyperlink" Target="http://pbs.twimg.com/profile_images/1164946752945999872/NhxTv6eM_normal.jpg" TargetMode="External" /><Relationship Id="rId203" Type="http://schemas.openxmlformats.org/officeDocument/2006/relationships/hyperlink" Target="http://pbs.twimg.com/profile_images/995763551246708743/ZY2bpm4m_normal.jpg" TargetMode="External" /><Relationship Id="rId204" Type="http://schemas.openxmlformats.org/officeDocument/2006/relationships/hyperlink" Target="http://pbs.twimg.com/profile_images/995763551246708743/ZY2bpm4m_normal.jpg" TargetMode="External" /><Relationship Id="rId205" Type="http://schemas.openxmlformats.org/officeDocument/2006/relationships/hyperlink" Target="http://pbs.twimg.com/profile_images/713443343980568576/4cUwy9d-_normal.jpg" TargetMode="External" /><Relationship Id="rId206" Type="http://schemas.openxmlformats.org/officeDocument/2006/relationships/hyperlink" Target="http://pbs.twimg.com/profile_images/1038134382178000902/wnFVD44P_normal.jpg" TargetMode="External" /><Relationship Id="rId207" Type="http://schemas.openxmlformats.org/officeDocument/2006/relationships/hyperlink" Target="http://pbs.twimg.com/profile_images/1039590469318189060/-Xfdi4IH_normal.jpg" TargetMode="External" /><Relationship Id="rId208" Type="http://schemas.openxmlformats.org/officeDocument/2006/relationships/hyperlink" Target="http://pbs.twimg.com/profile_images/1087415942576066560/7J1R5u5Q_normal.jpg" TargetMode="External" /><Relationship Id="rId209" Type="http://schemas.openxmlformats.org/officeDocument/2006/relationships/hyperlink" Target="http://pbs.twimg.com/profile_images/672094320619610112/Kom89qyW_normal.jpg" TargetMode="External" /><Relationship Id="rId210" Type="http://schemas.openxmlformats.org/officeDocument/2006/relationships/hyperlink" Target="http://pbs.twimg.com/profile_images/1185635308576137219/AAp1ftV-_normal.jpg" TargetMode="External" /><Relationship Id="rId211" Type="http://schemas.openxmlformats.org/officeDocument/2006/relationships/hyperlink" Target="http://pbs.twimg.com/profile_images/1092447401716211712/CcOq2B1B_normal.jpg" TargetMode="External" /><Relationship Id="rId212" Type="http://schemas.openxmlformats.org/officeDocument/2006/relationships/hyperlink" Target="https://twitter.com/cook30_eric/status/1190846519106105344" TargetMode="External" /><Relationship Id="rId213" Type="http://schemas.openxmlformats.org/officeDocument/2006/relationships/hyperlink" Target="https://twitter.com/sea__cow/status/1190862417833496577" TargetMode="External" /><Relationship Id="rId214" Type="http://schemas.openxmlformats.org/officeDocument/2006/relationships/hyperlink" Target="https://twitter.com/17micker/status/1191008345592913925" TargetMode="External" /><Relationship Id="rId215" Type="http://schemas.openxmlformats.org/officeDocument/2006/relationships/hyperlink" Target="https://twitter.com/thebiscuitpod/status/1191120526854541313" TargetMode="External" /><Relationship Id="rId216" Type="http://schemas.openxmlformats.org/officeDocument/2006/relationships/hyperlink" Target="https://twitter.com/canbluesfan/status/1191134861991432193" TargetMode="External" /><Relationship Id="rId217" Type="http://schemas.openxmlformats.org/officeDocument/2006/relationships/hyperlink" Target="https://twitter.com/rockcityusa9/status/1191153039454789633" TargetMode="External" /><Relationship Id="rId218" Type="http://schemas.openxmlformats.org/officeDocument/2006/relationships/hyperlink" Target="https://twitter.com/rockcityusa9/status/1191153039454789633" TargetMode="External" /><Relationship Id="rId219" Type="http://schemas.openxmlformats.org/officeDocument/2006/relationships/hyperlink" Target="https://twitter.com/rockcityusa9/status/1191153039454789633" TargetMode="External" /><Relationship Id="rId220" Type="http://schemas.openxmlformats.org/officeDocument/2006/relationships/hyperlink" Target="https://twitter.com/jay52913/status/1191173270323781632" TargetMode="External" /><Relationship Id="rId221" Type="http://schemas.openxmlformats.org/officeDocument/2006/relationships/hyperlink" Target="https://twitter.com/michael_warren/status/1191327805482643457" TargetMode="External" /><Relationship Id="rId222" Type="http://schemas.openxmlformats.org/officeDocument/2006/relationships/hyperlink" Target="https://twitter.com/briannaacanavan/status/1191408755881193473" TargetMode="External" /><Relationship Id="rId223" Type="http://schemas.openxmlformats.org/officeDocument/2006/relationships/hyperlink" Target="https://twitter.com/101967pat/status/1191511708419919875" TargetMode="External" /><Relationship Id="rId224" Type="http://schemas.openxmlformats.org/officeDocument/2006/relationships/hyperlink" Target="https://twitter.com/honestllyyyyyy/status/1191547813169160192" TargetMode="External" /><Relationship Id="rId225" Type="http://schemas.openxmlformats.org/officeDocument/2006/relationships/hyperlink" Target="https://twitter.com/billernr/status/1192196639022297088" TargetMode="External" /><Relationship Id="rId226" Type="http://schemas.openxmlformats.org/officeDocument/2006/relationships/hyperlink" Target="https://twitter.com/dwancherry/status/1192984418085982213" TargetMode="External" /><Relationship Id="rId227" Type="http://schemas.openxmlformats.org/officeDocument/2006/relationships/hyperlink" Target="https://twitter.com/dwancherry/status/1192984418085982213" TargetMode="External" /><Relationship Id="rId228" Type="http://schemas.openxmlformats.org/officeDocument/2006/relationships/hyperlink" Target="https://twitter.com/zacwtolson/status/1193334449276162049" TargetMode="External" /><Relationship Id="rId229" Type="http://schemas.openxmlformats.org/officeDocument/2006/relationships/hyperlink" Target="https://twitter.com/baby_smurf_nl/status/1193335653410447360" TargetMode="External" /><Relationship Id="rId230" Type="http://schemas.openxmlformats.org/officeDocument/2006/relationships/hyperlink" Target="https://twitter.com/jsg15/status/1193371368265523202" TargetMode="External" /><Relationship Id="rId231" Type="http://schemas.openxmlformats.org/officeDocument/2006/relationships/hyperlink" Target="https://twitter.com/bcreality/status/1193386892634411009" TargetMode="External" /><Relationship Id="rId232" Type="http://schemas.openxmlformats.org/officeDocument/2006/relationships/hyperlink" Target="https://twitter.com/bcreality/status/1193386892634411009" TargetMode="External" /><Relationship Id="rId233" Type="http://schemas.openxmlformats.org/officeDocument/2006/relationships/hyperlink" Target="https://twitter.com/pmodog/status/1193388823109152768" TargetMode="External" /><Relationship Id="rId234" Type="http://schemas.openxmlformats.org/officeDocument/2006/relationships/hyperlink" Target="https://twitter.com/michael04468459/status/1193403885441798144" TargetMode="External" /><Relationship Id="rId235" Type="http://schemas.openxmlformats.org/officeDocument/2006/relationships/hyperlink" Target="https://twitter.com/scottbiggsify/status/1193427089615011840" TargetMode="External" /><Relationship Id="rId236" Type="http://schemas.openxmlformats.org/officeDocument/2006/relationships/hyperlink" Target="https://twitter.com/cultangel/status/1193460863912558592" TargetMode="External" /><Relationship Id="rId237" Type="http://schemas.openxmlformats.org/officeDocument/2006/relationships/hyperlink" Target="https://twitter.com/pride_western/status/1193467486479552518" TargetMode="External" /><Relationship Id="rId238" Type="http://schemas.openxmlformats.org/officeDocument/2006/relationships/hyperlink" Target="https://twitter.com/burkie93/status/1193474621233934336" TargetMode="External" /><Relationship Id="rId239" Type="http://schemas.openxmlformats.org/officeDocument/2006/relationships/hyperlink" Target="https://twitter.com/profahern/status/1193482963226365952" TargetMode="External" /><Relationship Id="rId240" Type="http://schemas.openxmlformats.org/officeDocument/2006/relationships/hyperlink" Target="https://twitter.com/cryptosommelier/status/1193503268334379009" TargetMode="External" /><Relationship Id="rId241" Type="http://schemas.openxmlformats.org/officeDocument/2006/relationships/hyperlink" Target="https://twitter.com/bcopoc/status/1193505517274107904" TargetMode="External" /><Relationship Id="rId242" Type="http://schemas.openxmlformats.org/officeDocument/2006/relationships/hyperlink" Target="https://twitter.com/gee_1000_/status/1193512505349410817" TargetMode="External" /><Relationship Id="rId243" Type="http://schemas.openxmlformats.org/officeDocument/2006/relationships/hyperlink" Target="https://twitter.com/jinksterz/status/1193513806871306241" TargetMode="External" /><Relationship Id="rId244" Type="http://schemas.openxmlformats.org/officeDocument/2006/relationships/hyperlink" Target="https://twitter.com/creativetweets/status/1193518754157748225" TargetMode="External" /><Relationship Id="rId245" Type="http://schemas.openxmlformats.org/officeDocument/2006/relationships/hyperlink" Target="https://twitter.com/lifeunderarock3/status/1193526217326125056" TargetMode="External" /><Relationship Id="rId246" Type="http://schemas.openxmlformats.org/officeDocument/2006/relationships/hyperlink" Target="https://twitter.com/mattns92/status/1193532521780256768" TargetMode="External" /><Relationship Id="rId247" Type="http://schemas.openxmlformats.org/officeDocument/2006/relationships/hyperlink" Target="https://twitter.com/jdnaa/status/1193534737354121216" TargetMode="External" /><Relationship Id="rId248" Type="http://schemas.openxmlformats.org/officeDocument/2006/relationships/hyperlink" Target="https://twitter.com/bobbygottfried/status/1193535561996414978" TargetMode="External" /><Relationship Id="rId249" Type="http://schemas.openxmlformats.org/officeDocument/2006/relationships/hyperlink" Target="https://twitter.com/tammad/status/1193541457417789440" TargetMode="External" /><Relationship Id="rId250" Type="http://schemas.openxmlformats.org/officeDocument/2006/relationships/hyperlink" Target="https://twitter.com/yeahrightinc/status/1193542675108114438" TargetMode="External" /><Relationship Id="rId251" Type="http://schemas.openxmlformats.org/officeDocument/2006/relationships/hyperlink" Target="https://twitter.com/justrollinon86/status/1193543548873916416" TargetMode="External" /><Relationship Id="rId252" Type="http://schemas.openxmlformats.org/officeDocument/2006/relationships/hyperlink" Target="https://twitter.com/mowatgreg/status/1193548404208668672" TargetMode="External" /><Relationship Id="rId253" Type="http://schemas.openxmlformats.org/officeDocument/2006/relationships/hyperlink" Target="https://twitter.com/thegoalhorn/status/1193549311143038977" TargetMode="External" /><Relationship Id="rId254" Type="http://schemas.openxmlformats.org/officeDocument/2006/relationships/hyperlink" Target="https://twitter.com/phildoherty/status/1193566836572524544" TargetMode="External" /><Relationship Id="rId255" Type="http://schemas.openxmlformats.org/officeDocument/2006/relationships/hyperlink" Target="https://twitter.com/phildoherty/status/1193566836572524544" TargetMode="External" /><Relationship Id="rId256" Type="http://schemas.openxmlformats.org/officeDocument/2006/relationships/hyperlink" Target="https://twitter.com/phildoherty/status/1193566836572524544" TargetMode="External" /><Relationship Id="rId257" Type="http://schemas.openxmlformats.org/officeDocument/2006/relationships/hyperlink" Target="https://twitter.com/phildoherty/status/1193566836572524544" TargetMode="External" /><Relationship Id="rId258" Type="http://schemas.openxmlformats.org/officeDocument/2006/relationships/hyperlink" Target="https://twitter.com/phildoherty/status/1193566836572524544" TargetMode="External" /><Relationship Id="rId259" Type="http://schemas.openxmlformats.org/officeDocument/2006/relationships/hyperlink" Target="https://twitter.com/litvaksteve/status/1193567536303919104" TargetMode="External" /><Relationship Id="rId260" Type="http://schemas.openxmlformats.org/officeDocument/2006/relationships/hyperlink" Target="https://twitter.com/clgurevitz/status/1193569942597177344" TargetMode="External" /><Relationship Id="rId261" Type="http://schemas.openxmlformats.org/officeDocument/2006/relationships/hyperlink" Target="https://twitter.com/davidcharlesfa1/status/1193576601029468160" TargetMode="External" /><Relationship Id="rId262" Type="http://schemas.openxmlformats.org/officeDocument/2006/relationships/hyperlink" Target="https://twitter.com/trevorohebert1/status/1193578278281531392" TargetMode="External" /><Relationship Id="rId263" Type="http://schemas.openxmlformats.org/officeDocument/2006/relationships/hyperlink" Target="https://twitter.com/toes2734/status/1193581095004049408" TargetMode="External" /><Relationship Id="rId264" Type="http://schemas.openxmlformats.org/officeDocument/2006/relationships/hyperlink" Target="https://twitter.com/toes2734/status/1193581095004049408" TargetMode="External" /><Relationship Id="rId265" Type="http://schemas.openxmlformats.org/officeDocument/2006/relationships/hyperlink" Target="https://twitter.com/peteforgets/status/1193582536380833792" TargetMode="External" /><Relationship Id="rId266" Type="http://schemas.openxmlformats.org/officeDocument/2006/relationships/hyperlink" Target="https://twitter.com/yychoeman/status/1193585047376261120" TargetMode="External" /><Relationship Id="rId267" Type="http://schemas.openxmlformats.org/officeDocument/2006/relationships/hyperlink" Target="https://twitter.com/juliusbarthelme/status/1193587828082401280" TargetMode="External" /><Relationship Id="rId268" Type="http://schemas.openxmlformats.org/officeDocument/2006/relationships/hyperlink" Target="https://twitter.com/whitey74014642/status/1193593244912947203" TargetMode="External" /><Relationship Id="rId269" Type="http://schemas.openxmlformats.org/officeDocument/2006/relationships/hyperlink" Target="https://twitter.com/dabear67/status/1193594566751981570" TargetMode="External" /><Relationship Id="rId270" Type="http://schemas.openxmlformats.org/officeDocument/2006/relationships/hyperlink" Target="https://twitter.com/jasonrklein17/status/1193594913335566336" TargetMode="External" /><Relationship Id="rId271" Type="http://schemas.openxmlformats.org/officeDocument/2006/relationships/hyperlink" Target="https://twitter.com/ginger_consult/status/1193597751893938176" TargetMode="External" /><Relationship Id="rId272" Type="http://schemas.openxmlformats.org/officeDocument/2006/relationships/hyperlink" Target="https://twitter.com/goodeambrose/status/1193598817255542784" TargetMode="External" /><Relationship Id="rId273" Type="http://schemas.openxmlformats.org/officeDocument/2006/relationships/hyperlink" Target="https://twitter.com/ge_neration_nxt/status/1193606629461127168" TargetMode="External" /><Relationship Id="rId274" Type="http://schemas.openxmlformats.org/officeDocument/2006/relationships/hyperlink" Target="https://twitter.com/amd_808/status/1193630628706693120" TargetMode="External" /><Relationship Id="rId275" Type="http://schemas.openxmlformats.org/officeDocument/2006/relationships/hyperlink" Target="https://twitter.com/shootwauthority/status/1193635650874093569" TargetMode="External" /><Relationship Id="rId276" Type="http://schemas.openxmlformats.org/officeDocument/2006/relationships/hyperlink" Target="https://twitter.com/shiloh102957/status/1193640574873735168" TargetMode="External" /><Relationship Id="rId277" Type="http://schemas.openxmlformats.org/officeDocument/2006/relationships/hyperlink" Target="https://twitter.com/elspence333/status/1193643397057253376" TargetMode="External" /><Relationship Id="rId278" Type="http://schemas.openxmlformats.org/officeDocument/2006/relationships/hyperlink" Target="https://twitter.com/elspence333/status/1193643760447606784" TargetMode="External" /><Relationship Id="rId279" Type="http://schemas.openxmlformats.org/officeDocument/2006/relationships/hyperlink" Target="https://twitter.com/elspence333/status/1193643397057253376" TargetMode="External" /><Relationship Id="rId280" Type="http://schemas.openxmlformats.org/officeDocument/2006/relationships/hyperlink" Target="https://twitter.com/elspence333/status/1193643760447606784" TargetMode="External" /><Relationship Id="rId281" Type="http://schemas.openxmlformats.org/officeDocument/2006/relationships/hyperlink" Target="https://twitter.com/elspence333/status/1193643760447606784" TargetMode="External" /><Relationship Id="rId282" Type="http://schemas.openxmlformats.org/officeDocument/2006/relationships/hyperlink" Target="https://twitter.com/jenny5e/status/1193645111176884224" TargetMode="External" /><Relationship Id="rId283" Type="http://schemas.openxmlformats.org/officeDocument/2006/relationships/hyperlink" Target="https://twitter.com/derrickcarter15/status/1193646380251844614" TargetMode="External" /><Relationship Id="rId284" Type="http://schemas.openxmlformats.org/officeDocument/2006/relationships/hyperlink" Target="https://twitter.com/ranjan_das_9/status/1193647783229763585" TargetMode="External" /><Relationship Id="rId285" Type="http://schemas.openxmlformats.org/officeDocument/2006/relationships/hyperlink" Target="https://twitter.com/ranjan_das_9/status/1193647783229763585" TargetMode="External" /><Relationship Id="rId286" Type="http://schemas.openxmlformats.org/officeDocument/2006/relationships/hyperlink" Target="https://twitter.com/ranjan_das_9/status/1193651569427931136" TargetMode="External" /><Relationship Id="rId287" Type="http://schemas.openxmlformats.org/officeDocument/2006/relationships/hyperlink" Target="https://twitter.com/rstacey99/status/1193666987769126913" TargetMode="External" /><Relationship Id="rId288" Type="http://schemas.openxmlformats.org/officeDocument/2006/relationships/hyperlink" Target="https://twitter.com/rstacey99/status/1193666987769126913" TargetMode="External" /><Relationship Id="rId289" Type="http://schemas.openxmlformats.org/officeDocument/2006/relationships/hyperlink" Target="https://twitter.com/weeniewawa/status/1193671462780985344" TargetMode="External" /><Relationship Id="rId290" Type="http://schemas.openxmlformats.org/officeDocument/2006/relationships/hyperlink" Target="https://twitter.com/vegasjayp/status/1193680381720973313" TargetMode="External" /><Relationship Id="rId291" Type="http://schemas.openxmlformats.org/officeDocument/2006/relationships/hyperlink" Target="https://twitter.com/g3man43/status/1193681328379699212" TargetMode="External" /><Relationship Id="rId292" Type="http://schemas.openxmlformats.org/officeDocument/2006/relationships/hyperlink" Target="https://twitter.com/al_sportslover/status/1193688419743846400" TargetMode="External" /><Relationship Id="rId293" Type="http://schemas.openxmlformats.org/officeDocument/2006/relationships/hyperlink" Target="https://twitter.com/copperfield2010/status/1193691374748454913" TargetMode="External" /><Relationship Id="rId294" Type="http://schemas.openxmlformats.org/officeDocument/2006/relationships/hyperlink" Target="https://twitter.com/copperfield2010/status/1193691374748454913" TargetMode="External" /><Relationship Id="rId295" Type="http://schemas.openxmlformats.org/officeDocument/2006/relationships/hyperlink" Target="https://twitter.com/dewy03/status/1193685566828797953" TargetMode="External" /><Relationship Id="rId296" Type="http://schemas.openxmlformats.org/officeDocument/2006/relationships/hyperlink" Target="https://twitter.com/glenerickson51/status/1193693313041235968" TargetMode="External" /><Relationship Id="rId297" Type="http://schemas.openxmlformats.org/officeDocument/2006/relationships/hyperlink" Target="https://twitter.com/glenerickson51/status/1193693313041235968" TargetMode="External" /><Relationship Id="rId298" Type="http://schemas.openxmlformats.org/officeDocument/2006/relationships/hyperlink" Target="https://twitter.com/markfriesen08/status/1193698888219119617" TargetMode="External" /><Relationship Id="rId299" Type="http://schemas.openxmlformats.org/officeDocument/2006/relationships/hyperlink" Target="https://twitter.com/markfriesen08/status/1193698888219119617" TargetMode="External" /><Relationship Id="rId300" Type="http://schemas.openxmlformats.org/officeDocument/2006/relationships/hyperlink" Target="https://twitter.com/markfriesen08/status/1193698888219119617" TargetMode="External" /><Relationship Id="rId301" Type="http://schemas.openxmlformats.org/officeDocument/2006/relationships/hyperlink" Target="https://twitter.com/markfriesen08/status/1193698888219119617" TargetMode="External" /><Relationship Id="rId302" Type="http://schemas.openxmlformats.org/officeDocument/2006/relationships/hyperlink" Target="https://twitter.com/markfriesen08/status/1193698888219119617" TargetMode="External" /><Relationship Id="rId303" Type="http://schemas.openxmlformats.org/officeDocument/2006/relationships/hyperlink" Target="https://twitter.com/markfriesen08/status/1193698888219119617" TargetMode="External" /><Relationship Id="rId304" Type="http://schemas.openxmlformats.org/officeDocument/2006/relationships/hyperlink" Target="https://twitter.com/markfriesen08/status/1193698888219119617" TargetMode="External" /><Relationship Id="rId305" Type="http://schemas.openxmlformats.org/officeDocument/2006/relationships/hyperlink" Target="https://twitter.com/markfriesen08/status/1193698888219119617" TargetMode="External" /><Relationship Id="rId306" Type="http://schemas.openxmlformats.org/officeDocument/2006/relationships/hyperlink" Target="https://twitter.com/markfriesen08/status/1193698888219119617" TargetMode="External" /><Relationship Id="rId307" Type="http://schemas.openxmlformats.org/officeDocument/2006/relationships/hyperlink" Target="https://twitter.com/markfriesen08/status/1193698888219119617" TargetMode="External" /><Relationship Id="rId308" Type="http://schemas.openxmlformats.org/officeDocument/2006/relationships/hyperlink" Target="https://twitter.com/canadian_west/status/1193702431260999682" TargetMode="External" /><Relationship Id="rId309" Type="http://schemas.openxmlformats.org/officeDocument/2006/relationships/hyperlink" Target="https://twitter.com/boozechimp/status/1193706658373001219" TargetMode="External" /><Relationship Id="rId310" Type="http://schemas.openxmlformats.org/officeDocument/2006/relationships/hyperlink" Target="https://twitter.com/boozechimp/status/1193706658373001219" TargetMode="External" /><Relationship Id="rId311" Type="http://schemas.openxmlformats.org/officeDocument/2006/relationships/hyperlink" Target="https://twitter.com/boozechimp/status/1193706658373001219" TargetMode="External" /><Relationship Id="rId312" Type="http://schemas.openxmlformats.org/officeDocument/2006/relationships/hyperlink" Target="https://twitter.com/2_forhooking/status/1193711633849294848" TargetMode="External" /><Relationship Id="rId313" Type="http://schemas.openxmlformats.org/officeDocument/2006/relationships/hyperlink" Target="https://twitter.com/accordingtomio/status/1193714256354725888" TargetMode="External" /><Relationship Id="rId314" Type="http://schemas.openxmlformats.org/officeDocument/2006/relationships/hyperlink" Target="https://twitter.com/nealpope12/status/1193717327147216901" TargetMode="External" /><Relationship Id="rId315" Type="http://schemas.openxmlformats.org/officeDocument/2006/relationships/hyperlink" Target="https://twitter.com/bennyrough/status/1193586105523806208" TargetMode="External" /><Relationship Id="rId316" Type="http://schemas.openxmlformats.org/officeDocument/2006/relationships/hyperlink" Target="https://twitter.com/bennyrough/status/1193586105523806208" TargetMode="External" /><Relationship Id="rId317" Type="http://schemas.openxmlformats.org/officeDocument/2006/relationships/hyperlink" Target="https://twitter.com/bennyrough/status/1193717804391948288" TargetMode="External" /><Relationship Id="rId318" Type="http://schemas.openxmlformats.org/officeDocument/2006/relationships/hyperlink" Target="https://twitter.com/disomma91/status/1193719832358711296" TargetMode="External" /><Relationship Id="rId319" Type="http://schemas.openxmlformats.org/officeDocument/2006/relationships/hyperlink" Target="https://twitter.com/mphs95/status/1193719949434531840" TargetMode="External" /><Relationship Id="rId320" Type="http://schemas.openxmlformats.org/officeDocument/2006/relationships/hyperlink" Target="https://twitter.com/heygenevieve/status/1193720874232352769" TargetMode="External" /><Relationship Id="rId321" Type="http://schemas.openxmlformats.org/officeDocument/2006/relationships/hyperlink" Target="https://twitter.com/kroadhog/status/1193721069598699520" TargetMode="External" /><Relationship Id="rId322" Type="http://schemas.openxmlformats.org/officeDocument/2006/relationships/hyperlink" Target="https://twitter.com/screaminasmith3/status/1193721252537610241" TargetMode="External" /><Relationship Id="rId323" Type="http://schemas.openxmlformats.org/officeDocument/2006/relationships/hyperlink" Target="https://twitter.com/stephenjnichols/status/1193725528529747969" TargetMode="External" /><Relationship Id="rId324" Type="http://schemas.openxmlformats.org/officeDocument/2006/relationships/hyperlink" Target="https://twitter.com/stephenjnichols/status/1193725528529747969" TargetMode="External" /><Relationship Id="rId325" Type="http://schemas.openxmlformats.org/officeDocument/2006/relationships/hyperlink" Target="https://twitter.com/neonracer2/status/1193733629668732928" TargetMode="External" /><Relationship Id="rId326" Type="http://schemas.openxmlformats.org/officeDocument/2006/relationships/hyperlink" Target="https://twitter.com/yknot05/status/1193736206648918016" TargetMode="External" /><Relationship Id="rId327" Type="http://schemas.openxmlformats.org/officeDocument/2006/relationships/hyperlink" Target="https://twitter.com/shanahanmtl/status/1193741566873153540" TargetMode="External" /><Relationship Id="rId328" Type="http://schemas.openxmlformats.org/officeDocument/2006/relationships/hyperlink" Target="https://twitter.com/mowatrandy/status/1193744804590444544" TargetMode="External" /><Relationship Id="rId329" Type="http://schemas.openxmlformats.org/officeDocument/2006/relationships/hyperlink" Target="https://twitter.com/philmccrackin44/status/1193720557159747584" TargetMode="External" /><Relationship Id="rId330" Type="http://schemas.openxmlformats.org/officeDocument/2006/relationships/hyperlink" Target="https://twitter.com/telephonedave/status/1193755822859272192" TargetMode="External" /><Relationship Id="rId331" Type="http://schemas.openxmlformats.org/officeDocument/2006/relationships/hyperlink" Target="https://twitter.com/theheeros/status/1193760207148445696" TargetMode="External" /><Relationship Id="rId332" Type="http://schemas.openxmlformats.org/officeDocument/2006/relationships/hyperlink" Target="https://twitter.com/souisec/status/1193777332248596480" TargetMode="External" /><Relationship Id="rId333" Type="http://schemas.openxmlformats.org/officeDocument/2006/relationships/hyperlink" Target="https://twitter.com/souisec/status/1193778687264641024" TargetMode="External" /><Relationship Id="rId334" Type="http://schemas.openxmlformats.org/officeDocument/2006/relationships/hyperlink" Target="https://twitter.com/souisec/status/1193778418850189312" TargetMode="External" /><Relationship Id="rId335" Type="http://schemas.openxmlformats.org/officeDocument/2006/relationships/hyperlink" Target="https://twitter.com/souisec/status/1193779134113230848" TargetMode="External" /><Relationship Id="rId336" Type="http://schemas.openxmlformats.org/officeDocument/2006/relationships/hyperlink" Target="https://twitter.com/ianwcanucks/status/1193814848917819392" TargetMode="External" /><Relationship Id="rId337" Type="http://schemas.openxmlformats.org/officeDocument/2006/relationships/hyperlink" Target="https://twitter.com/ruffnecknation/status/1193831628239360001" TargetMode="External" /><Relationship Id="rId338" Type="http://schemas.openxmlformats.org/officeDocument/2006/relationships/hyperlink" Target="https://twitter.com/ruffnecknation/status/1193831628239360001" TargetMode="External" /><Relationship Id="rId339" Type="http://schemas.openxmlformats.org/officeDocument/2006/relationships/hyperlink" Target="https://twitter.com/ruffnecknation/status/1193831628239360001" TargetMode="External" /><Relationship Id="rId340" Type="http://schemas.openxmlformats.org/officeDocument/2006/relationships/hyperlink" Target="https://twitter.com/ruffnecknation/status/1193831628239360001" TargetMode="External" /><Relationship Id="rId341" Type="http://schemas.openxmlformats.org/officeDocument/2006/relationships/hyperlink" Target="https://twitter.com/ruffnecknation/status/1193831628239360001" TargetMode="External" /><Relationship Id="rId342" Type="http://schemas.openxmlformats.org/officeDocument/2006/relationships/hyperlink" Target="https://twitter.com/ruffnecknation/status/1193831628239360001" TargetMode="External" /><Relationship Id="rId343" Type="http://schemas.openxmlformats.org/officeDocument/2006/relationships/hyperlink" Target="https://twitter.com/costellodaniel1/status/1193855608912523264" TargetMode="External" /><Relationship Id="rId344" Type="http://schemas.openxmlformats.org/officeDocument/2006/relationships/hyperlink" Target="https://twitter.com/raytoutofer/status/1193863782096920581" TargetMode="External" /><Relationship Id="rId345" Type="http://schemas.openxmlformats.org/officeDocument/2006/relationships/hyperlink" Target="https://twitter.com/teamadam76/status/1193863981305339905" TargetMode="External" /><Relationship Id="rId346" Type="http://schemas.openxmlformats.org/officeDocument/2006/relationships/hyperlink" Target="https://twitter.com/marcdandad/status/1193869340975620096" TargetMode="External" /><Relationship Id="rId347" Type="http://schemas.openxmlformats.org/officeDocument/2006/relationships/hyperlink" Target="https://twitter.com/travcurrie/status/1190841920672555009" TargetMode="External" /><Relationship Id="rId348" Type="http://schemas.openxmlformats.org/officeDocument/2006/relationships/hyperlink" Target="https://twitter.com/worried_canuck/status/1193870966704746497" TargetMode="External" /><Relationship Id="rId349" Type="http://schemas.openxmlformats.org/officeDocument/2006/relationships/hyperlink" Target="https://twitter.com/salespromark/status/1193885563780243456" TargetMode="External" /><Relationship Id="rId350" Type="http://schemas.openxmlformats.org/officeDocument/2006/relationships/hyperlink" Target="https://twitter.com/salespromark/status/1193885563780243456" TargetMode="External" /><Relationship Id="rId351" Type="http://schemas.openxmlformats.org/officeDocument/2006/relationships/hyperlink" Target="https://twitter.com/salespromark/status/1193885563780243456" TargetMode="External" /><Relationship Id="rId352" Type="http://schemas.openxmlformats.org/officeDocument/2006/relationships/hyperlink" Target="https://twitter.com/butchymclarty/status/1193886761132396544" TargetMode="External" /><Relationship Id="rId353" Type="http://schemas.openxmlformats.org/officeDocument/2006/relationships/hyperlink" Target="https://twitter.com/butchymclarty/status/1193886903508045827" TargetMode="External" /><Relationship Id="rId354" Type="http://schemas.openxmlformats.org/officeDocument/2006/relationships/hyperlink" Target="https://twitter.com/butchymclarty/status/1193886903508045827" TargetMode="External" /><Relationship Id="rId355" Type="http://schemas.openxmlformats.org/officeDocument/2006/relationships/hyperlink" Target="https://twitter.com/winemaker1960/status/1193905300669181958" TargetMode="External" /><Relationship Id="rId356" Type="http://schemas.openxmlformats.org/officeDocument/2006/relationships/hyperlink" Target="https://twitter.com/hickstownmauler/status/1193933850117844997" TargetMode="External" /><Relationship Id="rId357" Type="http://schemas.openxmlformats.org/officeDocument/2006/relationships/hyperlink" Target="https://twitter.com/hickstownmauler/status/1193933850117844997" TargetMode="External" /><Relationship Id="rId358" Type="http://schemas.openxmlformats.org/officeDocument/2006/relationships/hyperlink" Target="https://twitter.com/freestone62/status/1193936074457923589" TargetMode="External" /><Relationship Id="rId359" Type="http://schemas.openxmlformats.org/officeDocument/2006/relationships/hyperlink" Target="https://twitter.com/freestone62/status/1193936074457923589" TargetMode="External" /><Relationship Id="rId360" Type="http://schemas.openxmlformats.org/officeDocument/2006/relationships/hyperlink" Target="https://twitter.com/duncanbray7/status/1193666446787850240" TargetMode="External" /><Relationship Id="rId361" Type="http://schemas.openxmlformats.org/officeDocument/2006/relationships/hyperlink" Target="https://twitter.com/duncanbray7/status/1193941652055965696" TargetMode="External" /><Relationship Id="rId362" Type="http://schemas.openxmlformats.org/officeDocument/2006/relationships/hyperlink" Target="https://twitter.com/justcurl44/status/1193942764318314496" TargetMode="External" /><Relationship Id="rId363" Type="http://schemas.openxmlformats.org/officeDocument/2006/relationships/hyperlink" Target="https://twitter.com/justcurl44/status/1193942764318314496" TargetMode="External" /><Relationship Id="rId364" Type="http://schemas.openxmlformats.org/officeDocument/2006/relationships/hyperlink" Target="https://twitter.com/pushandrun81/status/1193944459253370884" TargetMode="External" /><Relationship Id="rId365" Type="http://schemas.openxmlformats.org/officeDocument/2006/relationships/hyperlink" Target="https://twitter.com/pushandrun81/status/1193944459253370884" TargetMode="External" /><Relationship Id="rId366" Type="http://schemas.openxmlformats.org/officeDocument/2006/relationships/hyperlink" Target="https://twitter.com/matinintoronto/status/1193949122237259776" TargetMode="External" /><Relationship Id="rId367" Type="http://schemas.openxmlformats.org/officeDocument/2006/relationships/hyperlink" Target="https://twitter.com/paganmediabites/status/1193954644743086080" TargetMode="External" /><Relationship Id="rId368" Type="http://schemas.openxmlformats.org/officeDocument/2006/relationships/hyperlink" Target="https://twitter.com/janvykydal/status/1193958663452385283" TargetMode="External" /><Relationship Id="rId369" Type="http://schemas.openxmlformats.org/officeDocument/2006/relationships/hyperlink" Target="https://twitter.com/thehockeyexpert/status/1193959661432721408" TargetMode="External" /><Relationship Id="rId370" Type="http://schemas.openxmlformats.org/officeDocument/2006/relationships/hyperlink" Target="https://twitter.com/brianbaker79/status/1193960667457445889" TargetMode="External" /><Relationship Id="rId371" Type="http://schemas.openxmlformats.org/officeDocument/2006/relationships/hyperlink" Target="https://twitter.com/dwayne__tuck/status/1193973429302710273" TargetMode="External" /><Relationship Id="rId372" Type="http://schemas.openxmlformats.org/officeDocument/2006/relationships/hyperlink" Target="https://twitter.com/sarsings27/status/1193978986977726467" TargetMode="External" /><Relationship Id="rId373" Type="http://schemas.openxmlformats.org/officeDocument/2006/relationships/hyperlink" Target="https://twitter.com/zeedlle/status/1193979451350142976" TargetMode="External" /><Relationship Id="rId374" Type="http://schemas.openxmlformats.org/officeDocument/2006/relationships/hyperlink" Target="https://twitter.com/austin_c_lee/status/1193979711153565696" TargetMode="External" /><Relationship Id="rId375" Type="http://schemas.openxmlformats.org/officeDocument/2006/relationships/hyperlink" Target="https://twitter.com/larryfisher_kdc/status/1193979121715400704" TargetMode="External" /><Relationship Id="rId376" Type="http://schemas.openxmlformats.org/officeDocument/2006/relationships/hyperlink" Target="https://twitter.com/deanplunkettthw/status/1193979721417207808" TargetMode="External" /><Relationship Id="rId377" Type="http://schemas.openxmlformats.org/officeDocument/2006/relationships/hyperlink" Target="https://twitter.com/saskysens/status/1193980089916100608" TargetMode="External" /><Relationship Id="rId378" Type="http://schemas.openxmlformats.org/officeDocument/2006/relationships/hyperlink" Target="https://twitter.com/realpistolpete7/status/1193982932656050176" TargetMode="External" /><Relationship Id="rId379" Type="http://schemas.openxmlformats.org/officeDocument/2006/relationships/hyperlink" Target="https://twitter.com/realpistolpete7/status/1193982932656050176" TargetMode="External" /><Relationship Id="rId380" Type="http://schemas.openxmlformats.org/officeDocument/2006/relationships/hyperlink" Target="https://twitter.com/realpistolpete7/status/1193982932656050176" TargetMode="External" /><Relationship Id="rId381" Type="http://schemas.openxmlformats.org/officeDocument/2006/relationships/hyperlink" Target="https://twitter.com/jamieuguccioni/status/1193983098955939842" TargetMode="External" /><Relationship Id="rId382" Type="http://schemas.openxmlformats.org/officeDocument/2006/relationships/hyperlink" Target="https://twitter.com/heystu818/status/1193983289369006082" TargetMode="External" /><Relationship Id="rId383" Type="http://schemas.openxmlformats.org/officeDocument/2006/relationships/hyperlink" Target="https://twitter.com/villagejester/status/1193983527831752705" TargetMode="External" /><Relationship Id="rId384" Type="http://schemas.openxmlformats.org/officeDocument/2006/relationships/hyperlink" Target="https://twitter.com/villagejester/status/1193983527831752705" TargetMode="External" /><Relationship Id="rId385" Type="http://schemas.openxmlformats.org/officeDocument/2006/relationships/hyperlink" Target="https://twitter.com/villagejester/status/1193588064733429760" TargetMode="External" /><Relationship Id="rId386" Type="http://schemas.openxmlformats.org/officeDocument/2006/relationships/hyperlink" Target="https://twitter.com/thewuwu/status/1193983539387219969" TargetMode="External" /><Relationship Id="rId387" Type="http://schemas.openxmlformats.org/officeDocument/2006/relationships/hyperlink" Target="https://twitter.com/tumultuous/status/1193984346111262721" TargetMode="External" /><Relationship Id="rId388" Type="http://schemas.openxmlformats.org/officeDocument/2006/relationships/hyperlink" Target="https://twitter.com/trishthemiddle/status/1193984888237633537" TargetMode="External" /><Relationship Id="rId389" Type="http://schemas.openxmlformats.org/officeDocument/2006/relationships/hyperlink" Target="https://twitter.com/trishthemiddle/status/1193984888237633537" TargetMode="External" /><Relationship Id="rId390" Type="http://schemas.openxmlformats.org/officeDocument/2006/relationships/hyperlink" Target="https://twitter.com/codywouldman/status/1193984976561135616" TargetMode="External" /><Relationship Id="rId391" Type="http://schemas.openxmlformats.org/officeDocument/2006/relationships/hyperlink" Target="https://twitter.com/theycallmecarg/status/1193985399821082628" TargetMode="External" /><Relationship Id="rId392" Type="http://schemas.openxmlformats.org/officeDocument/2006/relationships/hyperlink" Target="https://twitter.com/hab_day/status/1193987335899242502" TargetMode="External" /><Relationship Id="rId393" Type="http://schemas.openxmlformats.org/officeDocument/2006/relationships/hyperlink" Target="https://twitter.com/jake_wickware/status/1193987463489970176" TargetMode="External" /><Relationship Id="rId394" Type="http://schemas.openxmlformats.org/officeDocument/2006/relationships/hyperlink" Target="https://twitter.com/caycelubrun/status/1193987679567974400" TargetMode="External" /><Relationship Id="rId395" Type="http://schemas.openxmlformats.org/officeDocument/2006/relationships/hyperlink" Target="https://twitter.com/casie_lynn57/status/1193987840809619457" TargetMode="External" /><Relationship Id="rId396" Type="http://schemas.openxmlformats.org/officeDocument/2006/relationships/hyperlink" Target="https://twitter.com/tylercalver/status/1193988323628535814" TargetMode="External" /><Relationship Id="rId397" Type="http://schemas.openxmlformats.org/officeDocument/2006/relationships/hyperlink" Target="https://api.twitter.com/1.1/geo/id/67b98f17fdcf20be.json" TargetMode="External" /><Relationship Id="rId398" Type="http://schemas.openxmlformats.org/officeDocument/2006/relationships/hyperlink" Target="https://api.twitter.com/1.1/geo/id/226b21641df42460.json" TargetMode="External" /><Relationship Id="rId399" Type="http://schemas.openxmlformats.org/officeDocument/2006/relationships/hyperlink" Target="https://api.twitter.com/1.1/geo/id/864ff125241f172f.json" TargetMode="External" /><Relationship Id="rId400" Type="http://schemas.openxmlformats.org/officeDocument/2006/relationships/hyperlink" Target="https://api.twitter.com/1.1/geo/id/ca12dbe04543ea95.json" TargetMode="External" /><Relationship Id="rId401" Type="http://schemas.openxmlformats.org/officeDocument/2006/relationships/comments" Target="../comments1.xml" /><Relationship Id="rId402" Type="http://schemas.openxmlformats.org/officeDocument/2006/relationships/vmlDrawing" Target="../drawings/vmlDrawing1.vml" /><Relationship Id="rId403" Type="http://schemas.openxmlformats.org/officeDocument/2006/relationships/table" Target="../tables/table1.xml" /><Relationship Id="rId4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MZHA71IoW" TargetMode="External" /><Relationship Id="rId2" Type="http://schemas.openxmlformats.org/officeDocument/2006/relationships/hyperlink" Target="https://t.co/pLEFBCBJCG" TargetMode="External" /><Relationship Id="rId3" Type="http://schemas.openxmlformats.org/officeDocument/2006/relationships/hyperlink" Target="https://t.co/xd3BeOtvjb" TargetMode="External" /><Relationship Id="rId4" Type="http://schemas.openxmlformats.org/officeDocument/2006/relationships/hyperlink" Target="https://t.co/uS1Vp7zy00" TargetMode="External" /><Relationship Id="rId5" Type="http://schemas.openxmlformats.org/officeDocument/2006/relationships/hyperlink" Target="https://t.co/byXIxVw9NE" TargetMode="External" /><Relationship Id="rId6" Type="http://schemas.openxmlformats.org/officeDocument/2006/relationships/hyperlink" Target="https://t.co/f4BPPOnWCc" TargetMode="External" /><Relationship Id="rId7" Type="http://schemas.openxmlformats.org/officeDocument/2006/relationships/hyperlink" Target="https://t.co/ErcMjTHqHw" TargetMode="External" /><Relationship Id="rId8" Type="http://schemas.openxmlformats.org/officeDocument/2006/relationships/hyperlink" Target="https://t.co/y7AeKcWrPy" TargetMode="External" /><Relationship Id="rId9" Type="http://schemas.openxmlformats.org/officeDocument/2006/relationships/hyperlink" Target="http://t.co/XHoYUTOaiX" TargetMode="External" /><Relationship Id="rId10" Type="http://schemas.openxmlformats.org/officeDocument/2006/relationships/hyperlink" Target="https://t.co/A2Zjfew5Hb" TargetMode="External" /><Relationship Id="rId11" Type="http://schemas.openxmlformats.org/officeDocument/2006/relationships/hyperlink" Target="https://t.co/Kz0R07MJi2" TargetMode="External" /><Relationship Id="rId12" Type="http://schemas.openxmlformats.org/officeDocument/2006/relationships/hyperlink" Target="https://t.co/r6FyHQJyjT" TargetMode="External" /><Relationship Id="rId13" Type="http://schemas.openxmlformats.org/officeDocument/2006/relationships/hyperlink" Target="https://t.co/UUMRsz4cfw" TargetMode="External" /><Relationship Id="rId14" Type="http://schemas.openxmlformats.org/officeDocument/2006/relationships/hyperlink" Target="https://t.co/KdArt80sRk" TargetMode="External" /><Relationship Id="rId15" Type="http://schemas.openxmlformats.org/officeDocument/2006/relationships/hyperlink" Target="https://t.co/32ZaeBqPni" TargetMode="External" /><Relationship Id="rId16" Type="http://schemas.openxmlformats.org/officeDocument/2006/relationships/hyperlink" Target="https://t.co/Au0EicRVQv" TargetMode="External" /><Relationship Id="rId17" Type="http://schemas.openxmlformats.org/officeDocument/2006/relationships/hyperlink" Target="http://t.co/e5cpad2hwK" TargetMode="External" /><Relationship Id="rId18" Type="http://schemas.openxmlformats.org/officeDocument/2006/relationships/hyperlink" Target="https://t.co/szdatHQQ0j" TargetMode="External" /><Relationship Id="rId19" Type="http://schemas.openxmlformats.org/officeDocument/2006/relationships/hyperlink" Target="https://t.co/fGfWdejNYh" TargetMode="External" /><Relationship Id="rId20" Type="http://schemas.openxmlformats.org/officeDocument/2006/relationships/hyperlink" Target="https://t.co/xL8ceKnpO1" TargetMode="External" /><Relationship Id="rId21" Type="http://schemas.openxmlformats.org/officeDocument/2006/relationships/hyperlink" Target="http://t.co/O1Qg7fJyW4" TargetMode="External" /><Relationship Id="rId22" Type="http://schemas.openxmlformats.org/officeDocument/2006/relationships/hyperlink" Target="https://t.co/y4f1Paoy0S" TargetMode="External" /><Relationship Id="rId23" Type="http://schemas.openxmlformats.org/officeDocument/2006/relationships/hyperlink" Target="https://t.co/lD6kh4fdsX" TargetMode="External" /><Relationship Id="rId24" Type="http://schemas.openxmlformats.org/officeDocument/2006/relationships/hyperlink" Target="http://t.co/BIdkaoqfbQ" TargetMode="External" /><Relationship Id="rId25" Type="http://schemas.openxmlformats.org/officeDocument/2006/relationships/hyperlink" Target="https://t.co/Y3urCLJKjx" TargetMode="External" /><Relationship Id="rId26" Type="http://schemas.openxmlformats.org/officeDocument/2006/relationships/hyperlink" Target="https://t.co/XxG870HIVc" TargetMode="External" /><Relationship Id="rId27" Type="http://schemas.openxmlformats.org/officeDocument/2006/relationships/hyperlink" Target="https://t.co/A7ciDGVp1t" TargetMode="External" /><Relationship Id="rId28" Type="http://schemas.openxmlformats.org/officeDocument/2006/relationships/hyperlink" Target="https://t.co/6kdNFDYUnM" TargetMode="External" /><Relationship Id="rId29" Type="http://schemas.openxmlformats.org/officeDocument/2006/relationships/hyperlink" Target="https://t.co/x9pYqW5Iq4" TargetMode="External" /><Relationship Id="rId30" Type="http://schemas.openxmlformats.org/officeDocument/2006/relationships/hyperlink" Target="https://t.co/zf30Q8qTKy" TargetMode="External" /><Relationship Id="rId31" Type="http://schemas.openxmlformats.org/officeDocument/2006/relationships/hyperlink" Target="http://t.co/kzbOvvTxnr" TargetMode="External" /><Relationship Id="rId32" Type="http://schemas.openxmlformats.org/officeDocument/2006/relationships/hyperlink" Target="https://t.co/wO3nhUiIXE" TargetMode="External" /><Relationship Id="rId33" Type="http://schemas.openxmlformats.org/officeDocument/2006/relationships/hyperlink" Target="https://t.co/09mbeEB5FD" TargetMode="External" /><Relationship Id="rId34" Type="http://schemas.openxmlformats.org/officeDocument/2006/relationships/hyperlink" Target="https://t.co/MRw9eWs2EF" TargetMode="External" /><Relationship Id="rId35" Type="http://schemas.openxmlformats.org/officeDocument/2006/relationships/hyperlink" Target="http://t.co/CkM5yg8HYc" TargetMode="External" /><Relationship Id="rId36" Type="http://schemas.openxmlformats.org/officeDocument/2006/relationships/hyperlink" Target="https://t.co/wHxpduAnLT" TargetMode="External" /><Relationship Id="rId37" Type="http://schemas.openxmlformats.org/officeDocument/2006/relationships/hyperlink" Target="https://t.co/ZdFZPs30np" TargetMode="External" /><Relationship Id="rId38" Type="http://schemas.openxmlformats.org/officeDocument/2006/relationships/hyperlink" Target="https://t.co/grpflu9NrG" TargetMode="External" /><Relationship Id="rId39" Type="http://schemas.openxmlformats.org/officeDocument/2006/relationships/hyperlink" Target="https://t.co/jvGsAIch3H" TargetMode="External" /><Relationship Id="rId40" Type="http://schemas.openxmlformats.org/officeDocument/2006/relationships/hyperlink" Target="http://t.co/FNXEow085M" TargetMode="External" /><Relationship Id="rId41" Type="http://schemas.openxmlformats.org/officeDocument/2006/relationships/hyperlink" Target="https://t.co/k0PzvG8HdN" TargetMode="External" /><Relationship Id="rId42" Type="http://schemas.openxmlformats.org/officeDocument/2006/relationships/hyperlink" Target="https://t.co/q2yIuK0o6f" TargetMode="External" /><Relationship Id="rId43" Type="http://schemas.openxmlformats.org/officeDocument/2006/relationships/hyperlink" Target="https://t.co/xGwkHDsCds" TargetMode="External" /><Relationship Id="rId44" Type="http://schemas.openxmlformats.org/officeDocument/2006/relationships/hyperlink" Target="http://t.co/MulJ3xDskl" TargetMode="External" /><Relationship Id="rId45" Type="http://schemas.openxmlformats.org/officeDocument/2006/relationships/hyperlink" Target="https://t.co/f1PNEIwxCE" TargetMode="External" /><Relationship Id="rId46" Type="http://schemas.openxmlformats.org/officeDocument/2006/relationships/hyperlink" Target="http://t.co/GA1dgJlZOI" TargetMode="External" /><Relationship Id="rId47" Type="http://schemas.openxmlformats.org/officeDocument/2006/relationships/hyperlink" Target="https://t.co/fa6hGDZEHa" TargetMode="External" /><Relationship Id="rId48" Type="http://schemas.openxmlformats.org/officeDocument/2006/relationships/hyperlink" Target="http://t.co/02JydLS0IH" TargetMode="External" /><Relationship Id="rId49" Type="http://schemas.openxmlformats.org/officeDocument/2006/relationships/hyperlink" Target="https://t.co/C62yN65OiT" TargetMode="External" /><Relationship Id="rId50" Type="http://schemas.openxmlformats.org/officeDocument/2006/relationships/hyperlink" Target="https://t.co/8pBBosO4LC" TargetMode="External" /><Relationship Id="rId51" Type="http://schemas.openxmlformats.org/officeDocument/2006/relationships/hyperlink" Target="http://t.co/9gfUoRg6ig" TargetMode="External" /><Relationship Id="rId52" Type="http://schemas.openxmlformats.org/officeDocument/2006/relationships/hyperlink" Target="https://t.co/QgTcDRUJgb" TargetMode="External" /><Relationship Id="rId53" Type="http://schemas.openxmlformats.org/officeDocument/2006/relationships/hyperlink" Target="http://t.co/sIkkpnZFhH" TargetMode="External" /><Relationship Id="rId54" Type="http://schemas.openxmlformats.org/officeDocument/2006/relationships/hyperlink" Target="https://t.co/0Z8qwTJmqT" TargetMode="External" /><Relationship Id="rId55" Type="http://schemas.openxmlformats.org/officeDocument/2006/relationships/hyperlink" Target="https://t.co/KYM0ZZVZUs" TargetMode="External" /><Relationship Id="rId56" Type="http://schemas.openxmlformats.org/officeDocument/2006/relationships/hyperlink" Target="https://t.co/EwaDQKv8KH" TargetMode="External" /><Relationship Id="rId57" Type="http://schemas.openxmlformats.org/officeDocument/2006/relationships/hyperlink" Target="https://t.co/NJdKCDAm9d" TargetMode="External" /><Relationship Id="rId58" Type="http://schemas.openxmlformats.org/officeDocument/2006/relationships/hyperlink" Target="https://t.co/WitUslfilO" TargetMode="External" /><Relationship Id="rId59" Type="http://schemas.openxmlformats.org/officeDocument/2006/relationships/hyperlink" Target="https://t.co/Js2PZUEXNN" TargetMode="External" /><Relationship Id="rId60" Type="http://schemas.openxmlformats.org/officeDocument/2006/relationships/hyperlink" Target="http://t.co/HnuANu78" TargetMode="External" /><Relationship Id="rId61" Type="http://schemas.openxmlformats.org/officeDocument/2006/relationships/hyperlink" Target="http://t.co/EeOmbgvaGD" TargetMode="External" /><Relationship Id="rId62" Type="http://schemas.openxmlformats.org/officeDocument/2006/relationships/hyperlink" Target="https://t.co/x42AdSLCC9" TargetMode="External" /><Relationship Id="rId63" Type="http://schemas.openxmlformats.org/officeDocument/2006/relationships/hyperlink" Target="http://t.co/3B3F8nMVj8" TargetMode="External" /><Relationship Id="rId64" Type="http://schemas.openxmlformats.org/officeDocument/2006/relationships/hyperlink" Target="http://t.co/CEBJ5vaPoW" TargetMode="External" /><Relationship Id="rId65" Type="http://schemas.openxmlformats.org/officeDocument/2006/relationships/hyperlink" Target="https://t.co/zUJqvjA6oR" TargetMode="External" /><Relationship Id="rId66" Type="http://schemas.openxmlformats.org/officeDocument/2006/relationships/hyperlink" Target="https://t.co/hVEqIGQKMk" TargetMode="External" /><Relationship Id="rId67" Type="http://schemas.openxmlformats.org/officeDocument/2006/relationships/hyperlink" Target="https://t.co/mB6mstp4sh" TargetMode="External" /><Relationship Id="rId68" Type="http://schemas.openxmlformats.org/officeDocument/2006/relationships/hyperlink" Target="https://t.co/bxbNojeSyt" TargetMode="External" /><Relationship Id="rId69" Type="http://schemas.openxmlformats.org/officeDocument/2006/relationships/hyperlink" Target="https://t.co/IOd7GrTREd" TargetMode="External" /><Relationship Id="rId70" Type="http://schemas.openxmlformats.org/officeDocument/2006/relationships/hyperlink" Target="https://t.co/pZJJ0DHXXu" TargetMode="External" /><Relationship Id="rId71" Type="http://schemas.openxmlformats.org/officeDocument/2006/relationships/hyperlink" Target="https://t.co/ejHdyGtW1b" TargetMode="External" /><Relationship Id="rId72" Type="http://schemas.openxmlformats.org/officeDocument/2006/relationships/hyperlink" Target="https://t.co/qvIjeKFbH2" TargetMode="External" /><Relationship Id="rId73" Type="http://schemas.openxmlformats.org/officeDocument/2006/relationships/hyperlink" Target="https://t.co/OXazr5dAAf" TargetMode="External" /><Relationship Id="rId74" Type="http://schemas.openxmlformats.org/officeDocument/2006/relationships/hyperlink" Target="https://t.co/LTLFqdmaYw" TargetMode="External" /><Relationship Id="rId75" Type="http://schemas.openxmlformats.org/officeDocument/2006/relationships/hyperlink" Target="https://t.co/SOP1V59NEQ" TargetMode="External" /><Relationship Id="rId76" Type="http://schemas.openxmlformats.org/officeDocument/2006/relationships/hyperlink" Target="https://t.co/T3hvyt3ifk" TargetMode="External" /><Relationship Id="rId77" Type="http://schemas.openxmlformats.org/officeDocument/2006/relationships/hyperlink" Target="https://pbs.twimg.com/profile_banners/1016372016/1427616374" TargetMode="External" /><Relationship Id="rId78" Type="http://schemas.openxmlformats.org/officeDocument/2006/relationships/hyperlink" Target="https://pbs.twimg.com/profile_banners/178955249/1509582430" TargetMode="External" /><Relationship Id="rId79" Type="http://schemas.openxmlformats.org/officeDocument/2006/relationships/hyperlink" Target="https://pbs.twimg.com/profile_banners/402477532/1569301912" TargetMode="External" /><Relationship Id="rId80" Type="http://schemas.openxmlformats.org/officeDocument/2006/relationships/hyperlink" Target="https://pbs.twimg.com/profile_banners/1180674697/1453657166" TargetMode="External" /><Relationship Id="rId81" Type="http://schemas.openxmlformats.org/officeDocument/2006/relationships/hyperlink" Target="https://pbs.twimg.com/profile_banners/797628661868429312/1573259893" TargetMode="External" /><Relationship Id="rId82" Type="http://schemas.openxmlformats.org/officeDocument/2006/relationships/hyperlink" Target="https://pbs.twimg.com/profile_banners/1013407656202076160/1560466181" TargetMode="External" /><Relationship Id="rId83" Type="http://schemas.openxmlformats.org/officeDocument/2006/relationships/hyperlink" Target="https://pbs.twimg.com/profile_banners/1083411490244198400/1571714361" TargetMode="External" /><Relationship Id="rId84" Type="http://schemas.openxmlformats.org/officeDocument/2006/relationships/hyperlink" Target="https://pbs.twimg.com/profile_banners/1421789905/1548106040" TargetMode="External" /><Relationship Id="rId85" Type="http://schemas.openxmlformats.org/officeDocument/2006/relationships/hyperlink" Target="https://pbs.twimg.com/profile_banners/52083030/1516401784" TargetMode="External" /><Relationship Id="rId86" Type="http://schemas.openxmlformats.org/officeDocument/2006/relationships/hyperlink" Target="https://pbs.twimg.com/profile_banners/914187037057720320/1506858806" TargetMode="External" /><Relationship Id="rId87" Type="http://schemas.openxmlformats.org/officeDocument/2006/relationships/hyperlink" Target="https://pbs.twimg.com/profile_banners/12141752/1572679242" TargetMode="External" /><Relationship Id="rId88" Type="http://schemas.openxmlformats.org/officeDocument/2006/relationships/hyperlink" Target="https://pbs.twimg.com/profile_banners/1064728619581390849/1545609598" TargetMode="External" /><Relationship Id="rId89" Type="http://schemas.openxmlformats.org/officeDocument/2006/relationships/hyperlink" Target="https://pbs.twimg.com/profile_banners/1039277660025905153/1536618846" TargetMode="External" /><Relationship Id="rId90" Type="http://schemas.openxmlformats.org/officeDocument/2006/relationships/hyperlink" Target="https://pbs.twimg.com/profile_banners/407186578/1352786016" TargetMode="External" /><Relationship Id="rId91" Type="http://schemas.openxmlformats.org/officeDocument/2006/relationships/hyperlink" Target="https://pbs.twimg.com/profile_banners/16745753/1493618696" TargetMode="External" /><Relationship Id="rId92" Type="http://schemas.openxmlformats.org/officeDocument/2006/relationships/hyperlink" Target="https://pbs.twimg.com/profile_banners/41468957/1563453248" TargetMode="External" /><Relationship Id="rId93" Type="http://schemas.openxmlformats.org/officeDocument/2006/relationships/hyperlink" Target="https://pbs.twimg.com/profile_banners/82398317/1551234467" TargetMode="External" /><Relationship Id="rId94" Type="http://schemas.openxmlformats.org/officeDocument/2006/relationships/hyperlink" Target="https://pbs.twimg.com/profile_banners/25632575/1567249513" TargetMode="External" /><Relationship Id="rId95" Type="http://schemas.openxmlformats.org/officeDocument/2006/relationships/hyperlink" Target="https://pbs.twimg.com/profile_banners/16255792/1394978713" TargetMode="External" /><Relationship Id="rId96" Type="http://schemas.openxmlformats.org/officeDocument/2006/relationships/hyperlink" Target="https://pbs.twimg.com/profile_banners/1079491621073358848/1570116297" TargetMode="External" /><Relationship Id="rId97" Type="http://schemas.openxmlformats.org/officeDocument/2006/relationships/hyperlink" Target="https://pbs.twimg.com/profile_banners/25541650/1451794198" TargetMode="External" /><Relationship Id="rId98" Type="http://schemas.openxmlformats.org/officeDocument/2006/relationships/hyperlink" Target="https://pbs.twimg.com/profile_banners/2233495160/1568746359" TargetMode="External" /><Relationship Id="rId99" Type="http://schemas.openxmlformats.org/officeDocument/2006/relationships/hyperlink" Target="https://pbs.twimg.com/profile_banners/16077204/1398392949" TargetMode="External" /><Relationship Id="rId100" Type="http://schemas.openxmlformats.org/officeDocument/2006/relationships/hyperlink" Target="https://pbs.twimg.com/profile_banners/128206723/1388784172" TargetMode="External" /><Relationship Id="rId101" Type="http://schemas.openxmlformats.org/officeDocument/2006/relationships/hyperlink" Target="https://pbs.twimg.com/profile_banners/1176597008687091712/1569380903" TargetMode="External" /><Relationship Id="rId102" Type="http://schemas.openxmlformats.org/officeDocument/2006/relationships/hyperlink" Target="https://pbs.twimg.com/profile_banners/22604352/1564817340" TargetMode="External" /><Relationship Id="rId103" Type="http://schemas.openxmlformats.org/officeDocument/2006/relationships/hyperlink" Target="https://pbs.twimg.com/profile_banners/177648924/1568107593" TargetMode="External" /><Relationship Id="rId104" Type="http://schemas.openxmlformats.org/officeDocument/2006/relationships/hyperlink" Target="https://pbs.twimg.com/profile_banners/54025051/1440412599" TargetMode="External" /><Relationship Id="rId105" Type="http://schemas.openxmlformats.org/officeDocument/2006/relationships/hyperlink" Target="https://pbs.twimg.com/profile_banners/768356787347136512/1541380204" TargetMode="External" /><Relationship Id="rId106" Type="http://schemas.openxmlformats.org/officeDocument/2006/relationships/hyperlink" Target="https://pbs.twimg.com/profile_banners/25076966/1428586842" TargetMode="External" /><Relationship Id="rId107" Type="http://schemas.openxmlformats.org/officeDocument/2006/relationships/hyperlink" Target="https://pbs.twimg.com/profile_banners/704334551477329920/1570320913" TargetMode="External" /><Relationship Id="rId108" Type="http://schemas.openxmlformats.org/officeDocument/2006/relationships/hyperlink" Target="https://pbs.twimg.com/profile_banners/925839579722207233/1572618163" TargetMode="External" /><Relationship Id="rId109" Type="http://schemas.openxmlformats.org/officeDocument/2006/relationships/hyperlink" Target="https://pbs.twimg.com/profile_banners/16034244/1569242437" TargetMode="External" /><Relationship Id="rId110" Type="http://schemas.openxmlformats.org/officeDocument/2006/relationships/hyperlink" Target="https://pbs.twimg.com/profile_banners/2916328601/1550703120" TargetMode="External" /><Relationship Id="rId111" Type="http://schemas.openxmlformats.org/officeDocument/2006/relationships/hyperlink" Target="https://pbs.twimg.com/profile_banners/91476949/1397595825" TargetMode="External" /><Relationship Id="rId112" Type="http://schemas.openxmlformats.org/officeDocument/2006/relationships/hyperlink" Target="https://pbs.twimg.com/profile_banners/24711820/1551817784" TargetMode="External" /><Relationship Id="rId113" Type="http://schemas.openxmlformats.org/officeDocument/2006/relationships/hyperlink" Target="https://pbs.twimg.com/profile_banners/4755944563/1566718663" TargetMode="External" /><Relationship Id="rId114" Type="http://schemas.openxmlformats.org/officeDocument/2006/relationships/hyperlink" Target="https://pbs.twimg.com/profile_banners/348033597/1439525113" TargetMode="External" /><Relationship Id="rId115" Type="http://schemas.openxmlformats.org/officeDocument/2006/relationships/hyperlink" Target="https://pbs.twimg.com/profile_banners/1564743295/1572544615" TargetMode="External" /><Relationship Id="rId116" Type="http://schemas.openxmlformats.org/officeDocument/2006/relationships/hyperlink" Target="https://pbs.twimg.com/profile_banners/1184076791348113408/1572357303" TargetMode="External" /><Relationship Id="rId117" Type="http://schemas.openxmlformats.org/officeDocument/2006/relationships/hyperlink" Target="https://pbs.twimg.com/profile_banners/19339204/1507568559" TargetMode="External" /><Relationship Id="rId118" Type="http://schemas.openxmlformats.org/officeDocument/2006/relationships/hyperlink" Target="https://pbs.twimg.com/profile_banners/2654111305/1572602940" TargetMode="External" /><Relationship Id="rId119" Type="http://schemas.openxmlformats.org/officeDocument/2006/relationships/hyperlink" Target="https://pbs.twimg.com/profile_banners/24070429/1566659585" TargetMode="External" /><Relationship Id="rId120" Type="http://schemas.openxmlformats.org/officeDocument/2006/relationships/hyperlink" Target="https://pbs.twimg.com/profile_banners/283665372/1415493851" TargetMode="External" /><Relationship Id="rId121" Type="http://schemas.openxmlformats.org/officeDocument/2006/relationships/hyperlink" Target="https://pbs.twimg.com/profile_banners/18773470/1542235412" TargetMode="External" /><Relationship Id="rId122" Type="http://schemas.openxmlformats.org/officeDocument/2006/relationships/hyperlink" Target="https://pbs.twimg.com/profile_banners/736635240991444992/1464462775" TargetMode="External" /><Relationship Id="rId123" Type="http://schemas.openxmlformats.org/officeDocument/2006/relationships/hyperlink" Target="https://pbs.twimg.com/profile_banners/356536717/1569636749" TargetMode="External" /><Relationship Id="rId124" Type="http://schemas.openxmlformats.org/officeDocument/2006/relationships/hyperlink" Target="https://pbs.twimg.com/profile_banners/766340314424610816/1562527035" TargetMode="External" /><Relationship Id="rId125" Type="http://schemas.openxmlformats.org/officeDocument/2006/relationships/hyperlink" Target="https://pbs.twimg.com/profile_banners/23965246/1573476739" TargetMode="External" /><Relationship Id="rId126" Type="http://schemas.openxmlformats.org/officeDocument/2006/relationships/hyperlink" Target="https://pbs.twimg.com/profile_banners/19751881/1535117090" TargetMode="External" /><Relationship Id="rId127" Type="http://schemas.openxmlformats.org/officeDocument/2006/relationships/hyperlink" Target="https://pbs.twimg.com/profile_banners/2301691662/1443646195" TargetMode="External" /><Relationship Id="rId128" Type="http://schemas.openxmlformats.org/officeDocument/2006/relationships/hyperlink" Target="https://pbs.twimg.com/profile_banners/27947088/1538330138" TargetMode="External" /><Relationship Id="rId129" Type="http://schemas.openxmlformats.org/officeDocument/2006/relationships/hyperlink" Target="https://pbs.twimg.com/profile_banners/16597434/1560435293" TargetMode="External" /><Relationship Id="rId130" Type="http://schemas.openxmlformats.org/officeDocument/2006/relationships/hyperlink" Target="https://pbs.twimg.com/profile_banners/1115701331744833536/1571512730" TargetMode="External" /><Relationship Id="rId131" Type="http://schemas.openxmlformats.org/officeDocument/2006/relationships/hyperlink" Target="https://pbs.twimg.com/profile_banners/37490513/1558381856" TargetMode="External" /><Relationship Id="rId132" Type="http://schemas.openxmlformats.org/officeDocument/2006/relationships/hyperlink" Target="https://pbs.twimg.com/profile_banners/1035702042717835266/1536550127" TargetMode="External" /><Relationship Id="rId133" Type="http://schemas.openxmlformats.org/officeDocument/2006/relationships/hyperlink" Target="https://pbs.twimg.com/profile_banners/2840754385/1537896657" TargetMode="External" /><Relationship Id="rId134" Type="http://schemas.openxmlformats.org/officeDocument/2006/relationships/hyperlink" Target="https://pbs.twimg.com/profile_banners/426217927/1398445623" TargetMode="External" /><Relationship Id="rId135" Type="http://schemas.openxmlformats.org/officeDocument/2006/relationships/hyperlink" Target="https://pbs.twimg.com/profile_banners/464189037/1542137169" TargetMode="External" /><Relationship Id="rId136" Type="http://schemas.openxmlformats.org/officeDocument/2006/relationships/hyperlink" Target="https://pbs.twimg.com/profile_banners/50004938/1572584673" TargetMode="External" /><Relationship Id="rId137" Type="http://schemas.openxmlformats.org/officeDocument/2006/relationships/hyperlink" Target="https://pbs.twimg.com/profile_banners/23159604/1559502228" TargetMode="External" /><Relationship Id="rId138" Type="http://schemas.openxmlformats.org/officeDocument/2006/relationships/hyperlink" Target="https://pbs.twimg.com/profile_banners/21660529/1571858220" TargetMode="External" /><Relationship Id="rId139" Type="http://schemas.openxmlformats.org/officeDocument/2006/relationships/hyperlink" Target="https://pbs.twimg.com/profile_banners/2715315209/1561235564" TargetMode="External" /><Relationship Id="rId140" Type="http://schemas.openxmlformats.org/officeDocument/2006/relationships/hyperlink" Target="https://pbs.twimg.com/profile_banners/386081972/1534006077" TargetMode="External" /><Relationship Id="rId141" Type="http://schemas.openxmlformats.org/officeDocument/2006/relationships/hyperlink" Target="https://pbs.twimg.com/profile_banners/357735000/1572617626" TargetMode="External" /><Relationship Id="rId142" Type="http://schemas.openxmlformats.org/officeDocument/2006/relationships/hyperlink" Target="https://pbs.twimg.com/profile_banners/144285482/1506829033" TargetMode="External" /><Relationship Id="rId143" Type="http://schemas.openxmlformats.org/officeDocument/2006/relationships/hyperlink" Target="https://pbs.twimg.com/profile_banners/271958335/1450998490" TargetMode="External" /><Relationship Id="rId144" Type="http://schemas.openxmlformats.org/officeDocument/2006/relationships/hyperlink" Target="https://pbs.twimg.com/profile_banners/3105663246/1538281183" TargetMode="External" /><Relationship Id="rId145" Type="http://schemas.openxmlformats.org/officeDocument/2006/relationships/hyperlink" Target="https://pbs.twimg.com/profile_banners/19044933/1566246837" TargetMode="External" /><Relationship Id="rId146" Type="http://schemas.openxmlformats.org/officeDocument/2006/relationships/hyperlink" Target="https://pbs.twimg.com/profile_banners/2628697110/1567624078" TargetMode="External" /><Relationship Id="rId147" Type="http://schemas.openxmlformats.org/officeDocument/2006/relationships/hyperlink" Target="https://pbs.twimg.com/profile_banners/2351344920/1480112728" TargetMode="External" /><Relationship Id="rId148" Type="http://schemas.openxmlformats.org/officeDocument/2006/relationships/hyperlink" Target="https://pbs.twimg.com/profile_banners/748262481798266881/1485501693" TargetMode="External" /><Relationship Id="rId149" Type="http://schemas.openxmlformats.org/officeDocument/2006/relationships/hyperlink" Target="https://pbs.twimg.com/profile_banners/701951194432937984/1510924005" TargetMode="External" /><Relationship Id="rId150" Type="http://schemas.openxmlformats.org/officeDocument/2006/relationships/hyperlink" Target="https://pbs.twimg.com/profile_banners/20446536/1445850176" TargetMode="External" /><Relationship Id="rId151" Type="http://schemas.openxmlformats.org/officeDocument/2006/relationships/hyperlink" Target="https://pbs.twimg.com/profile_banners/487857297/1513137184" TargetMode="External" /><Relationship Id="rId152" Type="http://schemas.openxmlformats.org/officeDocument/2006/relationships/hyperlink" Target="https://pbs.twimg.com/profile_banners/129039575/1572487679" TargetMode="External" /><Relationship Id="rId153" Type="http://schemas.openxmlformats.org/officeDocument/2006/relationships/hyperlink" Target="https://pbs.twimg.com/profile_banners/249811024/1429858731" TargetMode="External" /><Relationship Id="rId154" Type="http://schemas.openxmlformats.org/officeDocument/2006/relationships/hyperlink" Target="https://pbs.twimg.com/profile_banners/524557553/1572299378" TargetMode="External" /><Relationship Id="rId155" Type="http://schemas.openxmlformats.org/officeDocument/2006/relationships/hyperlink" Target="https://pbs.twimg.com/profile_banners/28693262/1548439727" TargetMode="External" /><Relationship Id="rId156" Type="http://schemas.openxmlformats.org/officeDocument/2006/relationships/hyperlink" Target="https://pbs.twimg.com/profile_banners/348373918/1567267307" TargetMode="External" /><Relationship Id="rId157" Type="http://schemas.openxmlformats.org/officeDocument/2006/relationships/hyperlink" Target="https://pbs.twimg.com/profile_banners/39859913/1496173435" TargetMode="External" /><Relationship Id="rId158" Type="http://schemas.openxmlformats.org/officeDocument/2006/relationships/hyperlink" Target="https://pbs.twimg.com/profile_banners/19685812/1528764145" TargetMode="External" /><Relationship Id="rId159" Type="http://schemas.openxmlformats.org/officeDocument/2006/relationships/hyperlink" Target="https://pbs.twimg.com/profile_banners/19695929/1558029764" TargetMode="External" /><Relationship Id="rId160" Type="http://schemas.openxmlformats.org/officeDocument/2006/relationships/hyperlink" Target="https://pbs.twimg.com/profile_banners/51127246/1348766479" TargetMode="External" /><Relationship Id="rId161" Type="http://schemas.openxmlformats.org/officeDocument/2006/relationships/hyperlink" Target="https://pbs.twimg.com/profile_banners/4487694857/1569244767" TargetMode="External" /><Relationship Id="rId162" Type="http://schemas.openxmlformats.org/officeDocument/2006/relationships/hyperlink" Target="https://pbs.twimg.com/profile_banners/179379870/1498841361" TargetMode="External" /><Relationship Id="rId163" Type="http://schemas.openxmlformats.org/officeDocument/2006/relationships/hyperlink" Target="https://pbs.twimg.com/profile_banners/45848808/1568315685" TargetMode="External" /><Relationship Id="rId164" Type="http://schemas.openxmlformats.org/officeDocument/2006/relationships/hyperlink" Target="https://pbs.twimg.com/profile_banners/210991499/1355546036" TargetMode="External" /><Relationship Id="rId165" Type="http://schemas.openxmlformats.org/officeDocument/2006/relationships/hyperlink" Target="https://pbs.twimg.com/profile_banners/25177666/1420083585" TargetMode="External" /><Relationship Id="rId166" Type="http://schemas.openxmlformats.org/officeDocument/2006/relationships/hyperlink" Target="https://pbs.twimg.com/profile_banners/189322487/1569002403" TargetMode="External" /><Relationship Id="rId167" Type="http://schemas.openxmlformats.org/officeDocument/2006/relationships/hyperlink" Target="https://pbs.twimg.com/profile_banners/950558867099824128/1573098835" TargetMode="External" /><Relationship Id="rId168" Type="http://schemas.openxmlformats.org/officeDocument/2006/relationships/hyperlink" Target="https://pbs.twimg.com/profile_banners/109667281/1573076367" TargetMode="External" /><Relationship Id="rId169" Type="http://schemas.openxmlformats.org/officeDocument/2006/relationships/hyperlink" Target="https://pbs.twimg.com/profile_banners/114853664/1573013559" TargetMode="External" /><Relationship Id="rId170" Type="http://schemas.openxmlformats.org/officeDocument/2006/relationships/hyperlink" Target="https://pbs.twimg.com/profile_banners/107562172/1560959948" TargetMode="External" /><Relationship Id="rId171" Type="http://schemas.openxmlformats.org/officeDocument/2006/relationships/hyperlink" Target="https://pbs.twimg.com/profile_banners/188565420/1571340847" TargetMode="External" /><Relationship Id="rId172" Type="http://schemas.openxmlformats.org/officeDocument/2006/relationships/hyperlink" Target="https://pbs.twimg.com/profile_banners/82643620/1571333175" TargetMode="External" /><Relationship Id="rId173" Type="http://schemas.openxmlformats.org/officeDocument/2006/relationships/hyperlink" Target="https://pbs.twimg.com/profile_banners/838914546756632576/1569548598" TargetMode="External" /><Relationship Id="rId174" Type="http://schemas.openxmlformats.org/officeDocument/2006/relationships/hyperlink" Target="https://pbs.twimg.com/profile_banners/12848262/1525870180" TargetMode="External" /><Relationship Id="rId175" Type="http://schemas.openxmlformats.org/officeDocument/2006/relationships/hyperlink" Target="https://pbs.twimg.com/profile_banners/2946287229/1481925709" TargetMode="External" /><Relationship Id="rId176" Type="http://schemas.openxmlformats.org/officeDocument/2006/relationships/hyperlink" Target="https://pbs.twimg.com/profile_banners/20462321/1468858176" TargetMode="External" /><Relationship Id="rId177" Type="http://schemas.openxmlformats.org/officeDocument/2006/relationships/hyperlink" Target="https://pbs.twimg.com/profile_banners/454390896/1573326557" TargetMode="External" /><Relationship Id="rId178" Type="http://schemas.openxmlformats.org/officeDocument/2006/relationships/hyperlink" Target="https://pbs.twimg.com/profile_banners/1035238562042716160/1548432743" TargetMode="External" /><Relationship Id="rId179" Type="http://schemas.openxmlformats.org/officeDocument/2006/relationships/hyperlink" Target="https://pbs.twimg.com/profile_banners/14714979/1347986107" TargetMode="External" /><Relationship Id="rId180" Type="http://schemas.openxmlformats.org/officeDocument/2006/relationships/hyperlink" Target="https://pbs.twimg.com/profile_banners/786601455666946048/1523900890" TargetMode="External" /><Relationship Id="rId181" Type="http://schemas.openxmlformats.org/officeDocument/2006/relationships/hyperlink" Target="https://pbs.twimg.com/profile_banners/394160641/1519007495" TargetMode="External" /><Relationship Id="rId182" Type="http://schemas.openxmlformats.org/officeDocument/2006/relationships/hyperlink" Target="https://pbs.twimg.com/profile_banners/3419459712/1573425814" TargetMode="External" /><Relationship Id="rId183" Type="http://schemas.openxmlformats.org/officeDocument/2006/relationships/hyperlink" Target="https://pbs.twimg.com/profile_banners/714234573345931264/1566420449" TargetMode="External" /><Relationship Id="rId184" Type="http://schemas.openxmlformats.org/officeDocument/2006/relationships/hyperlink" Target="https://pbs.twimg.com/profile_banners/884764947405717504/1499781843" TargetMode="External" /><Relationship Id="rId185" Type="http://schemas.openxmlformats.org/officeDocument/2006/relationships/hyperlink" Target="https://pbs.twimg.com/profile_banners/3744349762/1545403506" TargetMode="External" /><Relationship Id="rId186" Type="http://schemas.openxmlformats.org/officeDocument/2006/relationships/hyperlink" Target="https://pbs.twimg.com/profile_banners/92913722/1365213236" TargetMode="External" /><Relationship Id="rId187" Type="http://schemas.openxmlformats.org/officeDocument/2006/relationships/hyperlink" Target="https://pbs.twimg.com/profile_banners/308378425/1564406942" TargetMode="External" /><Relationship Id="rId188" Type="http://schemas.openxmlformats.org/officeDocument/2006/relationships/hyperlink" Target="https://pbs.twimg.com/profile_banners/1031555165592211456/1547888706" TargetMode="External" /><Relationship Id="rId189" Type="http://schemas.openxmlformats.org/officeDocument/2006/relationships/hyperlink" Target="https://pbs.twimg.com/profile_banners/281574433/1542066806" TargetMode="External" /><Relationship Id="rId190" Type="http://schemas.openxmlformats.org/officeDocument/2006/relationships/hyperlink" Target="https://pbs.twimg.com/profile_banners/190817371/1572039621" TargetMode="External" /><Relationship Id="rId191" Type="http://schemas.openxmlformats.org/officeDocument/2006/relationships/hyperlink" Target="https://pbs.twimg.com/profile_banners/1563781614/1568124855" TargetMode="External" /><Relationship Id="rId192" Type="http://schemas.openxmlformats.org/officeDocument/2006/relationships/hyperlink" Target="https://pbs.twimg.com/profile_banners/1080260330/1401473998" TargetMode="External" /><Relationship Id="rId193" Type="http://schemas.openxmlformats.org/officeDocument/2006/relationships/hyperlink" Target="https://pbs.twimg.com/profile_banners/353645048/1570756481" TargetMode="External" /><Relationship Id="rId194" Type="http://schemas.openxmlformats.org/officeDocument/2006/relationships/hyperlink" Target="https://pbs.twimg.com/profile_banners/203123011/1498059584" TargetMode="External" /><Relationship Id="rId195" Type="http://schemas.openxmlformats.org/officeDocument/2006/relationships/hyperlink" Target="https://pbs.twimg.com/profile_banners/89760824/1559830352" TargetMode="External" /><Relationship Id="rId196" Type="http://schemas.openxmlformats.org/officeDocument/2006/relationships/hyperlink" Target="https://pbs.twimg.com/profile_banners/1102779270/1560823809" TargetMode="External" /><Relationship Id="rId197" Type="http://schemas.openxmlformats.org/officeDocument/2006/relationships/hyperlink" Target="https://pbs.twimg.com/profile_banners/159944555/1572411495" TargetMode="External" /><Relationship Id="rId198" Type="http://schemas.openxmlformats.org/officeDocument/2006/relationships/hyperlink" Target="https://pbs.twimg.com/profile_banners/779588946338557952/1542560631" TargetMode="External" /><Relationship Id="rId199" Type="http://schemas.openxmlformats.org/officeDocument/2006/relationships/hyperlink" Target="https://pbs.twimg.com/profile_banners/14260960/1572291191" TargetMode="External" /><Relationship Id="rId200" Type="http://schemas.openxmlformats.org/officeDocument/2006/relationships/hyperlink" Target="https://pbs.twimg.com/profile_banners/116502194/1484244141" TargetMode="External" /><Relationship Id="rId201" Type="http://schemas.openxmlformats.org/officeDocument/2006/relationships/hyperlink" Target="https://pbs.twimg.com/profile_banners/17817456/1511564121" TargetMode="External" /><Relationship Id="rId202" Type="http://schemas.openxmlformats.org/officeDocument/2006/relationships/hyperlink" Target="https://pbs.twimg.com/profile_banners/231158480/1467753196" TargetMode="External" /><Relationship Id="rId203" Type="http://schemas.openxmlformats.org/officeDocument/2006/relationships/hyperlink" Target="https://pbs.twimg.com/profile_banners/2767843313/1551734843" TargetMode="External" /><Relationship Id="rId204" Type="http://schemas.openxmlformats.org/officeDocument/2006/relationships/hyperlink" Target="https://pbs.twimg.com/profile_banners/948223698649124870/1514911568" TargetMode="External" /><Relationship Id="rId205" Type="http://schemas.openxmlformats.org/officeDocument/2006/relationships/hyperlink" Target="https://pbs.twimg.com/profile_banners/242867688/1504799470" TargetMode="External" /><Relationship Id="rId206" Type="http://schemas.openxmlformats.org/officeDocument/2006/relationships/hyperlink" Target="https://pbs.twimg.com/profile_banners/1968071659/1480290577" TargetMode="External" /><Relationship Id="rId207" Type="http://schemas.openxmlformats.org/officeDocument/2006/relationships/hyperlink" Target="https://pbs.twimg.com/profile_banners/425965015/1352735218" TargetMode="External" /><Relationship Id="rId208" Type="http://schemas.openxmlformats.org/officeDocument/2006/relationships/hyperlink" Target="https://pbs.twimg.com/profile_banners/2933238939/1564754160" TargetMode="External" /><Relationship Id="rId209" Type="http://schemas.openxmlformats.org/officeDocument/2006/relationships/hyperlink" Target="https://pbs.twimg.com/profile_banners/1024647679278804993/1534787280" TargetMode="External" /><Relationship Id="rId210" Type="http://schemas.openxmlformats.org/officeDocument/2006/relationships/hyperlink" Target="https://pbs.twimg.com/profile_banners/821342640683778048/1570120699" TargetMode="External" /><Relationship Id="rId211" Type="http://schemas.openxmlformats.org/officeDocument/2006/relationships/hyperlink" Target="https://pbs.twimg.com/profile_banners/23244113/1484460025" TargetMode="External" /><Relationship Id="rId212" Type="http://schemas.openxmlformats.org/officeDocument/2006/relationships/hyperlink" Target="https://pbs.twimg.com/profile_banners/1147738959381966850/1572381220" TargetMode="External" /><Relationship Id="rId213" Type="http://schemas.openxmlformats.org/officeDocument/2006/relationships/hyperlink" Target="https://pbs.twimg.com/profile_banners/255885945/1384156322" TargetMode="External" /><Relationship Id="rId214" Type="http://schemas.openxmlformats.org/officeDocument/2006/relationships/hyperlink" Target="https://pbs.twimg.com/profile_banners/23101207/1559158041" TargetMode="External" /><Relationship Id="rId215" Type="http://schemas.openxmlformats.org/officeDocument/2006/relationships/hyperlink" Target="https://pbs.twimg.com/profile_banners/18106065/1567906393" TargetMode="External" /><Relationship Id="rId216" Type="http://schemas.openxmlformats.org/officeDocument/2006/relationships/hyperlink" Target="https://pbs.twimg.com/profile_banners/57672761/1534976831" TargetMode="External" /><Relationship Id="rId217" Type="http://schemas.openxmlformats.org/officeDocument/2006/relationships/hyperlink" Target="https://pbs.twimg.com/profile_banners/885243694558957568/1499944186" TargetMode="External" /><Relationship Id="rId218" Type="http://schemas.openxmlformats.org/officeDocument/2006/relationships/hyperlink" Target="https://pbs.twimg.com/profile_banners/918134191119794176/1557090836" TargetMode="External" /><Relationship Id="rId219" Type="http://schemas.openxmlformats.org/officeDocument/2006/relationships/hyperlink" Target="https://pbs.twimg.com/profile_banners/1251392305/1497590196" TargetMode="External" /><Relationship Id="rId220" Type="http://schemas.openxmlformats.org/officeDocument/2006/relationships/hyperlink" Target="https://pbs.twimg.com/profile_banners/2451597138/1470491939" TargetMode="External" /><Relationship Id="rId221" Type="http://schemas.openxmlformats.org/officeDocument/2006/relationships/hyperlink" Target="https://pbs.twimg.com/profile_banners/1034541832468713472/1563396588" TargetMode="External" /><Relationship Id="rId222" Type="http://schemas.openxmlformats.org/officeDocument/2006/relationships/hyperlink" Target="https://pbs.twimg.com/profile_banners/201727015/1431184882" TargetMode="External" /><Relationship Id="rId223" Type="http://schemas.openxmlformats.org/officeDocument/2006/relationships/hyperlink" Target="https://pbs.twimg.com/profile_banners/245503560/1571159731" TargetMode="External" /><Relationship Id="rId224" Type="http://schemas.openxmlformats.org/officeDocument/2006/relationships/hyperlink" Target="https://pbs.twimg.com/profile_banners/423568210/1526325373" TargetMode="External" /><Relationship Id="rId225" Type="http://schemas.openxmlformats.org/officeDocument/2006/relationships/hyperlink" Target="https://pbs.twimg.com/profile_banners/882044760554430464/1556393070" TargetMode="External" /><Relationship Id="rId226" Type="http://schemas.openxmlformats.org/officeDocument/2006/relationships/hyperlink" Target="https://pbs.twimg.com/profile_banners/23611269/1565103921" TargetMode="External" /><Relationship Id="rId227" Type="http://schemas.openxmlformats.org/officeDocument/2006/relationships/hyperlink" Target="https://pbs.twimg.com/profile_banners/903706699135143940/1523483170" TargetMode="External" /><Relationship Id="rId228" Type="http://schemas.openxmlformats.org/officeDocument/2006/relationships/hyperlink" Target="https://pbs.twimg.com/profile_banners/38766855/1568513458" TargetMode="External" /><Relationship Id="rId229" Type="http://schemas.openxmlformats.org/officeDocument/2006/relationships/hyperlink" Target="https://pbs.twimg.com/profile_banners/14894070/1528666646" TargetMode="External" /><Relationship Id="rId230" Type="http://schemas.openxmlformats.org/officeDocument/2006/relationships/hyperlink" Target="https://pbs.twimg.com/profile_banners/1084906469944770560/1572388865" TargetMode="External" /><Relationship Id="rId231" Type="http://schemas.openxmlformats.org/officeDocument/2006/relationships/hyperlink" Target="https://pbs.twimg.com/profile_banners/60383919/1461699501" TargetMode="External" /><Relationship Id="rId232" Type="http://schemas.openxmlformats.org/officeDocument/2006/relationships/hyperlink" Target="https://pbs.twimg.com/profile_banners/200077402/1568519900" TargetMode="External" /><Relationship Id="rId233" Type="http://schemas.openxmlformats.org/officeDocument/2006/relationships/hyperlink" Target="https://pbs.twimg.com/profile_banners/2987755848/1421678733" TargetMode="External" /><Relationship Id="rId234" Type="http://schemas.openxmlformats.org/officeDocument/2006/relationships/hyperlink" Target="https://pbs.twimg.com/profile_banners/184964515/1566631484" TargetMode="External" /><Relationship Id="rId235" Type="http://schemas.openxmlformats.org/officeDocument/2006/relationships/hyperlink" Target="https://pbs.twimg.com/profile_banners/361662517/1537679865" TargetMode="External" /><Relationship Id="rId236" Type="http://schemas.openxmlformats.org/officeDocument/2006/relationships/hyperlink" Target="https://pbs.twimg.com/profile_banners/989755724/1561273494" TargetMode="External" /><Relationship Id="rId237" Type="http://schemas.openxmlformats.org/officeDocument/2006/relationships/hyperlink" Target="https://pbs.twimg.com/profile_banners/28035990/1564499518" TargetMode="External" /><Relationship Id="rId238" Type="http://schemas.openxmlformats.org/officeDocument/2006/relationships/hyperlink" Target="https://pbs.twimg.com/profile_banners/941687962885959682/1513351615" TargetMode="External" /><Relationship Id="rId239" Type="http://schemas.openxmlformats.org/officeDocument/2006/relationships/hyperlink" Target="https://pbs.twimg.com/profile_banners/214494480/1573179288" TargetMode="External" /><Relationship Id="rId240" Type="http://schemas.openxmlformats.org/officeDocument/2006/relationships/hyperlink" Target="https://pbs.twimg.com/profile_banners/14295607/1551492857" TargetMode="External" /><Relationship Id="rId241" Type="http://schemas.openxmlformats.org/officeDocument/2006/relationships/hyperlink" Target="https://pbs.twimg.com/profile_banners/3304732833/1506214096" TargetMode="External" /><Relationship Id="rId242" Type="http://schemas.openxmlformats.org/officeDocument/2006/relationships/hyperlink" Target="https://pbs.twimg.com/profile_banners/46647143/1522096214" TargetMode="External" /><Relationship Id="rId243" Type="http://schemas.openxmlformats.org/officeDocument/2006/relationships/hyperlink" Target="https://pbs.twimg.com/profile_banners/713440316846514176/1554953065" TargetMode="External" /><Relationship Id="rId244" Type="http://schemas.openxmlformats.org/officeDocument/2006/relationships/hyperlink" Target="https://pbs.twimg.com/profile_banners/220328221/1515273496" TargetMode="External" /><Relationship Id="rId245" Type="http://schemas.openxmlformats.org/officeDocument/2006/relationships/hyperlink" Target="https://pbs.twimg.com/profile_banners/1039587720404848650/1536692657" TargetMode="External" /><Relationship Id="rId246" Type="http://schemas.openxmlformats.org/officeDocument/2006/relationships/hyperlink" Target="https://pbs.twimg.com/profile_banners/827799234/1548095164" TargetMode="External" /><Relationship Id="rId247" Type="http://schemas.openxmlformats.org/officeDocument/2006/relationships/hyperlink" Target="https://pbs.twimg.com/profile_banners/704031463/1511734638" TargetMode="External" /><Relationship Id="rId248" Type="http://schemas.openxmlformats.org/officeDocument/2006/relationships/hyperlink" Target="https://pbs.twimg.com/profile_banners/706264507/1564104260" TargetMode="External" /><Relationship Id="rId249" Type="http://schemas.openxmlformats.org/officeDocument/2006/relationships/hyperlink" Target="https://pbs.twimg.com/profile_banners/66523577/1531344915"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5/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7/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0/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3/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7/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5/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0/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3/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3/bg.gif"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9/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9/bg.gif"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2/bg.gif" TargetMode="External" /><Relationship Id="rId333" Type="http://schemas.openxmlformats.org/officeDocument/2006/relationships/hyperlink" Target="http://abs.twimg.com/images/themes/theme12/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5/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3/bg.gif" TargetMode="External" /><Relationship Id="rId347" Type="http://schemas.openxmlformats.org/officeDocument/2006/relationships/hyperlink" Target="http://abs.twimg.com/images/themes/theme8/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6/bg.gif"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2/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5/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2/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9/bg.gif"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4/bg.gif"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5/bg.gif" TargetMode="External" /><Relationship Id="rId390" Type="http://schemas.openxmlformats.org/officeDocument/2006/relationships/hyperlink" Target="http://abs.twimg.com/images/themes/theme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3/bg.gif"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2/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9/bg.gif" TargetMode="External" /><Relationship Id="rId405" Type="http://schemas.openxmlformats.org/officeDocument/2006/relationships/hyperlink" Target="http://abs.twimg.com/images/themes/theme2/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pbs.twimg.com/profile_images/1183562481907593216/3SRax23D_normal.jpg" TargetMode="External" /><Relationship Id="rId414" Type="http://schemas.openxmlformats.org/officeDocument/2006/relationships/hyperlink" Target="http://pbs.twimg.com/profile_images/1103715999566557184/f6JIcO25_normal.jpg" TargetMode="External" /><Relationship Id="rId415" Type="http://schemas.openxmlformats.org/officeDocument/2006/relationships/hyperlink" Target="http://pbs.twimg.com/profile_images/1151957092384854016/pzuJxbw__normal.jpg" TargetMode="External" /><Relationship Id="rId416" Type="http://schemas.openxmlformats.org/officeDocument/2006/relationships/hyperlink" Target="http://pbs.twimg.com/profile_images/1165305597769801734/DAj_DZMX_normal.jpg" TargetMode="External" /><Relationship Id="rId417" Type="http://schemas.openxmlformats.org/officeDocument/2006/relationships/hyperlink" Target="http://pbs.twimg.com/profile_images/986362004565872640/unbaH5Aw_normal.jpg" TargetMode="External" /><Relationship Id="rId418" Type="http://schemas.openxmlformats.org/officeDocument/2006/relationships/hyperlink" Target="http://pbs.twimg.com/profile_images/1139282869015253005/_cwu38_Y_normal.jpg" TargetMode="External" /><Relationship Id="rId419" Type="http://schemas.openxmlformats.org/officeDocument/2006/relationships/hyperlink" Target="http://pbs.twimg.com/profile_images/1186481651087331328/l_J7XJcl_normal.jpg" TargetMode="External" /><Relationship Id="rId420" Type="http://schemas.openxmlformats.org/officeDocument/2006/relationships/hyperlink" Target="http://pbs.twimg.com/profile_images/836959271531200512/6OMImJvq_normal.jpg" TargetMode="External" /><Relationship Id="rId421" Type="http://schemas.openxmlformats.org/officeDocument/2006/relationships/hyperlink" Target="http://pbs.twimg.com/profile_images/1192879894012874752/wYRH4c-f_normal.jpg" TargetMode="External" /><Relationship Id="rId422" Type="http://schemas.openxmlformats.org/officeDocument/2006/relationships/hyperlink" Target="http://pbs.twimg.com/profile_images/840231425936842752/h1_QzNUl_normal.jpg" TargetMode="External" /><Relationship Id="rId423" Type="http://schemas.openxmlformats.org/officeDocument/2006/relationships/hyperlink" Target="http://pbs.twimg.com/profile_images/1107346645023424512/2ObMZLG__normal.jpg" TargetMode="External" /><Relationship Id="rId424" Type="http://schemas.openxmlformats.org/officeDocument/2006/relationships/hyperlink" Target="http://pbs.twimg.com/profile_images/1085854596897984513/DcG6Bbbk_normal.jpg" TargetMode="External" /><Relationship Id="rId425" Type="http://schemas.openxmlformats.org/officeDocument/2006/relationships/hyperlink" Target="http://pbs.twimg.com/profile_images/1181083899910410240/oJL6SE3p_normal.jpg" TargetMode="External" /><Relationship Id="rId426" Type="http://schemas.openxmlformats.org/officeDocument/2006/relationships/hyperlink" Target="http://pbs.twimg.com/profile_images/2126355039/image_normal.jpg" TargetMode="External" /><Relationship Id="rId427" Type="http://schemas.openxmlformats.org/officeDocument/2006/relationships/hyperlink" Target="http://pbs.twimg.com/profile_images/1189059243724431361/BOncKq4e_normal.jpg" TargetMode="External" /><Relationship Id="rId428" Type="http://schemas.openxmlformats.org/officeDocument/2006/relationships/hyperlink" Target="http://pbs.twimg.com/profile_images/586127208021893120/v5yycRfI_normal.jpg" TargetMode="External" /><Relationship Id="rId429" Type="http://schemas.openxmlformats.org/officeDocument/2006/relationships/hyperlink" Target="http://pbs.twimg.com/profile_images/858924915348692992/ED0Kh2c-_normal.jpg" TargetMode="External" /><Relationship Id="rId430" Type="http://schemas.openxmlformats.org/officeDocument/2006/relationships/hyperlink" Target="http://pbs.twimg.com/profile_images/1192074878091956226/5e2jmq62_normal.jpg" TargetMode="External" /><Relationship Id="rId431" Type="http://schemas.openxmlformats.org/officeDocument/2006/relationships/hyperlink" Target="http://pbs.twimg.com/profile_images/1105651943408627712/xMoxOtkO_normal.jpg" TargetMode="External" /><Relationship Id="rId432" Type="http://schemas.openxmlformats.org/officeDocument/2006/relationships/hyperlink" Target="http://pbs.twimg.com/profile_images/1181362724271472642/7k7mIBSb_normal.jpg" TargetMode="External" /><Relationship Id="rId433" Type="http://schemas.openxmlformats.org/officeDocument/2006/relationships/hyperlink" Target="http://pbs.twimg.com/profile_images/1025435928247119872/oqECT8yZ_normal.jpg" TargetMode="External" /><Relationship Id="rId434" Type="http://schemas.openxmlformats.org/officeDocument/2006/relationships/hyperlink" Target="http://pbs.twimg.com/profile_images/1179076082290610182/ZtO_cBDV_normal.jpg" TargetMode="External" /><Relationship Id="rId435" Type="http://schemas.openxmlformats.org/officeDocument/2006/relationships/hyperlink" Target="http://pbs.twimg.com/profile_images/996048256252641280/iJJs1ZrP_normal.jpg" TargetMode="External" /><Relationship Id="rId436" Type="http://schemas.openxmlformats.org/officeDocument/2006/relationships/hyperlink" Target="http://pbs.twimg.com/profile_images/1128781868458020864/tI1pD7xr_normal.png" TargetMode="External" /><Relationship Id="rId437" Type="http://schemas.openxmlformats.org/officeDocument/2006/relationships/hyperlink" Target="http://pbs.twimg.com/profile_images/1174033435309924353/MpmuHhnT_normal.jpg" TargetMode="External" /><Relationship Id="rId438" Type="http://schemas.openxmlformats.org/officeDocument/2006/relationships/hyperlink" Target="http://pbs.twimg.com/profile_images/1140382232319864832/VRC55oIv_normal.png" TargetMode="External" /><Relationship Id="rId439" Type="http://schemas.openxmlformats.org/officeDocument/2006/relationships/hyperlink" Target="http://pbs.twimg.com/profile_images/1045831731511615488/erU9_N-T_normal.jpg" TargetMode="External" /><Relationship Id="rId440" Type="http://schemas.openxmlformats.org/officeDocument/2006/relationships/hyperlink" Target="http://pbs.twimg.com/profile_images/1082045180239364097/EEkf28aS_normal.jpg" TargetMode="External" /><Relationship Id="rId441" Type="http://schemas.openxmlformats.org/officeDocument/2006/relationships/hyperlink" Target="http://pbs.twimg.com/profile_images/1176693508792451073/dpGQkEcm_normal.jpg" TargetMode="External" /><Relationship Id="rId442" Type="http://schemas.openxmlformats.org/officeDocument/2006/relationships/hyperlink" Target="http://pbs.twimg.com/profile_images/1157555270651801601/YvsR87j0_normal.jpg" TargetMode="External" /><Relationship Id="rId443" Type="http://schemas.openxmlformats.org/officeDocument/2006/relationships/hyperlink" Target="http://pbs.twimg.com/profile_images/1185042421413007360/D5sJ-KH7_normal.jpg" TargetMode="External" /><Relationship Id="rId444" Type="http://schemas.openxmlformats.org/officeDocument/2006/relationships/hyperlink" Target="http://pbs.twimg.com/profile_images/999332508247339010/IbgccIot_normal.jpg" TargetMode="External" /><Relationship Id="rId445" Type="http://schemas.openxmlformats.org/officeDocument/2006/relationships/hyperlink" Target="http://pbs.twimg.com/profile_images/1114660848574791681/KSoU93Sn_normal.jpg" TargetMode="External" /><Relationship Id="rId446" Type="http://schemas.openxmlformats.org/officeDocument/2006/relationships/hyperlink" Target="http://pbs.twimg.com/profile_images/488289333573455873/cUBOjRg7_normal.jpeg" TargetMode="External" /><Relationship Id="rId447" Type="http://schemas.openxmlformats.org/officeDocument/2006/relationships/hyperlink" Target="http://pbs.twimg.com/profile_images/1153389289285324800/QFXx9EMh_normal.jpg" TargetMode="External" /><Relationship Id="rId448" Type="http://schemas.openxmlformats.org/officeDocument/2006/relationships/hyperlink" Target="http://pbs.twimg.com/profile_images/1191157872635330561/xGAkPP3G_normal.jpg" TargetMode="External" /><Relationship Id="rId449" Type="http://schemas.openxmlformats.org/officeDocument/2006/relationships/hyperlink" Target="http://pbs.twimg.com/profile_images/1146042843477237761/kKe8vdVn_normal.png" TargetMode="External" /><Relationship Id="rId450" Type="http://schemas.openxmlformats.org/officeDocument/2006/relationships/hyperlink" Target="http://pbs.twimg.com/profile_images/1098354750205108226/V2lKMCaM_normal.jpg" TargetMode="External" /><Relationship Id="rId451" Type="http://schemas.openxmlformats.org/officeDocument/2006/relationships/hyperlink" Target="http://pbs.twimg.com/profile_images/443138599035207681/0jLSw92H_normal.jpeg" TargetMode="External" /><Relationship Id="rId452" Type="http://schemas.openxmlformats.org/officeDocument/2006/relationships/hyperlink" Target="http://pbs.twimg.com/profile_images/452512123382296577/z4BrKbSK_normal.jpeg" TargetMode="External" /><Relationship Id="rId453" Type="http://schemas.openxmlformats.org/officeDocument/2006/relationships/hyperlink" Target="http://pbs.twimg.com/profile_images/1190076621539151874/roLE9PRr_normal.jpg" TargetMode="External" /><Relationship Id="rId454" Type="http://schemas.openxmlformats.org/officeDocument/2006/relationships/hyperlink" Target="http://pbs.twimg.com/profile_images/1023234755960033285/SXkI9OWm_normal.jpg" TargetMode="External" /><Relationship Id="rId455" Type="http://schemas.openxmlformats.org/officeDocument/2006/relationships/hyperlink" Target="http://pbs.twimg.com/profile_images/1178686639515680768/s-V6waWf_normal.jpg" TargetMode="External" /><Relationship Id="rId456" Type="http://schemas.openxmlformats.org/officeDocument/2006/relationships/hyperlink" Target="http://pbs.twimg.com/profile_images/632039367335378944/NJzvsjGQ_normal.jpg" TargetMode="External" /><Relationship Id="rId457" Type="http://schemas.openxmlformats.org/officeDocument/2006/relationships/hyperlink" Target="http://pbs.twimg.com/profile_images/1192244067922403328/3hb6D7Hr_normal.jpg" TargetMode="External" /><Relationship Id="rId458" Type="http://schemas.openxmlformats.org/officeDocument/2006/relationships/hyperlink" Target="http://pbs.twimg.com/profile_images/1193521039340380160/0ay1wZqP_normal.jpg" TargetMode="External" /><Relationship Id="rId459" Type="http://schemas.openxmlformats.org/officeDocument/2006/relationships/hyperlink" Target="http://pbs.twimg.com/profile_images/1044428950607458304/gy67pRIU_normal.jpg" TargetMode="External" /><Relationship Id="rId460" Type="http://schemas.openxmlformats.org/officeDocument/2006/relationships/hyperlink" Target="http://pbs.twimg.com/profile_images/1190209107703271424/cmS38jIe_normal.jpg" TargetMode="External" /><Relationship Id="rId461" Type="http://schemas.openxmlformats.org/officeDocument/2006/relationships/hyperlink" Target="http://pbs.twimg.com/profile_images/1151082521578352640/gpz07mQt_normal.jpg" TargetMode="External" /><Relationship Id="rId462" Type="http://schemas.openxmlformats.org/officeDocument/2006/relationships/hyperlink" Target="http://pbs.twimg.com/profile_images/1319833535/YR_for_Twitter_normal.jpg" TargetMode="External" /><Relationship Id="rId463" Type="http://schemas.openxmlformats.org/officeDocument/2006/relationships/hyperlink" Target="http://pbs.twimg.com/profile_images/1062835517786611714/6PA-qHBa_normal.jpg" TargetMode="External" /><Relationship Id="rId464" Type="http://schemas.openxmlformats.org/officeDocument/2006/relationships/hyperlink" Target="http://pbs.twimg.com/profile_images/1132280192678936576/fDJml1dM_normal.png" TargetMode="External" /><Relationship Id="rId465" Type="http://schemas.openxmlformats.org/officeDocument/2006/relationships/hyperlink" Target="http://pbs.twimg.com/profile_images/1177767998855274496/7eG94jyi_normal.jp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pbs.twimg.com/profile_images/1041132719827243009/Kwl_mdip_normal.jpg" TargetMode="External" /><Relationship Id="rId468" Type="http://schemas.openxmlformats.org/officeDocument/2006/relationships/hyperlink" Target="http://pbs.twimg.com/profile_images/1159589878872576001/5KCWr1a6_normal.jpg" TargetMode="External" /><Relationship Id="rId469" Type="http://schemas.openxmlformats.org/officeDocument/2006/relationships/hyperlink" Target="http://pbs.twimg.com/profile_images/426467145732481024/J0Jddr81_normal.jpeg" TargetMode="External" /><Relationship Id="rId470" Type="http://schemas.openxmlformats.org/officeDocument/2006/relationships/hyperlink" Target="http://pbs.twimg.com/profile_images/1339228728/trudeau_normal.jpg" TargetMode="External" /><Relationship Id="rId471" Type="http://schemas.openxmlformats.org/officeDocument/2006/relationships/hyperlink" Target="http://pbs.twimg.com/profile_images/649652435334635521/oJge5ieE_normal.jpg" TargetMode="External" /><Relationship Id="rId472" Type="http://schemas.openxmlformats.org/officeDocument/2006/relationships/hyperlink" Target="http://pbs.twimg.com/profile_images/378800000662009912/aeaac72720a06cafc21743b98c11dbbb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1139175030368215040/MWia-MC4_normal.jpg" TargetMode="External" /><Relationship Id="rId475" Type="http://schemas.openxmlformats.org/officeDocument/2006/relationships/hyperlink" Target="http://pbs.twimg.com/profile_images/79424599/john_moore_normal.jpg" TargetMode="External" /><Relationship Id="rId476" Type="http://schemas.openxmlformats.org/officeDocument/2006/relationships/hyperlink" Target="http://pbs.twimg.com/profile_images/1184892673427001344/EJqhA_YB_normal.jpg" TargetMode="External" /><Relationship Id="rId477" Type="http://schemas.openxmlformats.org/officeDocument/2006/relationships/hyperlink" Target="http://pbs.twimg.com/profile_images/471442972307755008/7i-SQ98a_normal.jpeg" TargetMode="External" /><Relationship Id="rId478" Type="http://schemas.openxmlformats.org/officeDocument/2006/relationships/hyperlink" Target="http://pbs.twimg.com/profile_images/1092960594808823808/ey0eO_1V_normal.jpg" TargetMode="External" /><Relationship Id="rId479" Type="http://schemas.openxmlformats.org/officeDocument/2006/relationships/hyperlink" Target="http://pbs.twimg.com/profile_images/1152631452598775809/1iAB5FgO_normal.jpg" TargetMode="External" /><Relationship Id="rId480" Type="http://schemas.openxmlformats.org/officeDocument/2006/relationships/hyperlink" Target="http://pbs.twimg.com/profile_images/745654574237659137/tcxpxsrq_normal.jpg" TargetMode="External" /><Relationship Id="rId481" Type="http://schemas.openxmlformats.org/officeDocument/2006/relationships/hyperlink" Target="http://pbs.twimg.com/profile_images/1193241805149687811/zAOs8F2c_normal.jpg" TargetMode="External" /><Relationship Id="rId482" Type="http://schemas.openxmlformats.org/officeDocument/2006/relationships/hyperlink" Target="http://pbs.twimg.com/profile_images/1190225051649486849/_mNogZY__normal.jpg" TargetMode="External" /><Relationship Id="rId483" Type="http://schemas.openxmlformats.org/officeDocument/2006/relationships/hyperlink" Target="http://pbs.twimg.com/profile_images/1135260581605363712/8S5LWykS_normal.jpg" TargetMode="External" /><Relationship Id="rId484" Type="http://schemas.openxmlformats.org/officeDocument/2006/relationships/hyperlink" Target="http://pbs.twimg.com/profile_images/1137092517990735874/gdkYpoZM_normal.png" TargetMode="External" /><Relationship Id="rId485" Type="http://schemas.openxmlformats.org/officeDocument/2006/relationships/hyperlink" Target="http://pbs.twimg.com/profile_images/1167970612209315841/9-8UJvEr_normal.jpg" TargetMode="External" /><Relationship Id="rId486" Type="http://schemas.openxmlformats.org/officeDocument/2006/relationships/hyperlink" Target="http://pbs.twimg.com/profile_images/1136836332880183296/eY43sAsy_normal.jpg" TargetMode="External" /><Relationship Id="rId487" Type="http://schemas.openxmlformats.org/officeDocument/2006/relationships/hyperlink" Target="http://pbs.twimg.com/profile_images/1184250294449782784/PjxrlGeg_normal.jpg" TargetMode="External" /><Relationship Id="rId488" Type="http://schemas.openxmlformats.org/officeDocument/2006/relationships/hyperlink" Target="http://pbs.twimg.com/profile_images/1193648756098523138/4kbH7NjQ_normal.jpg" TargetMode="External" /><Relationship Id="rId489" Type="http://schemas.openxmlformats.org/officeDocument/2006/relationships/hyperlink" Target="http://pbs.twimg.com/profile_images/1005798945140899842/0qMG0Kht_normal.jpg" TargetMode="External" /><Relationship Id="rId490" Type="http://schemas.openxmlformats.org/officeDocument/2006/relationships/hyperlink" Target="http://pbs.twimg.com/profile_images/1171068925142065152/-vqlXQcl_normal.jpg" TargetMode="External" /><Relationship Id="rId491" Type="http://schemas.openxmlformats.org/officeDocument/2006/relationships/hyperlink" Target="http://pbs.twimg.com/profile_images/1135959465520488448/ioWQYWki_normal.jpg" TargetMode="External" /><Relationship Id="rId492" Type="http://schemas.openxmlformats.org/officeDocument/2006/relationships/hyperlink" Target="http://pbs.twimg.com/profile_images/1573328037/image_normal.jpg" TargetMode="External" /><Relationship Id="rId493" Type="http://schemas.openxmlformats.org/officeDocument/2006/relationships/hyperlink" Target="http://pbs.twimg.com/profile_images/1191685561762729984/RChzn7gV_normal.jpg" TargetMode="External" /><Relationship Id="rId494" Type="http://schemas.openxmlformats.org/officeDocument/2006/relationships/hyperlink" Target="http://pbs.twimg.com/profile_images/1155189443122405377/LiPuzQEi_normal.jpg" TargetMode="External" /><Relationship Id="rId495" Type="http://schemas.openxmlformats.org/officeDocument/2006/relationships/hyperlink" Target="http://pbs.twimg.com/profile_images/1117417038396436480/QWpQdCYT_normal.jpg" TargetMode="External" /><Relationship Id="rId496" Type="http://schemas.openxmlformats.org/officeDocument/2006/relationships/hyperlink" Target="http://pbs.twimg.com/profile_images/844785751585796097/l29uZtZr_normal.jpg" TargetMode="External" /><Relationship Id="rId497" Type="http://schemas.openxmlformats.org/officeDocument/2006/relationships/hyperlink" Target="http://pbs.twimg.com/profile_images/315689376/Ax_normal.jpg" TargetMode="External" /><Relationship Id="rId498" Type="http://schemas.openxmlformats.org/officeDocument/2006/relationships/hyperlink" Target="http://pbs.twimg.com/profile_images/1046594750936240129/lX4-Z81Q_normal.jpg" TargetMode="External" /><Relationship Id="rId499" Type="http://schemas.openxmlformats.org/officeDocument/2006/relationships/hyperlink" Target="http://pbs.twimg.com/profile_images/1178620347022749697/ivPqlRjB_normal.jpg" TargetMode="External" /><Relationship Id="rId500" Type="http://schemas.openxmlformats.org/officeDocument/2006/relationships/hyperlink" Target="http://pbs.twimg.com/profile_images/1187742024524554240/4Tli45Vm_normal.jpg" TargetMode="External" /><Relationship Id="rId501" Type="http://schemas.openxmlformats.org/officeDocument/2006/relationships/hyperlink" Target="http://pbs.twimg.com/profile_images/1468506602/zzzzzzz_normal.jpg" TargetMode="External" /><Relationship Id="rId502" Type="http://schemas.openxmlformats.org/officeDocument/2006/relationships/hyperlink" Target="http://pbs.twimg.com/profile_images/905397606574153728/1n6mvU_d_normal.jpg" TargetMode="External" /><Relationship Id="rId503" Type="http://schemas.openxmlformats.org/officeDocument/2006/relationships/hyperlink" Target="http://pbs.twimg.com/profile_images/931492444071432192/uoIilPDf_normal.jpg" TargetMode="External" /><Relationship Id="rId504" Type="http://schemas.openxmlformats.org/officeDocument/2006/relationships/hyperlink" Target="http://pbs.twimg.com/profile_images/628999610518913024/jp8d8sOc_normal.jpg" TargetMode="External" /><Relationship Id="rId505" Type="http://schemas.openxmlformats.org/officeDocument/2006/relationships/hyperlink" Target="http://pbs.twimg.com/profile_images/775304092084076544/S2aCTCJK_normal.jpg" TargetMode="External" /><Relationship Id="rId506" Type="http://schemas.openxmlformats.org/officeDocument/2006/relationships/hyperlink" Target="http://pbs.twimg.com/profile_images/1186490327734964224/bCjJcH57_normal.jpg" TargetMode="External" /><Relationship Id="rId507" Type="http://schemas.openxmlformats.org/officeDocument/2006/relationships/hyperlink" Target="http://pbs.twimg.com/profile_images/591496513160810496/HojweuT9_normal.jpg" TargetMode="External" /><Relationship Id="rId508" Type="http://schemas.openxmlformats.org/officeDocument/2006/relationships/hyperlink" Target="http://pbs.twimg.com/profile_images/511200314536775680/HOYd-RQw_normal.jpeg" TargetMode="External" /><Relationship Id="rId509" Type="http://schemas.openxmlformats.org/officeDocument/2006/relationships/hyperlink" Target="http://pbs.twimg.com/profile_images/1158045701823242240/sEp4atZR_normal.jpg" TargetMode="External" /><Relationship Id="rId510" Type="http://schemas.openxmlformats.org/officeDocument/2006/relationships/hyperlink" Target="http://pbs.twimg.com/profile_images/1876107913/dd49c469-4abb-409e-9954-75a05f6e0499_normal.jpg" TargetMode="External" /><Relationship Id="rId511" Type="http://schemas.openxmlformats.org/officeDocument/2006/relationships/hyperlink" Target="http://pbs.twimg.com/profile_images/1088861247624294400/k6L0GTdd_normal.jpg" TargetMode="External" /><Relationship Id="rId512" Type="http://schemas.openxmlformats.org/officeDocument/2006/relationships/hyperlink" Target="http://pbs.twimg.com/profile_images/1190315445724864512/FobTQ6f4_normal.jpg" TargetMode="External" /><Relationship Id="rId513" Type="http://schemas.openxmlformats.org/officeDocument/2006/relationships/hyperlink" Target="http://pbs.twimg.com/profile_images/790757943876681728/yAkX6x0f_normal.jpg" TargetMode="External" /><Relationship Id="rId514" Type="http://schemas.openxmlformats.org/officeDocument/2006/relationships/hyperlink" Target="http://pbs.twimg.com/profile_images/1168190309856997376/q27H7Cm2_normal.jpg" TargetMode="External" /><Relationship Id="rId515" Type="http://schemas.openxmlformats.org/officeDocument/2006/relationships/hyperlink" Target="http://pbs.twimg.com/profile_images/1115372352055971842/fUbkQqvj_normal.png" TargetMode="External" /><Relationship Id="rId516" Type="http://schemas.openxmlformats.org/officeDocument/2006/relationships/hyperlink" Target="http://pbs.twimg.com/profile_images/983368952066670592/FC1HRxO6_normal.jpg" TargetMode="External" /><Relationship Id="rId517" Type="http://schemas.openxmlformats.org/officeDocument/2006/relationships/hyperlink" Target="http://pbs.twimg.com/profile_images/1172563877143502848/n1jBANyu_normal.jpg" TargetMode="External" /><Relationship Id="rId518" Type="http://schemas.openxmlformats.org/officeDocument/2006/relationships/hyperlink" Target="http://pbs.twimg.com/profile_images/1009542073974812672/6RLnb0iZ_normal.jpg" TargetMode="External" /><Relationship Id="rId519" Type="http://schemas.openxmlformats.org/officeDocument/2006/relationships/hyperlink" Target="http://pbs.twimg.com/profile_images/1058784471405588480/8YUnqs5t_normal.jpg" TargetMode="External" /><Relationship Id="rId520" Type="http://schemas.openxmlformats.org/officeDocument/2006/relationships/hyperlink" Target="http://pbs.twimg.com/profile_images/1172227058388353025/iIPYGP3E_normal.jpg" TargetMode="External" /><Relationship Id="rId521" Type="http://schemas.openxmlformats.org/officeDocument/2006/relationships/hyperlink" Target="http://pbs.twimg.com/profile_images/675760386893701120/QVji4iR5_normal.png" TargetMode="External" /><Relationship Id="rId522" Type="http://schemas.openxmlformats.org/officeDocument/2006/relationships/hyperlink" Target="http://pbs.twimg.com/profile_images/728333997550514176/vNvQb-RN_normal.jpg" TargetMode="External" /><Relationship Id="rId523" Type="http://schemas.openxmlformats.org/officeDocument/2006/relationships/hyperlink" Target="http://pbs.twimg.com/profile_images/1554724820/hodge_twitter_normal.jpg" TargetMode="External" /><Relationship Id="rId524" Type="http://schemas.openxmlformats.org/officeDocument/2006/relationships/hyperlink" Target="http://pbs.twimg.com/profile_images/975455903343243264/odMJG_Ht_normal.jpg" TargetMode="External" /><Relationship Id="rId525" Type="http://schemas.openxmlformats.org/officeDocument/2006/relationships/hyperlink" Target="http://pbs.twimg.com/profile_images/1186747726702071808/O-z20QTu_normal.jpg" TargetMode="External" /><Relationship Id="rId526" Type="http://schemas.openxmlformats.org/officeDocument/2006/relationships/hyperlink" Target="http://pbs.twimg.com/profile_images/1178763416435089410/KyL0BrqE_normal.jpg" TargetMode="External" /><Relationship Id="rId527" Type="http://schemas.openxmlformats.org/officeDocument/2006/relationships/hyperlink" Target="http://pbs.twimg.com/profile_images/1176486211147456512/fzhjq4Rk_normal.jpg" TargetMode="External" /><Relationship Id="rId528" Type="http://schemas.openxmlformats.org/officeDocument/2006/relationships/hyperlink" Target="http://pbs.twimg.com/profile_images/1178689166659338241/248WdCe2_normal.jpg" TargetMode="External" /><Relationship Id="rId529" Type="http://schemas.openxmlformats.org/officeDocument/2006/relationships/hyperlink" Target="http://pbs.twimg.com/profile_images/1016331756243333120/fSm53y5G_normal.jpg" TargetMode="External" /><Relationship Id="rId530" Type="http://schemas.openxmlformats.org/officeDocument/2006/relationships/hyperlink" Target="http://pbs.twimg.com/profile_images/1146031671034167301/3TcXxDDL_normal.png" TargetMode="External" /><Relationship Id="rId531" Type="http://schemas.openxmlformats.org/officeDocument/2006/relationships/hyperlink" Target="http://pbs.twimg.com/profile_images/1134608608489029632/6JFqfjtx_normal.jpg" TargetMode="External" /><Relationship Id="rId532" Type="http://schemas.openxmlformats.org/officeDocument/2006/relationships/hyperlink" Target="http://pbs.twimg.com/profile_images/963999201574006789/aEb1vZUx_normal.jpg" TargetMode="External" /><Relationship Id="rId533" Type="http://schemas.openxmlformats.org/officeDocument/2006/relationships/hyperlink" Target="http://pbs.twimg.com/profile_images/1042983422719737859/lvtBjTPZ_normal.jpg" TargetMode="External" /><Relationship Id="rId534" Type="http://schemas.openxmlformats.org/officeDocument/2006/relationships/hyperlink" Target="http://pbs.twimg.com/profile_images/797283628476669952/B1gH6xXm_normal.jpg" TargetMode="External" /><Relationship Id="rId535" Type="http://schemas.openxmlformats.org/officeDocument/2006/relationships/hyperlink" Target="http://pbs.twimg.com/profile_images/1109524211884806150/lhhUNhfO_normal.jpg" TargetMode="External" /><Relationship Id="rId536" Type="http://schemas.openxmlformats.org/officeDocument/2006/relationships/hyperlink" Target="http://pbs.twimg.com/profile_images/1160177656828235776/BTgAuNTI_normal.jpg" TargetMode="External" /><Relationship Id="rId537" Type="http://schemas.openxmlformats.org/officeDocument/2006/relationships/hyperlink" Target="http://pbs.twimg.com/profile_images/797263609747435522/iydylBqD_normal.jpg" TargetMode="External" /><Relationship Id="rId538" Type="http://schemas.openxmlformats.org/officeDocument/2006/relationships/hyperlink" Target="http://abs.twimg.com/sticky/default_profile_images/default_profile_normal.png" TargetMode="External" /><Relationship Id="rId539" Type="http://schemas.openxmlformats.org/officeDocument/2006/relationships/hyperlink" Target="http://pbs.twimg.com/profile_images/1183261464565600257/ZoCwhsk2_normal.jpg" TargetMode="External" /><Relationship Id="rId540" Type="http://schemas.openxmlformats.org/officeDocument/2006/relationships/hyperlink" Target="http://pbs.twimg.com/profile_images/1040593564806340609/XymD5wJD_normal.jpg" TargetMode="External" /><Relationship Id="rId541" Type="http://schemas.openxmlformats.org/officeDocument/2006/relationships/hyperlink" Target="http://pbs.twimg.com/profile_images/935142265378312192/p6-R3nXk_normal.jpg" TargetMode="External" /><Relationship Id="rId542" Type="http://schemas.openxmlformats.org/officeDocument/2006/relationships/hyperlink" Target="http://pbs.twimg.com/profile_images/1192906938121519106/_JXBLYFr_normal.jpg" TargetMode="External" /><Relationship Id="rId543" Type="http://schemas.openxmlformats.org/officeDocument/2006/relationships/hyperlink" Target="http://pbs.twimg.com/profile_images/983142796185006080/BWSju6uo_normal.jpg" TargetMode="External" /><Relationship Id="rId544" Type="http://schemas.openxmlformats.org/officeDocument/2006/relationships/hyperlink" Target="http://pbs.twimg.com/profile_images/1111505528205668352/8bTXzW1T_normal.jpg" TargetMode="External" /><Relationship Id="rId545" Type="http://schemas.openxmlformats.org/officeDocument/2006/relationships/hyperlink" Target="http://pbs.twimg.com/profile_images/1077921252961067014/c9jf-HGj_normal.jpg" TargetMode="External" /><Relationship Id="rId546" Type="http://schemas.openxmlformats.org/officeDocument/2006/relationships/hyperlink" Target="http://pbs.twimg.com/profile_images/884774507998658560/mKIusWG-_normal.jpg" TargetMode="External" /><Relationship Id="rId547" Type="http://schemas.openxmlformats.org/officeDocument/2006/relationships/hyperlink" Target="http://pbs.twimg.com/profile_images/1077894251378364416/Ukxgg8q5_normal.jpg" TargetMode="External" /><Relationship Id="rId548" Type="http://schemas.openxmlformats.org/officeDocument/2006/relationships/hyperlink" Target="http://pbs.twimg.com/profile_images/546015308/IMG_0305_normal.JPG" TargetMode="External" /><Relationship Id="rId549" Type="http://schemas.openxmlformats.org/officeDocument/2006/relationships/hyperlink" Target="http://pbs.twimg.com/profile_images/974350863207731200/4PJ61taM_normal.jpg" TargetMode="External" /><Relationship Id="rId550" Type="http://schemas.openxmlformats.org/officeDocument/2006/relationships/hyperlink" Target="http://pbs.twimg.com/profile_images/1031563912418918404/c6aT2tke_normal.jpg" TargetMode="External" /><Relationship Id="rId551" Type="http://schemas.openxmlformats.org/officeDocument/2006/relationships/hyperlink" Target="http://pbs.twimg.com/profile_images/1191814476988919810/-TzC4L7n_normal.jpg" TargetMode="External" /><Relationship Id="rId552" Type="http://schemas.openxmlformats.org/officeDocument/2006/relationships/hyperlink" Target="http://pbs.twimg.com/profile_images/1081332155500777472/F-OH6Yz7_normal.jpg" TargetMode="External" /><Relationship Id="rId553" Type="http://schemas.openxmlformats.org/officeDocument/2006/relationships/hyperlink" Target="http://pbs.twimg.com/profile_images/1184069516571152384/W2_w-eUP_normal.jpg" TargetMode="External" /><Relationship Id="rId554" Type="http://schemas.openxmlformats.org/officeDocument/2006/relationships/hyperlink" Target="http://pbs.twimg.com/profile_images/472441237283172352/IkLO151f_normal.jpeg" TargetMode="External" /><Relationship Id="rId555" Type="http://schemas.openxmlformats.org/officeDocument/2006/relationships/hyperlink" Target="http://pbs.twimg.com/profile_images/1057464354151546880/HlAi3xwr_normal.jpg" TargetMode="External" /><Relationship Id="rId556" Type="http://schemas.openxmlformats.org/officeDocument/2006/relationships/hyperlink" Target="http://pbs.twimg.com/profile_images/640050974963318784/bXR9LUgf_normal.jpg" TargetMode="External" /><Relationship Id="rId557" Type="http://schemas.openxmlformats.org/officeDocument/2006/relationships/hyperlink" Target="http://pbs.twimg.com/profile_images/1193678606305779712/kKTZk2jV_normal.jpg" TargetMode="External" /><Relationship Id="rId558" Type="http://schemas.openxmlformats.org/officeDocument/2006/relationships/hyperlink" Target="http://pbs.twimg.com/profile_images/1113055141761073153/9gjeEtmz_normal.png" TargetMode="External" /><Relationship Id="rId559" Type="http://schemas.openxmlformats.org/officeDocument/2006/relationships/hyperlink" Target="http://pbs.twimg.com/profile_images/1095760287838351360/7wYCM3ri_normal.png" TargetMode="External" /><Relationship Id="rId560" Type="http://schemas.openxmlformats.org/officeDocument/2006/relationships/hyperlink" Target="http://pbs.twimg.com/profile_images/1811695358/cc-300_normal.jpg" TargetMode="External" /><Relationship Id="rId561" Type="http://schemas.openxmlformats.org/officeDocument/2006/relationships/hyperlink" Target="http://pbs.twimg.com/profile_images/1182146512337305602/T-P3hUbz_normal.jpg" TargetMode="External" /><Relationship Id="rId562" Type="http://schemas.openxmlformats.org/officeDocument/2006/relationships/hyperlink" Target="http://pbs.twimg.com/profile_images/1189408033689890817/DRzakB0n_normal.jpg" TargetMode="External" /><Relationship Id="rId563" Type="http://schemas.openxmlformats.org/officeDocument/2006/relationships/hyperlink" Target="http://pbs.twimg.com/profile_images/1173035434227556352/rgsrsTDH_normal.jpg" TargetMode="External" /><Relationship Id="rId564" Type="http://schemas.openxmlformats.org/officeDocument/2006/relationships/hyperlink" Target="http://pbs.twimg.com/profile_images/1188901535851388929/_9nGMr9S_normal.jpg" TargetMode="External" /><Relationship Id="rId565" Type="http://schemas.openxmlformats.org/officeDocument/2006/relationships/hyperlink" Target="http://pbs.twimg.com/profile_images/722490988120289280/iF92VumO_normal.jpg" TargetMode="External" /><Relationship Id="rId566" Type="http://schemas.openxmlformats.org/officeDocument/2006/relationships/hyperlink" Target="http://pbs.twimg.com/profile_images/934193889782538240/8rMVFusv_normal.jpg" TargetMode="External" /><Relationship Id="rId567" Type="http://schemas.openxmlformats.org/officeDocument/2006/relationships/hyperlink" Target="http://pbs.twimg.com/profile_images/1053051295068839939/G1krWmDs_normal.jpg" TargetMode="External" /><Relationship Id="rId568" Type="http://schemas.openxmlformats.org/officeDocument/2006/relationships/hyperlink" Target="http://pbs.twimg.com/profile_images/1066951479951572992/DyJX61MQ_normal.jpg" TargetMode="External" /><Relationship Id="rId569" Type="http://schemas.openxmlformats.org/officeDocument/2006/relationships/hyperlink" Target="http://pbs.twimg.com/profile_images/948233027003568134/CgN4fiLw_normal.jpg" TargetMode="External" /><Relationship Id="rId570" Type="http://schemas.openxmlformats.org/officeDocument/2006/relationships/hyperlink" Target="http://pbs.twimg.com/profile_images/1145692408111403009/NHOyAzVe_normal.jpg" TargetMode="External" /><Relationship Id="rId571" Type="http://schemas.openxmlformats.org/officeDocument/2006/relationships/hyperlink" Target="http://pbs.twimg.com/profile_images/803022459414847488/S7Re7BoT_normal.jpg" TargetMode="External" /><Relationship Id="rId572" Type="http://schemas.openxmlformats.org/officeDocument/2006/relationships/hyperlink" Target="http://pbs.twimg.com/profile_images/1187709377911889924/c11xYPPD_normal.jpg" TargetMode="External" /><Relationship Id="rId573" Type="http://schemas.openxmlformats.org/officeDocument/2006/relationships/hyperlink" Target="http://pbs.twimg.com/profile_images/1071953129107832837/d8bVuEPF_normal.jpg" TargetMode="External" /><Relationship Id="rId574" Type="http://schemas.openxmlformats.org/officeDocument/2006/relationships/hyperlink" Target="http://pbs.twimg.com/profile_images/1026899259696668675/oNFm6UEr_normal.jpg" TargetMode="External" /><Relationship Id="rId575" Type="http://schemas.openxmlformats.org/officeDocument/2006/relationships/hyperlink" Target="http://pbs.twimg.com/profile_images/1179797839079251970/5s--rTsF_normal.jpg" TargetMode="External" /><Relationship Id="rId576" Type="http://schemas.openxmlformats.org/officeDocument/2006/relationships/hyperlink" Target="http://pbs.twimg.com/profile_images/978906104318054400/-3FuKLU3_normal.jpg" TargetMode="External" /><Relationship Id="rId577" Type="http://schemas.openxmlformats.org/officeDocument/2006/relationships/hyperlink" Target="http://pbs.twimg.com/profile_images/1188009278638100480/lYebWVDG_normal.jpg" TargetMode="External" /><Relationship Id="rId578" Type="http://schemas.openxmlformats.org/officeDocument/2006/relationships/hyperlink" Target="http://pbs.twimg.com/profile_images/478854474794938368/7qi4jU3g_normal.jpeg" TargetMode="External" /><Relationship Id="rId579" Type="http://schemas.openxmlformats.org/officeDocument/2006/relationships/hyperlink" Target="http://pbs.twimg.com/profile_images/532011275446796288/Hd3sj3ZU_normal.jpeg" TargetMode="External" /><Relationship Id="rId580" Type="http://schemas.openxmlformats.org/officeDocument/2006/relationships/hyperlink" Target="http://pbs.twimg.com/profile_images/565746986389741569/qHaOtnZ7_normal.jpeg" TargetMode="External" /><Relationship Id="rId581" Type="http://schemas.openxmlformats.org/officeDocument/2006/relationships/hyperlink" Target="http://pbs.twimg.com/profile_images/2972150504/4639aa88b33a74681f76f7afe31abb82_normal.jpeg" TargetMode="External" /><Relationship Id="rId582" Type="http://schemas.openxmlformats.org/officeDocument/2006/relationships/hyperlink" Target="http://pbs.twimg.com/profile_images/1133817050391044096/hFxcS4mZ_normal.png" TargetMode="External" /><Relationship Id="rId583" Type="http://schemas.openxmlformats.org/officeDocument/2006/relationships/hyperlink" Target="http://pbs.twimg.com/profile_images/1170510364628443136/AhAcZdHu_normal.jpg" TargetMode="External" /><Relationship Id="rId584" Type="http://schemas.openxmlformats.org/officeDocument/2006/relationships/hyperlink" Target="http://pbs.twimg.com/profile_images/1094801350053965824/L2np1ciB_normal.jpg" TargetMode="External" /><Relationship Id="rId585" Type="http://schemas.openxmlformats.org/officeDocument/2006/relationships/hyperlink" Target="http://pbs.twimg.com/profile_images/885456074987491328/kbFjUocA_normal.jpg" TargetMode="External" /><Relationship Id="rId586" Type="http://schemas.openxmlformats.org/officeDocument/2006/relationships/hyperlink" Target="http://abs.twimg.com/sticky/default_profile_images/default_profile_normal.png" TargetMode="External" /><Relationship Id="rId587" Type="http://schemas.openxmlformats.org/officeDocument/2006/relationships/hyperlink" Target="http://pbs.twimg.com/profile_images/1125146868407660544/Ie52x1Cg_normal.jpg" TargetMode="External" /><Relationship Id="rId588" Type="http://schemas.openxmlformats.org/officeDocument/2006/relationships/hyperlink" Target="http://pbs.twimg.com/profile_images/1020433424128102400/gnSk5L9N_normal.jpg" TargetMode="External" /><Relationship Id="rId589" Type="http://schemas.openxmlformats.org/officeDocument/2006/relationships/hyperlink" Target="http://pbs.twimg.com/profile_images/875551380831916032/lgg0UphK_normal.jpg" TargetMode="External" /><Relationship Id="rId590" Type="http://schemas.openxmlformats.org/officeDocument/2006/relationships/hyperlink" Target="http://pbs.twimg.com/profile_images/1150485830898737152/NuTxfqgy_normal.jpg" TargetMode="External" /><Relationship Id="rId591" Type="http://schemas.openxmlformats.org/officeDocument/2006/relationships/hyperlink" Target="http://pbs.twimg.com/profile_images/1034545782819409921/gY9M5xDc_normal.jpg" TargetMode="External" /><Relationship Id="rId592" Type="http://schemas.openxmlformats.org/officeDocument/2006/relationships/hyperlink" Target="http://pbs.twimg.com/profile_images/1991891559/Twittershot_normal.jpg" TargetMode="External" /><Relationship Id="rId593" Type="http://schemas.openxmlformats.org/officeDocument/2006/relationships/hyperlink" Target="http://pbs.twimg.com/profile_images/1107422536734781447/XO_nBlgd_normal.png" TargetMode="External" /><Relationship Id="rId594" Type="http://schemas.openxmlformats.org/officeDocument/2006/relationships/hyperlink" Target="http://pbs.twimg.com/profile_images/378800000003122042/73274e217512eb8b7ecf312f22cbf38e_normal.jpeg" TargetMode="External" /><Relationship Id="rId595" Type="http://schemas.openxmlformats.org/officeDocument/2006/relationships/hyperlink" Target="http://pbs.twimg.com/profile_images/996106838910304256/aNnTskTv_normal.jpg" TargetMode="External" /><Relationship Id="rId596" Type="http://schemas.openxmlformats.org/officeDocument/2006/relationships/hyperlink" Target="http://pbs.twimg.com/profile_images/1122220086960558081/tLdPBRZR_normal.jpg" TargetMode="External" /><Relationship Id="rId597" Type="http://schemas.openxmlformats.org/officeDocument/2006/relationships/hyperlink" Target="http://pbs.twimg.com/profile_images/1040258515523141632/fcIGOUXk_normal.jpg" TargetMode="External" /><Relationship Id="rId598" Type="http://schemas.openxmlformats.org/officeDocument/2006/relationships/hyperlink" Target="http://pbs.twimg.com/profile_images/1099792951104991237/7Xaa0XXs_normal.jpg" TargetMode="External" /><Relationship Id="rId599" Type="http://schemas.openxmlformats.org/officeDocument/2006/relationships/hyperlink" Target="http://pbs.twimg.com/profile_images/1137846269731332097/Xp47Uebj_normal.jpg" TargetMode="External" /><Relationship Id="rId600" Type="http://schemas.openxmlformats.org/officeDocument/2006/relationships/hyperlink" Target="http://pbs.twimg.com/profile_images/1047138038348959749/1m2I0PXw_normal.jpg" TargetMode="External" /><Relationship Id="rId601" Type="http://schemas.openxmlformats.org/officeDocument/2006/relationships/hyperlink" Target="http://pbs.twimg.com/profile_images/1117137065357918208/f2aS-aTX_normal.jpg" TargetMode="External" /><Relationship Id="rId602" Type="http://schemas.openxmlformats.org/officeDocument/2006/relationships/hyperlink" Target="http://pbs.twimg.com/profile_images/1081839610840285184/Rer9-nBv_normal.jpg" TargetMode="External" /><Relationship Id="rId603" Type="http://schemas.openxmlformats.org/officeDocument/2006/relationships/hyperlink" Target="http://pbs.twimg.com/profile_images/1165792621802991616/F9mrlO1v_normal.png" TargetMode="External" /><Relationship Id="rId604" Type="http://schemas.openxmlformats.org/officeDocument/2006/relationships/hyperlink" Target="http://pbs.twimg.com/profile_images/1094039856806809601/YKhXWzRR_normal.jpg" TargetMode="External" /><Relationship Id="rId605" Type="http://schemas.openxmlformats.org/officeDocument/2006/relationships/hyperlink" Target="http://pbs.twimg.com/profile_images/1127987894503788546/DTtR6ssy_normal.jpg" TargetMode="External" /><Relationship Id="rId606" Type="http://schemas.openxmlformats.org/officeDocument/2006/relationships/hyperlink" Target="http://pbs.twimg.com/profile_images/1056232740541087745/41YqIYli_normal.jpg" TargetMode="External" /><Relationship Id="rId607" Type="http://schemas.openxmlformats.org/officeDocument/2006/relationships/hyperlink" Target="http://pbs.twimg.com/profile_images/1165140965985677312/NRBKn_Nc_normal.jpg" TargetMode="External" /><Relationship Id="rId608" Type="http://schemas.openxmlformats.org/officeDocument/2006/relationships/hyperlink" Target="http://pbs.twimg.com/profile_images/928734528167989249/sNrJM143_normal.jpg" TargetMode="External" /><Relationship Id="rId609" Type="http://schemas.openxmlformats.org/officeDocument/2006/relationships/hyperlink" Target="http://pbs.twimg.com/profile_images/1191542674530037760/bnTxB0J9_normal.jpg" TargetMode="External" /><Relationship Id="rId610" Type="http://schemas.openxmlformats.org/officeDocument/2006/relationships/hyperlink" Target="http://pbs.twimg.com/profile_images/421512476/joel-and-the-bots-for-blog_normal.jpg" TargetMode="External" /><Relationship Id="rId611" Type="http://schemas.openxmlformats.org/officeDocument/2006/relationships/hyperlink" Target="http://pbs.twimg.com/profile_images/941690849535987713/ZrA_ffU__normal.jpg" TargetMode="External" /><Relationship Id="rId612" Type="http://schemas.openxmlformats.org/officeDocument/2006/relationships/hyperlink" Target="http://pbs.twimg.com/profile_images/1192626585662345217/otBiZe0C_normal.jpg" TargetMode="External" /><Relationship Id="rId613" Type="http://schemas.openxmlformats.org/officeDocument/2006/relationships/hyperlink" Target="http://pbs.twimg.com/profile_images/1164946752945999872/NhxTv6eM_normal.jpg" TargetMode="External" /><Relationship Id="rId614" Type="http://schemas.openxmlformats.org/officeDocument/2006/relationships/hyperlink" Target="http://pbs.twimg.com/profile_images/995763551246708743/ZY2bpm4m_normal.jpg" TargetMode="External" /><Relationship Id="rId615" Type="http://schemas.openxmlformats.org/officeDocument/2006/relationships/hyperlink" Target="http://pbs.twimg.com/profile_images/1185279297067597825/NEMYjpn4_normal.jpg" TargetMode="External" /><Relationship Id="rId616" Type="http://schemas.openxmlformats.org/officeDocument/2006/relationships/hyperlink" Target="http://pbs.twimg.com/profile_images/713443343980568576/4cUwy9d-_normal.jpg" TargetMode="External" /><Relationship Id="rId617" Type="http://schemas.openxmlformats.org/officeDocument/2006/relationships/hyperlink" Target="http://pbs.twimg.com/profile_images/1038134382178000902/wnFVD44P_normal.jpg" TargetMode="External" /><Relationship Id="rId618" Type="http://schemas.openxmlformats.org/officeDocument/2006/relationships/hyperlink" Target="http://pbs.twimg.com/profile_images/1039590469318189060/-Xfdi4IH_normal.jpg" TargetMode="External" /><Relationship Id="rId619" Type="http://schemas.openxmlformats.org/officeDocument/2006/relationships/hyperlink" Target="http://pbs.twimg.com/profile_images/1087415942576066560/7J1R5u5Q_normal.jpg" TargetMode="External" /><Relationship Id="rId620" Type="http://schemas.openxmlformats.org/officeDocument/2006/relationships/hyperlink" Target="http://pbs.twimg.com/profile_images/672094320619610112/Kom89qyW_normal.jpg" TargetMode="External" /><Relationship Id="rId621" Type="http://schemas.openxmlformats.org/officeDocument/2006/relationships/hyperlink" Target="http://pbs.twimg.com/profile_images/1185635308576137219/AAp1ftV-_normal.jpg" TargetMode="External" /><Relationship Id="rId622" Type="http://schemas.openxmlformats.org/officeDocument/2006/relationships/hyperlink" Target="http://pbs.twimg.com/profile_images/1092447401716211712/CcOq2B1B_normal.jpg" TargetMode="External" /><Relationship Id="rId623" Type="http://schemas.openxmlformats.org/officeDocument/2006/relationships/hyperlink" Target="https://twitter.com/cook30_eric" TargetMode="External" /><Relationship Id="rId624" Type="http://schemas.openxmlformats.org/officeDocument/2006/relationships/hyperlink" Target="https://twitter.com/travcurrie" TargetMode="External" /><Relationship Id="rId625" Type="http://schemas.openxmlformats.org/officeDocument/2006/relationships/hyperlink" Target="https://twitter.com/sea__cow" TargetMode="External" /><Relationship Id="rId626" Type="http://schemas.openxmlformats.org/officeDocument/2006/relationships/hyperlink" Target="https://twitter.com/17micker" TargetMode="External" /><Relationship Id="rId627" Type="http://schemas.openxmlformats.org/officeDocument/2006/relationships/hyperlink" Target="https://twitter.com/thebiscuitpod" TargetMode="External" /><Relationship Id="rId628" Type="http://schemas.openxmlformats.org/officeDocument/2006/relationships/hyperlink" Target="https://twitter.com/canbluesfan" TargetMode="External" /><Relationship Id="rId629" Type="http://schemas.openxmlformats.org/officeDocument/2006/relationships/hyperlink" Target="https://twitter.com/rockcityusa9" TargetMode="External" /><Relationship Id="rId630" Type="http://schemas.openxmlformats.org/officeDocument/2006/relationships/hyperlink" Target="https://twitter.com/rk_stimp" TargetMode="External" /><Relationship Id="rId631" Type="http://schemas.openxmlformats.org/officeDocument/2006/relationships/hyperlink" Target="https://twitter.com/iancmclaren" TargetMode="External" /><Relationship Id="rId632" Type="http://schemas.openxmlformats.org/officeDocument/2006/relationships/hyperlink" Target="https://twitter.com/pipes_06" TargetMode="External" /><Relationship Id="rId633" Type="http://schemas.openxmlformats.org/officeDocument/2006/relationships/hyperlink" Target="https://twitter.com/jay52913" TargetMode="External" /><Relationship Id="rId634" Type="http://schemas.openxmlformats.org/officeDocument/2006/relationships/hyperlink" Target="https://twitter.com/michael_warren" TargetMode="External" /><Relationship Id="rId635" Type="http://schemas.openxmlformats.org/officeDocument/2006/relationships/hyperlink" Target="https://twitter.com/briannaacanavan" TargetMode="External" /><Relationship Id="rId636" Type="http://schemas.openxmlformats.org/officeDocument/2006/relationships/hyperlink" Target="https://twitter.com/101967pat" TargetMode="External" /><Relationship Id="rId637" Type="http://schemas.openxmlformats.org/officeDocument/2006/relationships/hyperlink" Target="https://twitter.com/honestllyyyyyy" TargetMode="External" /><Relationship Id="rId638" Type="http://schemas.openxmlformats.org/officeDocument/2006/relationships/hyperlink" Target="https://twitter.com/billernr" TargetMode="External" /><Relationship Id="rId639" Type="http://schemas.openxmlformats.org/officeDocument/2006/relationships/hyperlink" Target="https://twitter.com/sbnationnhl" TargetMode="External" /><Relationship Id="rId640" Type="http://schemas.openxmlformats.org/officeDocument/2006/relationships/hyperlink" Target="https://twitter.com/dwancherry" TargetMode="External" /><Relationship Id="rId641" Type="http://schemas.openxmlformats.org/officeDocument/2006/relationships/hyperlink" Target="https://twitter.com/whiff83" TargetMode="External" /><Relationship Id="rId642" Type="http://schemas.openxmlformats.org/officeDocument/2006/relationships/hyperlink" Target="https://twitter.com/tiffmeister82" TargetMode="External" /><Relationship Id="rId643" Type="http://schemas.openxmlformats.org/officeDocument/2006/relationships/hyperlink" Target="https://twitter.com/zacwtolson" TargetMode="External" /><Relationship Id="rId644" Type="http://schemas.openxmlformats.org/officeDocument/2006/relationships/hyperlink" Target="https://twitter.com/leafsalldayy" TargetMode="External" /><Relationship Id="rId645" Type="http://schemas.openxmlformats.org/officeDocument/2006/relationships/hyperlink" Target="https://twitter.com/baby_smurf_nl" TargetMode="External" /><Relationship Id="rId646" Type="http://schemas.openxmlformats.org/officeDocument/2006/relationships/hyperlink" Target="https://twitter.com/jsg15" TargetMode="External" /><Relationship Id="rId647" Type="http://schemas.openxmlformats.org/officeDocument/2006/relationships/hyperlink" Target="https://twitter.com/bcreality" TargetMode="External" /><Relationship Id="rId648" Type="http://schemas.openxmlformats.org/officeDocument/2006/relationships/hyperlink" Target="https://twitter.com/sunnydays180" TargetMode="External" /><Relationship Id="rId649" Type="http://schemas.openxmlformats.org/officeDocument/2006/relationships/hyperlink" Target="https://twitter.com/a_picazo" TargetMode="External" /><Relationship Id="rId650" Type="http://schemas.openxmlformats.org/officeDocument/2006/relationships/hyperlink" Target="https://twitter.com/pmodog" TargetMode="External" /><Relationship Id="rId651" Type="http://schemas.openxmlformats.org/officeDocument/2006/relationships/hyperlink" Target="https://twitter.com/michael04468459" TargetMode="External" /><Relationship Id="rId652" Type="http://schemas.openxmlformats.org/officeDocument/2006/relationships/hyperlink" Target="https://twitter.com/scottbiggsify" TargetMode="External" /><Relationship Id="rId653" Type="http://schemas.openxmlformats.org/officeDocument/2006/relationships/hyperlink" Target="https://twitter.com/evanderkane_9" TargetMode="External" /><Relationship Id="rId654" Type="http://schemas.openxmlformats.org/officeDocument/2006/relationships/hyperlink" Target="https://twitter.com/cultangel" TargetMode="External" /><Relationship Id="rId655" Type="http://schemas.openxmlformats.org/officeDocument/2006/relationships/hyperlink" Target="https://twitter.com/pride_western" TargetMode="External" /><Relationship Id="rId656" Type="http://schemas.openxmlformats.org/officeDocument/2006/relationships/hyperlink" Target="https://twitter.com/burkie93" TargetMode="External" /><Relationship Id="rId657" Type="http://schemas.openxmlformats.org/officeDocument/2006/relationships/hyperlink" Target="https://twitter.com/profahern" TargetMode="External" /><Relationship Id="rId658" Type="http://schemas.openxmlformats.org/officeDocument/2006/relationships/hyperlink" Target="https://twitter.com/cryptosommelier" TargetMode="External" /><Relationship Id="rId659" Type="http://schemas.openxmlformats.org/officeDocument/2006/relationships/hyperlink" Target="https://twitter.com/cbc" TargetMode="External" /><Relationship Id="rId660" Type="http://schemas.openxmlformats.org/officeDocument/2006/relationships/hyperlink" Target="https://twitter.com/bcopoc" TargetMode="External" /><Relationship Id="rId661" Type="http://schemas.openxmlformats.org/officeDocument/2006/relationships/hyperlink" Target="https://twitter.com/gee_1000_" TargetMode="External" /><Relationship Id="rId662" Type="http://schemas.openxmlformats.org/officeDocument/2006/relationships/hyperlink" Target="https://twitter.com/jinksterz" TargetMode="External" /><Relationship Id="rId663" Type="http://schemas.openxmlformats.org/officeDocument/2006/relationships/hyperlink" Target="https://twitter.com/creativetweets" TargetMode="External" /><Relationship Id="rId664" Type="http://schemas.openxmlformats.org/officeDocument/2006/relationships/hyperlink" Target="https://twitter.com/lifeunderarock3" TargetMode="External" /><Relationship Id="rId665" Type="http://schemas.openxmlformats.org/officeDocument/2006/relationships/hyperlink" Target="https://twitter.com/_eddierazo" TargetMode="External" /><Relationship Id="rId666" Type="http://schemas.openxmlformats.org/officeDocument/2006/relationships/hyperlink" Target="https://twitter.com/mattns92" TargetMode="External" /><Relationship Id="rId667" Type="http://schemas.openxmlformats.org/officeDocument/2006/relationships/hyperlink" Target="https://twitter.com/jdnaa" TargetMode="External" /><Relationship Id="rId668" Type="http://schemas.openxmlformats.org/officeDocument/2006/relationships/hyperlink" Target="https://twitter.com/truebluecanadi1" TargetMode="External" /><Relationship Id="rId669" Type="http://schemas.openxmlformats.org/officeDocument/2006/relationships/hyperlink" Target="https://twitter.com/bobbygottfried" TargetMode="External" /><Relationship Id="rId670" Type="http://schemas.openxmlformats.org/officeDocument/2006/relationships/hyperlink" Target="https://twitter.com/jkm563" TargetMode="External" /><Relationship Id="rId671" Type="http://schemas.openxmlformats.org/officeDocument/2006/relationships/hyperlink" Target="https://twitter.com/tammad" TargetMode="External" /><Relationship Id="rId672" Type="http://schemas.openxmlformats.org/officeDocument/2006/relationships/hyperlink" Target="https://twitter.com/yeahrightinc" TargetMode="External" /><Relationship Id="rId673" Type="http://schemas.openxmlformats.org/officeDocument/2006/relationships/hyperlink" Target="https://twitter.com/cbcsports" TargetMode="External" /><Relationship Id="rId674" Type="http://schemas.openxmlformats.org/officeDocument/2006/relationships/hyperlink" Target="https://twitter.com/justrollinon86" TargetMode="External" /><Relationship Id="rId675" Type="http://schemas.openxmlformats.org/officeDocument/2006/relationships/hyperlink" Target="https://twitter.com/mamlung" TargetMode="External" /><Relationship Id="rId676" Type="http://schemas.openxmlformats.org/officeDocument/2006/relationships/hyperlink" Target="https://twitter.com/mowatgreg" TargetMode="External" /><Relationship Id="rId677" Type="http://schemas.openxmlformats.org/officeDocument/2006/relationships/hyperlink" Target="https://twitter.com/thegoalhorn" TargetMode="External" /><Relationship Id="rId678" Type="http://schemas.openxmlformats.org/officeDocument/2006/relationships/hyperlink" Target="https://twitter.com/phildoherty" TargetMode="External" /><Relationship Id="rId679" Type="http://schemas.openxmlformats.org/officeDocument/2006/relationships/hyperlink" Target="https://twitter.com/judy416" TargetMode="External" /><Relationship Id="rId680" Type="http://schemas.openxmlformats.org/officeDocument/2006/relationships/hyperlink" Target="https://twitter.com/rauldukeyyz" TargetMode="External" /><Relationship Id="rId681" Type="http://schemas.openxmlformats.org/officeDocument/2006/relationships/hyperlink" Target="https://twitter.com/ronmacleanhth" TargetMode="External" /><Relationship Id="rId682" Type="http://schemas.openxmlformats.org/officeDocument/2006/relationships/hyperlink" Target="https://twitter.com/hockeynight" TargetMode="External" /><Relationship Id="rId683" Type="http://schemas.openxmlformats.org/officeDocument/2006/relationships/hyperlink" Target="https://twitter.com/litvaksteve" TargetMode="External" /><Relationship Id="rId684" Type="http://schemas.openxmlformats.org/officeDocument/2006/relationships/hyperlink" Target="https://twitter.com/clgurevitz" TargetMode="External" /><Relationship Id="rId685" Type="http://schemas.openxmlformats.org/officeDocument/2006/relationships/hyperlink" Target="https://twitter.com/mooreintheam" TargetMode="External" /><Relationship Id="rId686" Type="http://schemas.openxmlformats.org/officeDocument/2006/relationships/hyperlink" Target="https://twitter.com/davidcharlesfa1" TargetMode="External" /><Relationship Id="rId687" Type="http://schemas.openxmlformats.org/officeDocument/2006/relationships/hyperlink" Target="https://twitter.com/aj_ranger" TargetMode="External" /><Relationship Id="rId688" Type="http://schemas.openxmlformats.org/officeDocument/2006/relationships/hyperlink" Target="https://twitter.com/trevorohebert1" TargetMode="External" /><Relationship Id="rId689" Type="http://schemas.openxmlformats.org/officeDocument/2006/relationships/hyperlink" Target="https://twitter.com/ahmarskhan" TargetMode="External" /><Relationship Id="rId690" Type="http://schemas.openxmlformats.org/officeDocument/2006/relationships/hyperlink" Target="https://twitter.com/toes2734" TargetMode="External" /><Relationship Id="rId691" Type="http://schemas.openxmlformats.org/officeDocument/2006/relationships/hyperlink" Target="https://twitter.com/smokeyfranks72" TargetMode="External" /><Relationship Id="rId692" Type="http://schemas.openxmlformats.org/officeDocument/2006/relationships/hyperlink" Target="https://twitter.com/nhl" TargetMode="External" /><Relationship Id="rId693" Type="http://schemas.openxmlformats.org/officeDocument/2006/relationships/hyperlink" Target="https://twitter.com/peteforgets" TargetMode="External" /><Relationship Id="rId694" Type="http://schemas.openxmlformats.org/officeDocument/2006/relationships/hyperlink" Target="https://twitter.com/sportsnet" TargetMode="External" /><Relationship Id="rId695" Type="http://schemas.openxmlformats.org/officeDocument/2006/relationships/hyperlink" Target="https://twitter.com/yychoeman" TargetMode="External" /><Relationship Id="rId696" Type="http://schemas.openxmlformats.org/officeDocument/2006/relationships/hyperlink" Target="https://twitter.com/yegbikedad" TargetMode="External" /><Relationship Id="rId697" Type="http://schemas.openxmlformats.org/officeDocument/2006/relationships/hyperlink" Target="https://twitter.com/juliusbarthelme" TargetMode="External" /><Relationship Id="rId698" Type="http://schemas.openxmlformats.org/officeDocument/2006/relationships/hyperlink" Target="https://twitter.com/normwilner" TargetMode="External" /><Relationship Id="rId699" Type="http://schemas.openxmlformats.org/officeDocument/2006/relationships/hyperlink" Target="https://twitter.com/whitey74014642" TargetMode="External" /><Relationship Id="rId700" Type="http://schemas.openxmlformats.org/officeDocument/2006/relationships/hyperlink" Target="https://twitter.com/dabear67" TargetMode="External" /><Relationship Id="rId701" Type="http://schemas.openxmlformats.org/officeDocument/2006/relationships/hyperlink" Target="https://twitter.com/rogerapage" TargetMode="External" /><Relationship Id="rId702" Type="http://schemas.openxmlformats.org/officeDocument/2006/relationships/hyperlink" Target="https://twitter.com/jasonrklein17" TargetMode="External" /><Relationship Id="rId703" Type="http://schemas.openxmlformats.org/officeDocument/2006/relationships/hyperlink" Target="https://twitter.com/drex" TargetMode="External" /><Relationship Id="rId704" Type="http://schemas.openxmlformats.org/officeDocument/2006/relationships/hyperlink" Target="https://twitter.com/ginger_consult" TargetMode="External" /><Relationship Id="rId705" Type="http://schemas.openxmlformats.org/officeDocument/2006/relationships/hyperlink" Target="https://twitter.com/goodeambrose" TargetMode="External" /><Relationship Id="rId706" Type="http://schemas.openxmlformats.org/officeDocument/2006/relationships/hyperlink" Target="https://twitter.com/ge_neration_nxt" TargetMode="External" /><Relationship Id="rId707" Type="http://schemas.openxmlformats.org/officeDocument/2006/relationships/hyperlink" Target="https://twitter.com/amd_808" TargetMode="External" /><Relationship Id="rId708" Type="http://schemas.openxmlformats.org/officeDocument/2006/relationships/hyperlink" Target="https://twitter.com/jeffpropulsion" TargetMode="External" /><Relationship Id="rId709" Type="http://schemas.openxmlformats.org/officeDocument/2006/relationships/hyperlink" Target="https://twitter.com/shootwauthority" TargetMode="External" /><Relationship Id="rId710" Type="http://schemas.openxmlformats.org/officeDocument/2006/relationships/hyperlink" Target="https://twitter.com/justinhollings9" TargetMode="External" /><Relationship Id="rId711" Type="http://schemas.openxmlformats.org/officeDocument/2006/relationships/hyperlink" Target="https://twitter.com/shiloh102957" TargetMode="External" /><Relationship Id="rId712" Type="http://schemas.openxmlformats.org/officeDocument/2006/relationships/hyperlink" Target="https://twitter.com/simmonssteve" TargetMode="External" /><Relationship Id="rId713" Type="http://schemas.openxmlformats.org/officeDocument/2006/relationships/hyperlink" Target="https://twitter.com/elspence333" TargetMode="External" /><Relationship Id="rId714" Type="http://schemas.openxmlformats.org/officeDocument/2006/relationships/hyperlink" Target="https://twitter.com/terrycormiergp" TargetMode="External" /><Relationship Id="rId715" Type="http://schemas.openxmlformats.org/officeDocument/2006/relationships/hyperlink" Target="https://twitter.com/christoaivalis" TargetMode="External" /><Relationship Id="rId716" Type="http://schemas.openxmlformats.org/officeDocument/2006/relationships/hyperlink" Target="https://twitter.com/jenny5e" TargetMode="External" /><Relationship Id="rId717" Type="http://schemas.openxmlformats.org/officeDocument/2006/relationships/hyperlink" Target="https://twitter.com/derrickcarter15" TargetMode="External" /><Relationship Id="rId718" Type="http://schemas.openxmlformats.org/officeDocument/2006/relationships/hyperlink" Target="https://twitter.com/ranjan_das_9" TargetMode="External" /><Relationship Id="rId719" Type="http://schemas.openxmlformats.org/officeDocument/2006/relationships/hyperlink" Target="https://twitter.com/viraniarif" TargetMode="External" /><Relationship Id="rId720" Type="http://schemas.openxmlformats.org/officeDocument/2006/relationships/hyperlink" Target="https://twitter.com/jacksiegel" TargetMode="External" /><Relationship Id="rId721" Type="http://schemas.openxmlformats.org/officeDocument/2006/relationships/hyperlink" Target="https://twitter.com/rstacey99" TargetMode="External" /><Relationship Id="rId722" Type="http://schemas.openxmlformats.org/officeDocument/2006/relationships/hyperlink" Target="https://twitter.com/joepack" TargetMode="External" /><Relationship Id="rId723" Type="http://schemas.openxmlformats.org/officeDocument/2006/relationships/hyperlink" Target="https://twitter.com/hockeyesque" TargetMode="External" /><Relationship Id="rId724" Type="http://schemas.openxmlformats.org/officeDocument/2006/relationships/hyperlink" Target="https://twitter.com/weeniewawa" TargetMode="External" /><Relationship Id="rId725" Type="http://schemas.openxmlformats.org/officeDocument/2006/relationships/hyperlink" Target="https://twitter.com/nickdipaolo" TargetMode="External" /><Relationship Id="rId726" Type="http://schemas.openxmlformats.org/officeDocument/2006/relationships/hyperlink" Target="https://twitter.com/vegasjayp" TargetMode="External" /><Relationship Id="rId727" Type="http://schemas.openxmlformats.org/officeDocument/2006/relationships/hyperlink" Target="https://twitter.com/g3man43" TargetMode="External" /><Relationship Id="rId728" Type="http://schemas.openxmlformats.org/officeDocument/2006/relationships/hyperlink" Target="https://twitter.com/al_sportslover" TargetMode="External" /><Relationship Id="rId729" Type="http://schemas.openxmlformats.org/officeDocument/2006/relationships/hyperlink" Target="https://twitter.com/copperfield2010" TargetMode="External" /><Relationship Id="rId730" Type="http://schemas.openxmlformats.org/officeDocument/2006/relationships/hyperlink" Target="https://twitter.com/gregfergus" TargetMode="External" /><Relationship Id="rId731" Type="http://schemas.openxmlformats.org/officeDocument/2006/relationships/hyperlink" Target="https://twitter.com/guybadeaux" TargetMode="External" /><Relationship Id="rId732" Type="http://schemas.openxmlformats.org/officeDocument/2006/relationships/hyperlink" Target="https://twitter.com/dewy03" TargetMode="External" /><Relationship Id="rId733" Type="http://schemas.openxmlformats.org/officeDocument/2006/relationships/hyperlink" Target="https://twitter.com/davehodge20" TargetMode="External" /><Relationship Id="rId734" Type="http://schemas.openxmlformats.org/officeDocument/2006/relationships/hyperlink" Target="https://twitter.com/glenerickson51" TargetMode="External" /><Relationship Id="rId735" Type="http://schemas.openxmlformats.org/officeDocument/2006/relationships/hyperlink" Target="https://twitter.com/markfriesen08" TargetMode="External" /><Relationship Id="rId736" Type="http://schemas.openxmlformats.org/officeDocument/2006/relationships/hyperlink" Target="https://twitter.com/qmjhl" TargetMode="External" /><Relationship Id="rId737" Type="http://schemas.openxmlformats.org/officeDocument/2006/relationships/hyperlink" Target="https://twitter.com/ohlhockey" TargetMode="External" /><Relationship Id="rId738" Type="http://schemas.openxmlformats.org/officeDocument/2006/relationships/hyperlink" Target="https://twitter.com/thewhl" TargetMode="External" /><Relationship Id="rId739" Type="http://schemas.openxmlformats.org/officeDocument/2006/relationships/hyperlink" Target="https://twitter.com/chlhockey" TargetMode="External" /><Relationship Id="rId740" Type="http://schemas.openxmlformats.org/officeDocument/2006/relationships/hyperlink" Target="https://twitter.com/rogers" TargetMode="External" /><Relationship Id="rId741" Type="http://schemas.openxmlformats.org/officeDocument/2006/relationships/hyperlink" Target="https://twitter.com/cartelhockey" TargetMode="External" /><Relationship Id="rId742" Type="http://schemas.openxmlformats.org/officeDocument/2006/relationships/hyperlink" Target="https://twitter.com/canadian_west" TargetMode="External" /><Relationship Id="rId743" Type="http://schemas.openxmlformats.org/officeDocument/2006/relationships/hyperlink" Target="https://twitter.com/boozechimp" TargetMode="External" /><Relationship Id="rId744" Type="http://schemas.openxmlformats.org/officeDocument/2006/relationships/hyperlink" Target="https://twitter.com/torontostar" TargetMode="External" /><Relationship Id="rId745" Type="http://schemas.openxmlformats.org/officeDocument/2006/relationships/hyperlink" Target="https://twitter.com/travismacintyre" TargetMode="External" /><Relationship Id="rId746" Type="http://schemas.openxmlformats.org/officeDocument/2006/relationships/hyperlink" Target="https://twitter.com/2_forhooking" TargetMode="External" /><Relationship Id="rId747" Type="http://schemas.openxmlformats.org/officeDocument/2006/relationships/hyperlink" Target="https://twitter.com/accordingtomio" TargetMode="External" /><Relationship Id="rId748" Type="http://schemas.openxmlformats.org/officeDocument/2006/relationships/hyperlink" Target="https://twitter.com/nealpope12" TargetMode="External" /><Relationship Id="rId749" Type="http://schemas.openxmlformats.org/officeDocument/2006/relationships/hyperlink" Target="https://twitter.com/bennyrough" TargetMode="External" /><Relationship Id="rId750" Type="http://schemas.openxmlformats.org/officeDocument/2006/relationships/hyperlink" Target="https://twitter.com/peoplespca" TargetMode="External" /><Relationship Id="rId751" Type="http://schemas.openxmlformats.org/officeDocument/2006/relationships/hyperlink" Target="https://twitter.com/johnefrancis" TargetMode="External" /><Relationship Id="rId752" Type="http://schemas.openxmlformats.org/officeDocument/2006/relationships/hyperlink" Target="https://twitter.com/disomma91" TargetMode="External" /><Relationship Id="rId753" Type="http://schemas.openxmlformats.org/officeDocument/2006/relationships/hyperlink" Target="https://twitter.com/mphs95" TargetMode="External" /><Relationship Id="rId754" Type="http://schemas.openxmlformats.org/officeDocument/2006/relationships/hyperlink" Target="https://twitter.com/heygenevieve" TargetMode="External" /><Relationship Id="rId755" Type="http://schemas.openxmlformats.org/officeDocument/2006/relationships/hyperlink" Target="https://twitter.com/philmccrackin44" TargetMode="External" /><Relationship Id="rId756" Type="http://schemas.openxmlformats.org/officeDocument/2006/relationships/hyperlink" Target="https://twitter.com/kroadhog" TargetMode="External" /><Relationship Id="rId757" Type="http://schemas.openxmlformats.org/officeDocument/2006/relationships/hyperlink" Target="https://twitter.com/screaminasmith3" TargetMode="External" /><Relationship Id="rId758" Type="http://schemas.openxmlformats.org/officeDocument/2006/relationships/hyperlink" Target="https://twitter.com/stephenjnichols" TargetMode="External" /><Relationship Id="rId759" Type="http://schemas.openxmlformats.org/officeDocument/2006/relationships/hyperlink" Target="https://twitter.com/tvasports" TargetMode="External" /><Relationship Id="rId760" Type="http://schemas.openxmlformats.org/officeDocument/2006/relationships/hyperlink" Target="https://twitter.com/neonracer2" TargetMode="External" /><Relationship Id="rId761" Type="http://schemas.openxmlformats.org/officeDocument/2006/relationships/hyperlink" Target="https://twitter.com/yknot05" TargetMode="External" /><Relationship Id="rId762" Type="http://schemas.openxmlformats.org/officeDocument/2006/relationships/hyperlink" Target="https://twitter.com/cpc_hq" TargetMode="External" /><Relationship Id="rId763" Type="http://schemas.openxmlformats.org/officeDocument/2006/relationships/hyperlink" Target="https://twitter.com/shanahanmtl" TargetMode="External" /><Relationship Id="rId764" Type="http://schemas.openxmlformats.org/officeDocument/2006/relationships/hyperlink" Target="https://twitter.com/mowatrandy" TargetMode="External" /><Relationship Id="rId765" Type="http://schemas.openxmlformats.org/officeDocument/2006/relationships/hyperlink" Target="https://twitter.com/telephonedave" TargetMode="External" /><Relationship Id="rId766" Type="http://schemas.openxmlformats.org/officeDocument/2006/relationships/hyperlink" Target="https://twitter.com/theheeros" TargetMode="External" /><Relationship Id="rId767" Type="http://schemas.openxmlformats.org/officeDocument/2006/relationships/hyperlink" Target="https://twitter.com/souisec" TargetMode="External" /><Relationship Id="rId768" Type="http://schemas.openxmlformats.org/officeDocument/2006/relationships/hyperlink" Target="https://twitter.com/ctvnews" TargetMode="External" /><Relationship Id="rId769" Type="http://schemas.openxmlformats.org/officeDocument/2006/relationships/hyperlink" Target="https://twitter.com/johntory" TargetMode="External" /><Relationship Id="rId770" Type="http://schemas.openxmlformats.org/officeDocument/2006/relationships/hyperlink" Target="https://twitter.com/coachscornerdc" TargetMode="External" /><Relationship Id="rId771" Type="http://schemas.openxmlformats.org/officeDocument/2006/relationships/hyperlink" Target="https://twitter.com/ianwcanucks" TargetMode="External" /><Relationship Id="rId772" Type="http://schemas.openxmlformats.org/officeDocument/2006/relationships/hyperlink" Target="https://twitter.com/iamitkhanna" TargetMode="External" /><Relationship Id="rId773" Type="http://schemas.openxmlformats.org/officeDocument/2006/relationships/hyperlink" Target="https://twitter.com/ruffnecknation" TargetMode="External" /><Relationship Id="rId774" Type="http://schemas.openxmlformats.org/officeDocument/2006/relationships/hyperlink" Target="https://twitter.com/justintrudeau" TargetMode="External" /><Relationship Id="rId775" Type="http://schemas.openxmlformats.org/officeDocument/2006/relationships/hyperlink" Target="https://twitter.com/globalnews" TargetMode="External" /><Relationship Id="rId776" Type="http://schemas.openxmlformats.org/officeDocument/2006/relationships/hyperlink" Target="https://twitter.com/singhingsam" TargetMode="External" /><Relationship Id="rId777" Type="http://schemas.openxmlformats.org/officeDocument/2006/relationships/hyperlink" Target="https://twitter.com/jeevansanghera" TargetMode="External" /><Relationship Id="rId778" Type="http://schemas.openxmlformats.org/officeDocument/2006/relationships/hyperlink" Target="https://twitter.com/costellodaniel1" TargetMode="External" /><Relationship Id="rId779" Type="http://schemas.openxmlformats.org/officeDocument/2006/relationships/hyperlink" Target="https://twitter.com/raytoutofer" TargetMode="External" /><Relationship Id="rId780" Type="http://schemas.openxmlformats.org/officeDocument/2006/relationships/hyperlink" Target="https://twitter.com/teamadam76" TargetMode="External" /><Relationship Id="rId781" Type="http://schemas.openxmlformats.org/officeDocument/2006/relationships/hyperlink" Target="https://twitter.com/marcdandad" TargetMode="External" /><Relationship Id="rId782" Type="http://schemas.openxmlformats.org/officeDocument/2006/relationships/hyperlink" Target="https://twitter.com/worried_canuck" TargetMode="External" /><Relationship Id="rId783" Type="http://schemas.openxmlformats.org/officeDocument/2006/relationships/hyperlink" Target="https://twitter.com/salespromark" TargetMode="External" /><Relationship Id="rId784" Type="http://schemas.openxmlformats.org/officeDocument/2006/relationships/hyperlink" Target="https://twitter.com/elaylands" TargetMode="External" /><Relationship Id="rId785" Type="http://schemas.openxmlformats.org/officeDocument/2006/relationships/hyperlink" Target="https://twitter.com/jefflongleafs" TargetMode="External" /><Relationship Id="rId786" Type="http://schemas.openxmlformats.org/officeDocument/2006/relationships/hyperlink" Target="https://twitter.com/butchymclarty" TargetMode="External" /><Relationship Id="rId787" Type="http://schemas.openxmlformats.org/officeDocument/2006/relationships/hyperlink" Target="https://twitter.com/mnocubb" TargetMode="External" /><Relationship Id="rId788" Type="http://schemas.openxmlformats.org/officeDocument/2006/relationships/hyperlink" Target="https://twitter.com/winemaker1960" TargetMode="External" /><Relationship Id="rId789" Type="http://schemas.openxmlformats.org/officeDocument/2006/relationships/hyperlink" Target="https://twitter.com/aimis30" TargetMode="External" /><Relationship Id="rId790" Type="http://schemas.openxmlformats.org/officeDocument/2006/relationships/hyperlink" Target="https://twitter.com/hickstownmauler" TargetMode="External" /><Relationship Id="rId791" Type="http://schemas.openxmlformats.org/officeDocument/2006/relationships/hyperlink" Target="https://twitter.com/thnkencampbell" TargetMode="External" /><Relationship Id="rId792" Type="http://schemas.openxmlformats.org/officeDocument/2006/relationships/hyperlink" Target="https://twitter.com/thehockeynews" TargetMode="External" /><Relationship Id="rId793" Type="http://schemas.openxmlformats.org/officeDocument/2006/relationships/hyperlink" Target="https://twitter.com/freestone62" TargetMode="External" /><Relationship Id="rId794" Type="http://schemas.openxmlformats.org/officeDocument/2006/relationships/hyperlink" Target="https://twitter.com/scottcwheeler" TargetMode="External" /><Relationship Id="rId795" Type="http://schemas.openxmlformats.org/officeDocument/2006/relationships/hyperlink" Target="https://twitter.com/backhandjoey" TargetMode="External" /><Relationship Id="rId796" Type="http://schemas.openxmlformats.org/officeDocument/2006/relationships/hyperlink" Target="https://twitter.com/duncanbray7" TargetMode="External" /><Relationship Id="rId797" Type="http://schemas.openxmlformats.org/officeDocument/2006/relationships/hyperlink" Target="https://twitter.com/fouldsiain" TargetMode="External" /><Relationship Id="rId798" Type="http://schemas.openxmlformats.org/officeDocument/2006/relationships/hyperlink" Target="https://twitter.com/joe_warmington" TargetMode="External" /><Relationship Id="rId799" Type="http://schemas.openxmlformats.org/officeDocument/2006/relationships/hyperlink" Target="https://twitter.com/justcurl44" TargetMode="External" /><Relationship Id="rId800" Type="http://schemas.openxmlformats.org/officeDocument/2006/relationships/hyperlink" Target="https://twitter.com/pushandrun81" TargetMode="External" /><Relationship Id="rId801" Type="http://schemas.openxmlformats.org/officeDocument/2006/relationships/hyperlink" Target="https://twitter.com/aminus____" TargetMode="External" /><Relationship Id="rId802" Type="http://schemas.openxmlformats.org/officeDocument/2006/relationships/hyperlink" Target="https://twitter.com/matinintoronto" TargetMode="External" /><Relationship Id="rId803" Type="http://schemas.openxmlformats.org/officeDocument/2006/relationships/hyperlink" Target="https://twitter.com/paganmediabites" TargetMode="External" /><Relationship Id="rId804" Type="http://schemas.openxmlformats.org/officeDocument/2006/relationships/hyperlink" Target="https://twitter.com/janvykydal" TargetMode="External" /><Relationship Id="rId805" Type="http://schemas.openxmlformats.org/officeDocument/2006/relationships/hyperlink" Target="https://twitter.com/thehockeyexpert" TargetMode="External" /><Relationship Id="rId806" Type="http://schemas.openxmlformats.org/officeDocument/2006/relationships/hyperlink" Target="https://twitter.com/yellowmyellowye" TargetMode="External" /><Relationship Id="rId807" Type="http://schemas.openxmlformats.org/officeDocument/2006/relationships/hyperlink" Target="https://twitter.com/brianbaker79" TargetMode="External" /><Relationship Id="rId808" Type="http://schemas.openxmlformats.org/officeDocument/2006/relationships/hyperlink" Target="https://twitter.com/dwayne__tuck" TargetMode="External" /><Relationship Id="rId809" Type="http://schemas.openxmlformats.org/officeDocument/2006/relationships/hyperlink" Target="https://twitter.com/sarsings27" TargetMode="External" /><Relationship Id="rId810" Type="http://schemas.openxmlformats.org/officeDocument/2006/relationships/hyperlink" Target="https://twitter.com/zeedlle" TargetMode="External" /><Relationship Id="rId811" Type="http://schemas.openxmlformats.org/officeDocument/2006/relationships/hyperlink" Target="https://twitter.com/austin_c_lee" TargetMode="External" /><Relationship Id="rId812" Type="http://schemas.openxmlformats.org/officeDocument/2006/relationships/hyperlink" Target="https://twitter.com/larryfisher_kdc" TargetMode="External" /><Relationship Id="rId813" Type="http://schemas.openxmlformats.org/officeDocument/2006/relationships/hyperlink" Target="https://twitter.com/deanplunkettthw" TargetMode="External" /><Relationship Id="rId814" Type="http://schemas.openxmlformats.org/officeDocument/2006/relationships/hyperlink" Target="https://twitter.com/saskysens" TargetMode="External" /><Relationship Id="rId815" Type="http://schemas.openxmlformats.org/officeDocument/2006/relationships/hyperlink" Target="https://twitter.com/realpistolpete7" TargetMode="External" /><Relationship Id="rId816" Type="http://schemas.openxmlformats.org/officeDocument/2006/relationships/hyperlink" Target="https://twitter.com/jamieuguccioni" TargetMode="External" /><Relationship Id="rId817" Type="http://schemas.openxmlformats.org/officeDocument/2006/relationships/hyperlink" Target="https://twitter.com/biznasty2point0" TargetMode="External" /><Relationship Id="rId818" Type="http://schemas.openxmlformats.org/officeDocument/2006/relationships/hyperlink" Target="https://twitter.com/heystu818" TargetMode="External" /><Relationship Id="rId819" Type="http://schemas.openxmlformats.org/officeDocument/2006/relationships/hyperlink" Target="https://twitter.com/villagejester" TargetMode="External" /><Relationship Id="rId820" Type="http://schemas.openxmlformats.org/officeDocument/2006/relationships/hyperlink" Target="https://twitter.com/wyshynski" TargetMode="External" /><Relationship Id="rId821" Type="http://schemas.openxmlformats.org/officeDocument/2006/relationships/hyperlink" Target="https://twitter.com/anatesregula" TargetMode="External" /><Relationship Id="rId822" Type="http://schemas.openxmlformats.org/officeDocument/2006/relationships/hyperlink" Target="https://twitter.com/thewuwu" TargetMode="External" /><Relationship Id="rId823" Type="http://schemas.openxmlformats.org/officeDocument/2006/relationships/hyperlink" Target="https://twitter.com/tumultuous" TargetMode="External" /><Relationship Id="rId824" Type="http://schemas.openxmlformats.org/officeDocument/2006/relationships/hyperlink" Target="https://twitter.com/trishthemiddle" TargetMode="External" /><Relationship Id="rId825" Type="http://schemas.openxmlformats.org/officeDocument/2006/relationships/hyperlink" Target="https://twitter.com/mjbickerton" TargetMode="External" /><Relationship Id="rId826" Type="http://schemas.openxmlformats.org/officeDocument/2006/relationships/hyperlink" Target="https://twitter.com/codywouldman" TargetMode="External" /><Relationship Id="rId827" Type="http://schemas.openxmlformats.org/officeDocument/2006/relationships/hyperlink" Target="https://twitter.com/theycallmecarg" TargetMode="External" /><Relationship Id="rId828" Type="http://schemas.openxmlformats.org/officeDocument/2006/relationships/hyperlink" Target="https://twitter.com/hab_day" TargetMode="External" /><Relationship Id="rId829" Type="http://schemas.openxmlformats.org/officeDocument/2006/relationships/hyperlink" Target="https://twitter.com/jake_wickware" TargetMode="External" /><Relationship Id="rId830" Type="http://schemas.openxmlformats.org/officeDocument/2006/relationships/hyperlink" Target="https://twitter.com/caycelubrun" TargetMode="External" /><Relationship Id="rId831" Type="http://schemas.openxmlformats.org/officeDocument/2006/relationships/hyperlink" Target="https://twitter.com/casie_lynn57" TargetMode="External" /><Relationship Id="rId832" Type="http://schemas.openxmlformats.org/officeDocument/2006/relationships/hyperlink" Target="https://twitter.com/tylercalver" TargetMode="External" /><Relationship Id="rId833" Type="http://schemas.openxmlformats.org/officeDocument/2006/relationships/comments" Target="../comments2.xml" /><Relationship Id="rId834" Type="http://schemas.openxmlformats.org/officeDocument/2006/relationships/vmlDrawing" Target="../drawings/vmlDrawing2.vml" /><Relationship Id="rId835" Type="http://schemas.openxmlformats.org/officeDocument/2006/relationships/table" Target="../tables/table2.xml" /><Relationship Id="rId836" Type="http://schemas.openxmlformats.org/officeDocument/2006/relationships/drawing" Target="../drawings/drawing1.xml" /><Relationship Id="rId8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TheTorontoSun/status/1193974801053954048" TargetMode="External" /><Relationship Id="rId2" Type="http://schemas.openxmlformats.org/officeDocument/2006/relationships/hyperlink" Target="https://twitter.com/journorosa/status/1193374056394960901" TargetMode="External" /><Relationship Id="rId3" Type="http://schemas.openxmlformats.org/officeDocument/2006/relationships/hyperlink" Target="https://www.wxyz.com/sports/don-cherry-reportedly-fired-from-hockey-night-in-canada-after-anti-immigrant-remarks" TargetMode="External" /><Relationship Id="rId4" Type="http://schemas.openxmlformats.org/officeDocument/2006/relationships/hyperlink" Target="https://twitter.com/morganpcampbell/status/1193985014167474178" TargetMode="External" /><Relationship Id="rId5" Type="http://schemas.openxmlformats.org/officeDocument/2006/relationships/hyperlink" Target="https://twitter.com/sportsnet/status/1193983701740376067" TargetMode="External" /><Relationship Id="rId6" Type="http://schemas.openxmlformats.org/officeDocument/2006/relationships/hyperlink" Target="https://www.thestar.com/news/canada/2019/11/11/don-cherry-fired-from-sportsnet-following-toxic-rant.html" TargetMode="External" /><Relationship Id="rId7" Type="http://schemas.openxmlformats.org/officeDocument/2006/relationships/hyperlink" Target="https://www.thescore.com/nhl/news/1877544" TargetMode="External" /><Relationship Id="rId8" Type="http://schemas.openxmlformats.org/officeDocument/2006/relationships/hyperlink" Target="https://twitter.com/RexChapman/status/1193966772527017984" TargetMode="External" /><Relationship Id="rId9" Type="http://schemas.openxmlformats.org/officeDocument/2006/relationships/hyperlink" Target="https://twitter.com/saskysens/status/1193978747537547264" TargetMode="External" /><Relationship Id="rId10" Type="http://schemas.openxmlformats.org/officeDocument/2006/relationships/hyperlink" Target="https://twitter.com/jshannonhl/status/1193977306978672648" TargetMode="External" /><Relationship Id="rId11" Type="http://schemas.openxmlformats.org/officeDocument/2006/relationships/hyperlink" Target="https://twitter.com/journorosa/status/1193374056394960901" TargetMode="External" /><Relationship Id="rId12" Type="http://schemas.openxmlformats.org/officeDocument/2006/relationships/hyperlink" Target="https://twitter.com/TheTorontoSun/status/1193974801053954048" TargetMode="External" /><Relationship Id="rId13" Type="http://schemas.openxmlformats.org/officeDocument/2006/relationships/hyperlink" Target="https://www.linkedin.com/slink?code=fSUbHaw" TargetMode="External" /><Relationship Id="rId14" Type="http://schemas.openxmlformats.org/officeDocument/2006/relationships/hyperlink" Target="https://www.cbc.ca/sports/hockey/nhl/don-cherry-sparks-online-backlash-1.5354835?__vfz=medium%3Dsharebar" TargetMode="External" /><Relationship Id="rId15" Type="http://schemas.openxmlformats.org/officeDocument/2006/relationships/hyperlink" Target="https://twitter.com/wyshynski/status/1193382367705960449" TargetMode="External" /><Relationship Id="rId16" Type="http://schemas.openxmlformats.org/officeDocument/2006/relationships/hyperlink" Target="https://twitter.com/SpencerFernando/status/1193607219645861888" TargetMode="External" /><Relationship Id="rId17" Type="http://schemas.openxmlformats.org/officeDocument/2006/relationships/hyperlink" Target="https://twitter.com/ronmacleanhth/status/1193673238355873792" TargetMode="External" /><Relationship Id="rId18" Type="http://schemas.openxmlformats.org/officeDocument/2006/relationships/hyperlink" Target="https://twitter.com/saskysens/status/1193978747537547264" TargetMode="External" /><Relationship Id="rId19" Type="http://schemas.openxmlformats.org/officeDocument/2006/relationships/hyperlink" Target="https://twitter.com/RexChapman/status/1193966772527017984" TargetMode="External" /><Relationship Id="rId20" Type="http://schemas.openxmlformats.org/officeDocument/2006/relationships/hyperlink" Target="https://www.thescore.com/nhl/news/1877544" TargetMode="External" /><Relationship Id="rId21" Type="http://schemas.openxmlformats.org/officeDocument/2006/relationships/hyperlink" Target="https://twitter.com/SportsnetPR/status/1193563973158887431" TargetMode="External" /><Relationship Id="rId22" Type="http://schemas.openxmlformats.org/officeDocument/2006/relationships/hyperlink" Target="https://twitter.com/ctvnews/status/1193537382458568704" TargetMode="External" /><Relationship Id="rId23" Type="http://schemas.openxmlformats.org/officeDocument/2006/relationships/hyperlink" Target="https://www.cbc.ca/sports/hockey/nhl/sportsnet-apology-don-cherry-remarks-1.5354927" TargetMode="External" /><Relationship Id="rId24" Type="http://schemas.openxmlformats.org/officeDocument/2006/relationships/hyperlink" Target="https://twitter.com/jshannonhl/status/1193977306978672648"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2595</v>
      </c>
      <c r="BD2" s="13" t="s">
        <v>2654</v>
      </c>
      <c r="BE2" s="13" t="s">
        <v>2655</v>
      </c>
      <c r="BF2" s="122" t="s">
        <v>3450</v>
      </c>
      <c r="BG2" s="122" t="s">
        <v>3451</v>
      </c>
      <c r="BH2" s="122" t="s">
        <v>3452</v>
      </c>
      <c r="BI2" s="122" t="s">
        <v>3453</v>
      </c>
      <c r="BJ2" s="122" t="s">
        <v>3454</v>
      </c>
      <c r="BK2" s="122" t="s">
        <v>3455</v>
      </c>
      <c r="BL2" s="122" t="s">
        <v>3456</v>
      </c>
      <c r="BM2" s="122" t="s">
        <v>3457</v>
      </c>
      <c r="BN2" s="122" t="s">
        <v>3458</v>
      </c>
    </row>
    <row r="3" spans="1:66" ht="15" customHeight="1">
      <c r="A3" s="64" t="s">
        <v>214</v>
      </c>
      <c r="B3" s="64" t="s">
        <v>309</v>
      </c>
      <c r="C3" s="65" t="s">
        <v>3494</v>
      </c>
      <c r="D3" s="66">
        <v>3</v>
      </c>
      <c r="E3" s="67" t="s">
        <v>132</v>
      </c>
      <c r="F3" s="68">
        <v>32</v>
      </c>
      <c r="G3" s="65"/>
      <c r="H3" s="69"/>
      <c r="I3" s="70"/>
      <c r="J3" s="70"/>
      <c r="K3" s="34" t="s">
        <v>65</v>
      </c>
      <c r="L3" s="71">
        <v>3</v>
      </c>
      <c r="M3" s="71"/>
      <c r="N3" s="72"/>
      <c r="O3" s="78" t="s">
        <v>424</v>
      </c>
      <c r="P3" s="80">
        <v>43772.18181712963</v>
      </c>
      <c r="Q3" s="78" t="s">
        <v>427</v>
      </c>
      <c r="R3" s="78"/>
      <c r="S3" s="78"/>
      <c r="T3" s="78"/>
      <c r="U3" s="78"/>
      <c r="V3" s="83" t="s">
        <v>566</v>
      </c>
      <c r="W3" s="80">
        <v>43772.18181712963</v>
      </c>
      <c r="X3" s="84">
        <v>43772</v>
      </c>
      <c r="Y3" s="86" t="s">
        <v>692</v>
      </c>
      <c r="Z3" s="83" t="s">
        <v>832</v>
      </c>
      <c r="AA3" s="78"/>
      <c r="AB3" s="78"/>
      <c r="AC3" s="86" t="s">
        <v>972</v>
      </c>
      <c r="AD3" s="78"/>
      <c r="AE3" s="78" t="b">
        <v>0</v>
      </c>
      <c r="AF3" s="78">
        <v>0</v>
      </c>
      <c r="AG3" s="86" t="s">
        <v>1163</v>
      </c>
      <c r="AH3" s="78" t="b">
        <v>0</v>
      </c>
      <c r="AI3" s="78" t="s">
        <v>1217</v>
      </c>
      <c r="AJ3" s="78"/>
      <c r="AK3" s="86" t="s">
        <v>1163</v>
      </c>
      <c r="AL3" s="78" t="b">
        <v>0</v>
      </c>
      <c r="AM3" s="78">
        <v>37</v>
      </c>
      <c r="AN3" s="86" t="s">
        <v>1073</v>
      </c>
      <c r="AO3" s="78" t="s">
        <v>1229</v>
      </c>
      <c r="AP3" s="78" t="b">
        <v>0</v>
      </c>
      <c r="AQ3" s="86" t="s">
        <v>1073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5</v>
      </c>
      <c r="BG3" s="49">
        <v>9.803921568627452</v>
      </c>
      <c r="BH3" s="48">
        <v>2</v>
      </c>
      <c r="BI3" s="49">
        <v>3.9215686274509802</v>
      </c>
      <c r="BJ3" s="48">
        <v>0</v>
      </c>
      <c r="BK3" s="49">
        <v>0</v>
      </c>
      <c r="BL3" s="48">
        <v>44</v>
      </c>
      <c r="BM3" s="49">
        <v>86.27450980392157</v>
      </c>
      <c r="BN3" s="48">
        <v>51</v>
      </c>
    </row>
    <row r="4" spans="1:66" ht="15" customHeight="1">
      <c r="A4" s="64" t="s">
        <v>215</v>
      </c>
      <c r="B4" s="64" t="s">
        <v>309</v>
      </c>
      <c r="C4" s="65" t="s">
        <v>3494</v>
      </c>
      <c r="D4" s="66">
        <v>3</v>
      </c>
      <c r="E4" s="67" t="s">
        <v>132</v>
      </c>
      <c r="F4" s="68">
        <v>32</v>
      </c>
      <c r="G4" s="65"/>
      <c r="H4" s="69"/>
      <c r="I4" s="70"/>
      <c r="J4" s="70"/>
      <c r="K4" s="34" t="s">
        <v>65</v>
      </c>
      <c r="L4" s="77">
        <v>4</v>
      </c>
      <c r="M4" s="77"/>
      <c r="N4" s="72"/>
      <c r="O4" s="79" t="s">
        <v>424</v>
      </c>
      <c r="P4" s="81">
        <v>43772.225694444445</v>
      </c>
      <c r="Q4" s="79" t="s">
        <v>427</v>
      </c>
      <c r="R4" s="79"/>
      <c r="S4" s="79"/>
      <c r="T4" s="79"/>
      <c r="U4" s="79"/>
      <c r="V4" s="82" t="s">
        <v>567</v>
      </c>
      <c r="W4" s="81">
        <v>43772.225694444445</v>
      </c>
      <c r="X4" s="85">
        <v>43772</v>
      </c>
      <c r="Y4" s="87" t="s">
        <v>693</v>
      </c>
      <c r="Z4" s="82" t="s">
        <v>833</v>
      </c>
      <c r="AA4" s="79"/>
      <c r="AB4" s="79"/>
      <c r="AC4" s="87" t="s">
        <v>973</v>
      </c>
      <c r="AD4" s="79"/>
      <c r="AE4" s="79" t="b">
        <v>0</v>
      </c>
      <c r="AF4" s="79">
        <v>0</v>
      </c>
      <c r="AG4" s="87" t="s">
        <v>1163</v>
      </c>
      <c r="AH4" s="79" t="b">
        <v>0</v>
      </c>
      <c r="AI4" s="79" t="s">
        <v>1217</v>
      </c>
      <c r="AJ4" s="79"/>
      <c r="AK4" s="87" t="s">
        <v>1163</v>
      </c>
      <c r="AL4" s="79" t="b">
        <v>0</v>
      </c>
      <c r="AM4" s="79">
        <v>37</v>
      </c>
      <c r="AN4" s="87" t="s">
        <v>1073</v>
      </c>
      <c r="AO4" s="79" t="s">
        <v>1230</v>
      </c>
      <c r="AP4" s="79" t="b">
        <v>0</v>
      </c>
      <c r="AQ4" s="87" t="s">
        <v>1073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5</v>
      </c>
      <c r="BG4" s="49">
        <v>9.803921568627452</v>
      </c>
      <c r="BH4" s="48">
        <v>2</v>
      </c>
      <c r="BI4" s="49">
        <v>3.9215686274509802</v>
      </c>
      <c r="BJ4" s="48">
        <v>0</v>
      </c>
      <c r="BK4" s="49">
        <v>0</v>
      </c>
      <c r="BL4" s="48">
        <v>44</v>
      </c>
      <c r="BM4" s="49">
        <v>86.27450980392157</v>
      </c>
      <c r="BN4" s="48">
        <v>51</v>
      </c>
    </row>
    <row r="5" spans="1:66" ht="15">
      <c r="A5" s="64" t="s">
        <v>216</v>
      </c>
      <c r="B5" s="64" t="s">
        <v>309</v>
      </c>
      <c r="C5" s="65" t="s">
        <v>3494</v>
      </c>
      <c r="D5" s="66">
        <v>3</v>
      </c>
      <c r="E5" s="67" t="s">
        <v>132</v>
      </c>
      <c r="F5" s="68">
        <v>32</v>
      </c>
      <c r="G5" s="65"/>
      <c r="H5" s="69"/>
      <c r="I5" s="70"/>
      <c r="J5" s="70"/>
      <c r="K5" s="34" t="s">
        <v>65</v>
      </c>
      <c r="L5" s="77">
        <v>5</v>
      </c>
      <c r="M5" s="77"/>
      <c r="N5" s="72"/>
      <c r="O5" s="79" t="s">
        <v>424</v>
      </c>
      <c r="P5" s="81">
        <v>43772.62837962963</v>
      </c>
      <c r="Q5" s="79" t="s">
        <v>427</v>
      </c>
      <c r="R5" s="79"/>
      <c r="S5" s="79"/>
      <c r="T5" s="79"/>
      <c r="U5" s="79"/>
      <c r="V5" s="82" t="s">
        <v>568</v>
      </c>
      <c r="W5" s="81">
        <v>43772.62837962963</v>
      </c>
      <c r="X5" s="85">
        <v>43772</v>
      </c>
      <c r="Y5" s="87" t="s">
        <v>694</v>
      </c>
      <c r="Z5" s="82" t="s">
        <v>834</v>
      </c>
      <c r="AA5" s="79"/>
      <c r="AB5" s="79"/>
      <c r="AC5" s="87" t="s">
        <v>974</v>
      </c>
      <c r="AD5" s="79"/>
      <c r="AE5" s="79" t="b">
        <v>0</v>
      </c>
      <c r="AF5" s="79">
        <v>0</v>
      </c>
      <c r="AG5" s="87" t="s">
        <v>1163</v>
      </c>
      <c r="AH5" s="79" t="b">
        <v>0</v>
      </c>
      <c r="AI5" s="79" t="s">
        <v>1217</v>
      </c>
      <c r="AJ5" s="79"/>
      <c r="AK5" s="87" t="s">
        <v>1163</v>
      </c>
      <c r="AL5" s="79" t="b">
        <v>0</v>
      </c>
      <c r="AM5" s="79">
        <v>37</v>
      </c>
      <c r="AN5" s="87" t="s">
        <v>1073</v>
      </c>
      <c r="AO5" s="79" t="s">
        <v>1229</v>
      </c>
      <c r="AP5" s="79" t="b">
        <v>0</v>
      </c>
      <c r="AQ5" s="87" t="s">
        <v>1073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5</v>
      </c>
      <c r="BG5" s="49">
        <v>9.803921568627452</v>
      </c>
      <c r="BH5" s="48">
        <v>2</v>
      </c>
      <c r="BI5" s="49">
        <v>3.9215686274509802</v>
      </c>
      <c r="BJ5" s="48">
        <v>0</v>
      </c>
      <c r="BK5" s="49">
        <v>0</v>
      </c>
      <c r="BL5" s="48">
        <v>44</v>
      </c>
      <c r="BM5" s="49">
        <v>86.27450980392157</v>
      </c>
      <c r="BN5" s="48">
        <v>51</v>
      </c>
    </row>
    <row r="6" spans="1:66" ht="15">
      <c r="A6" s="64" t="s">
        <v>217</v>
      </c>
      <c r="B6" s="64" t="s">
        <v>309</v>
      </c>
      <c r="C6" s="65" t="s">
        <v>3494</v>
      </c>
      <c r="D6" s="66">
        <v>3</v>
      </c>
      <c r="E6" s="67" t="s">
        <v>132</v>
      </c>
      <c r="F6" s="68">
        <v>32</v>
      </c>
      <c r="G6" s="65"/>
      <c r="H6" s="69"/>
      <c r="I6" s="70"/>
      <c r="J6" s="70"/>
      <c r="K6" s="34" t="s">
        <v>65</v>
      </c>
      <c r="L6" s="77">
        <v>6</v>
      </c>
      <c r="M6" s="77"/>
      <c r="N6" s="72"/>
      <c r="O6" s="79" t="s">
        <v>424</v>
      </c>
      <c r="P6" s="81">
        <v>43772.937939814816</v>
      </c>
      <c r="Q6" s="79" t="s">
        <v>427</v>
      </c>
      <c r="R6" s="79"/>
      <c r="S6" s="79"/>
      <c r="T6" s="79"/>
      <c r="U6" s="79"/>
      <c r="V6" s="82" t="s">
        <v>569</v>
      </c>
      <c r="W6" s="81">
        <v>43772.937939814816</v>
      </c>
      <c r="X6" s="85">
        <v>43772</v>
      </c>
      <c r="Y6" s="87" t="s">
        <v>695</v>
      </c>
      <c r="Z6" s="82" t="s">
        <v>835</v>
      </c>
      <c r="AA6" s="79"/>
      <c r="AB6" s="79"/>
      <c r="AC6" s="87" t="s">
        <v>975</v>
      </c>
      <c r="AD6" s="79"/>
      <c r="AE6" s="79" t="b">
        <v>0</v>
      </c>
      <c r="AF6" s="79">
        <v>0</v>
      </c>
      <c r="AG6" s="87" t="s">
        <v>1163</v>
      </c>
      <c r="AH6" s="79" t="b">
        <v>0</v>
      </c>
      <c r="AI6" s="79" t="s">
        <v>1217</v>
      </c>
      <c r="AJ6" s="79"/>
      <c r="AK6" s="87" t="s">
        <v>1163</v>
      </c>
      <c r="AL6" s="79" t="b">
        <v>0</v>
      </c>
      <c r="AM6" s="79">
        <v>37</v>
      </c>
      <c r="AN6" s="87" t="s">
        <v>1073</v>
      </c>
      <c r="AO6" s="79" t="s">
        <v>1231</v>
      </c>
      <c r="AP6" s="79" t="b">
        <v>0</v>
      </c>
      <c r="AQ6" s="87" t="s">
        <v>1073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5</v>
      </c>
      <c r="BG6" s="49">
        <v>9.803921568627452</v>
      </c>
      <c r="BH6" s="48">
        <v>2</v>
      </c>
      <c r="BI6" s="49">
        <v>3.9215686274509802</v>
      </c>
      <c r="BJ6" s="48">
        <v>0</v>
      </c>
      <c r="BK6" s="49">
        <v>0</v>
      </c>
      <c r="BL6" s="48">
        <v>44</v>
      </c>
      <c r="BM6" s="49">
        <v>86.27450980392157</v>
      </c>
      <c r="BN6" s="48">
        <v>51</v>
      </c>
    </row>
    <row r="7" spans="1:66" ht="15">
      <c r="A7" s="64" t="s">
        <v>218</v>
      </c>
      <c r="B7" s="64" t="s">
        <v>309</v>
      </c>
      <c r="C7" s="65" t="s">
        <v>3494</v>
      </c>
      <c r="D7" s="66">
        <v>3</v>
      </c>
      <c r="E7" s="67" t="s">
        <v>132</v>
      </c>
      <c r="F7" s="68">
        <v>32</v>
      </c>
      <c r="G7" s="65"/>
      <c r="H7" s="69"/>
      <c r="I7" s="70"/>
      <c r="J7" s="70"/>
      <c r="K7" s="34" t="s">
        <v>65</v>
      </c>
      <c r="L7" s="77">
        <v>7</v>
      </c>
      <c r="M7" s="77"/>
      <c r="N7" s="72"/>
      <c r="O7" s="79" t="s">
        <v>424</v>
      </c>
      <c r="P7" s="81">
        <v>43772.977488425924</v>
      </c>
      <c r="Q7" s="79" t="s">
        <v>427</v>
      </c>
      <c r="R7" s="79"/>
      <c r="S7" s="79"/>
      <c r="T7" s="79"/>
      <c r="U7" s="79"/>
      <c r="V7" s="82" t="s">
        <v>570</v>
      </c>
      <c r="W7" s="81">
        <v>43772.977488425924</v>
      </c>
      <c r="X7" s="85">
        <v>43772</v>
      </c>
      <c r="Y7" s="87" t="s">
        <v>696</v>
      </c>
      <c r="Z7" s="82" t="s">
        <v>836</v>
      </c>
      <c r="AA7" s="79"/>
      <c r="AB7" s="79"/>
      <c r="AC7" s="87" t="s">
        <v>976</v>
      </c>
      <c r="AD7" s="79"/>
      <c r="AE7" s="79" t="b">
        <v>0</v>
      </c>
      <c r="AF7" s="79">
        <v>0</v>
      </c>
      <c r="AG7" s="87" t="s">
        <v>1163</v>
      </c>
      <c r="AH7" s="79" t="b">
        <v>0</v>
      </c>
      <c r="AI7" s="79" t="s">
        <v>1217</v>
      </c>
      <c r="AJ7" s="79"/>
      <c r="AK7" s="87" t="s">
        <v>1163</v>
      </c>
      <c r="AL7" s="79" t="b">
        <v>0</v>
      </c>
      <c r="AM7" s="79">
        <v>37</v>
      </c>
      <c r="AN7" s="87" t="s">
        <v>1073</v>
      </c>
      <c r="AO7" s="79" t="s">
        <v>1230</v>
      </c>
      <c r="AP7" s="79" t="b">
        <v>0</v>
      </c>
      <c r="AQ7" s="87" t="s">
        <v>1073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5</v>
      </c>
      <c r="BG7" s="49">
        <v>9.803921568627452</v>
      </c>
      <c r="BH7" s="48">
        <v>2</v>
      </c>
      <c r="BI7" s="49">
        <v>3.9215686274509802</v>
      </c>
      <c r="BJ7" s="48">
        <v>0</v>
      </c>
      <c r="BK7" s="49">
        <v>0</v>
      </c>
      <c r="BL7" s="48">
        <v>44</v>
      </c>
      <c r="BM7" s="49">
        <v>86.27450980392157</v>
      </c>
      <c r="BN7" s="48">
        <v>51</v>
      </c>
    </row>
    <row r="8" spans="1:66" ht="15">
      <c r="A8" s="64" t="s">
        <v>219</v>
      </c>
      <c r="B8" s="64" t="s">
        <v>345</v>
      </c>
      <c r="C8" s="65" t="s">
        <v>3494</v>
      </c>
      <c r="D8" s="66">
        <v>3</v>
      </c>
      <c r="E8" s="67" t="s">
        <v>132</v>
      </c>
      <c r="F8" s="68">
        <v>32</v>
      </c>
      <c r="G8" s="65"/>
      <c r="H8" s="69"/>
      <c r="I8" s="70"/>
      <c r="J8" s="70"/>
      <c r="K8" s="34" t="s">
        <v>65</v>
      </c>
      <c r="L8" s="77">
        <v>8</v>
      </c>
      <c r="M8" s="77"/>
      <c r="N8" s="72"/>
      <c r="O8" s="79" t="s">
        <v>425</v>
      </c>
      <c r="P8" s="81">
        <v>43773.027650462966</v>
      </c>
      <c r="Q8" s="79" t="s">
        <v>428</v>
      </c>
      <c r="R8" s="79"/>
      <c r="S8" s="79"/>
      <c r="T8" s="79"/>
      <c r="U8" s="79"/>
      <c r="V8" s="82" t="s">
        <v>571</v>
      </c>
      <c r="W8" s="81">
        <v>43773.027650462966</v>
      </c>
      <c r="X8" s="85">
        <v>43773</v>
      </c>
      <c r="Y8" s="87" t="s">
        <v>697</v>
      </c>
      <c r="Z8" s="82" t="s">
        <v>837</v>
      </c>
      <c r="AA8" s="79"/>
      <c r="AB8" s="79"/>
      <c r="AC8" s="87" t="s">
        <v>977</v>
      </c>
      <c r="AD8" s="87" t="s">
        <v>1112</v>
      </c>
      <c r="AE8" s="79" t="b">
        <v>0</v>
      </c>
      <c r="AF8" s="79">
        <v>2</v>
      </c>
      <c r="AG8" s="87" t="s">
        <v>1164</v>
      </c>
      <c r="AH8" s="79" t="b">
        <v>0</v>
      </c>
      <c r="AI8" s="79" t="s">
        <v>1217</v>
      </c>
      <c r="AJ8" s="79"/>
      <c r="AK8" s="87" t="s">
        <v>1163</v>
      </c>
      <c r="AL8" s="79" t="b">
        <v>0</v>
      </c>
      <c r="AM8" s="79">
        <v>0</v>
      </c>
      <c r="AN8" s="87" t="s">
        <v>1163</v>
      </c>
      <c r="AO8" s="79" t="s">
        <v>1229</v>
      </c>
      <c r="AP8" s="79" t="b">
        <v>0</v>
      </c>
      <c r="AQ8" s="87" t="s">
        <v>1112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219</v>
      </c>
      <c r="B9" s="64" t="s">
        <v>346</v>
      </c>
      <c r="C9" s="65" t="s">
        <v>3494</v>
      </c>
      <c r="D9" s="66">
        <v>3</v>
      </c>
      <c r="E9" s="67" t="s">
        <v>132</v>
      </c>
      <c r="F9" s="68">
        <v>32</v>
      </c>
      <c r="G9" s="65"/>
      <c r="H9" s="69"/>
      <c r="I9" s="70"/>
      <c r="J9" s="70"/>
      <c r="K9" s="34" t="s">
        <v>65</v>
      </c>
      <c r="L9" s="77">
        <v>9</v>
      </c>
      <c r="M9" s="77"/>
      <c r="N9" s="72"/>
      <c r="O9" s="79" t="s">
        <v>425</v>
      </c>
      <c r="P9" s="81">
        <v>43773.027650462966</v>
      </c>
      <c r="Q9" s="79" t="s">
        <v>428</v>
      </c>
      <c r="R9" s="79"/>
      <c r="S9" s="79"/>
      <c r="T9" s="79"/>
      <c r="U9" s="79"/>
      <c r="V9" s="82" t="s">
        <v>571</v>
      </c>
      <c r="W9" s="81">
        <v>43773.027650462966</v>
      </c>
      <c r="X9" s="85">
        <v>43773</v>
      </c>
      <c r="Y9" s="87" t="s">
        <v>697</v>
      </c>
      <c r="Z9" s="82" t="s">
        <v>837</v>
      </c>
      <c r="AA9" s="79"/>
      <c r="AB9" s="79"/>
      <c r="AC9" s="87" t="s">
        <v>977</v>
      </c>
      <c r="AD9" s="87" t="s">
        <v>1112</v>
      </c>
      <c r="AE9" s="79" t="b">
        <v>0</v>
      </c>
      <c r="AF9" s="79">
        <v>2</v>
      </c>
      <c r="AG9" s="87" t="s">
        <v>1164</v>
      </c>
      <c r="AH9" s="79" t="b">
        <v>0</v>
      </c>
      <c r="AI9" s="79" t="s">
        <v>1217</v>
      </c>
      <c r="AJ9" s="79"/>
      <c r="AK9" s="87" t="s">
        <v>1163</v>
      </c>
      <c r="AL9" s="79" t="b">
        <v>0</v>
      </c>
      <c r="AM9" s="79">
        <v>0</v>
      </c>
      <c r="AN9" s="87" t="s">
        <v>1163</v>
      </c>
      <c r="AO9" s="79" t="s">
        <v>1229</v>
      </c>
      <c r="AP9" s="79" t="b">
        <v>0</v>
      </c>
      <c r="AQ9" s="87" t="s">
        <v>1112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219</v>
      </c>
      <c r="B10" s="64" t="s">
        <v>347</v>
      </c>
      <c r="C10" s="65" t="s">
        <v>3494</v>
      </c>
      <c r="D10" s="66">
        <v>3</v>
      </c>
      <c r="E10" s="67" t="s">
        <v>132</v>
      </c>
      <c r="F10" s="68">
        <v>32</v>
      </c>
      <c r="G10" s="65"/>
      <c r="H10" s="69"/>
      <c r="I10" s="70"/>
      <c r="J10" s="70"/>
      <c r="K10" s="34" t="s">
        <v>65</v>
      </c>
      <c r="L10" s="77">
        <v>10</v>
      </c>
      <c r="M10" s="77"/>
      <c r="N10" s="72"/>
      <c r="O10" s="79" t="s">
        <v>426</v>
      </c>
      <c r="P10" s="81">
        <v>43773.027650462966</v>
      </c>
      <c r="Q10" s="79" t="s">
        <v>428</v>
      </c>
      <c r="R10" s="79"/>
      <c r="S10" s="79"/>
      <c r="T10" s="79"/>
      <c r="U10" s="79"/>
      <c r="V10" s="82" t="s">
        <v>571</v>
      </c>
      <c r="W10" s="81">
        <v>43773.027650462966</v>
      </c>
      <c r="X10" s="85">
        <v>43773</v>
      </c>
      <c r="Y10" s="87" t="s">
        <v>697</v>
      </c>
      <c r="Z10" s="82" t="s">
        <v>837</v>
      </c>
      <c r="AA10" s="79"/>
      <c r="AB10" s="79"/>
      <c r="AC10" s="87" t="s">
        <v>977</v>
      </c>
      <c r="AD10" s="87" t="s">
        <v>1112</v>
      </c>
      <c r="AE10" s="79" t="b">
        <v>0</v>
      </c>
      <c r="AF10" s="79">
        <v>2</v>
      </c>
      <c r="AG10" s="87" t="s">
        <v>1164</v>
      </c>
      <c r="AH10" s="79" t="b">
        <v>0</v>
      </c>
      <c r="AI10" s="79" t="s">
        <v>1217</v>
      </c>
      <c r="AJ10" s="79"/>
      <c r="AK10" s="87" t="s">
        <v>1163</v>
      </c>
      <c r="AL10" s="79" t="b">
        <v>0</v>
      </c>
      <c r="AM10" s="79">
        <v>0</v>
      </c>
      <c r="AN10" s="87" t="s">
        <v>1163</v>
      </c>
      <c r="AO10" s="79" t="s">
        <v>1229</v>
      </c>
      <c r="AP10" s="79" t="b">
        <v>0</v>
      </c>
      <c r="AQ10" s="87" t="s">
        <v>1112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8">
        <v>1</v>
      </c>
      <c r="BG10" s="49">
        <v>3.7037037037037037</v>
      </c>
      <c r="BH10" s="48">
        <v>3</v>
      </c>
      <c r="BI10" s="49">
        <v>11.11111111111111</v>
      </c>
      <c r="BJ10" s="48">
        <v>0</v>
      </c>
      <c r="BK10" s="49">
        <v>0</v>
      </c>
      <c r="BL10" s="48">
        <v>23</v>
      </c>
      <c r="BM10" s="49">
        <v>85.18518518518519</v>
      </c>
      <c r="BN10" s="48">
        <v>27</v>
      </c>
    </row>
    <row r="11" spans="1:66" ht="15">
      <c r="A11" s="64" t="s">
        <v>220</v>
      </c>
      <c r="B11" s="64" t="s">
        <v>309</v>
      </c>
      <c r="C11" s="65" t="s">
        <v>3494</v>
      </c>
      <c r="D11" s="66">
        <v>3</v>
      </c>
      <c r="E11" s="67" t="s">
        <v>132</v>
      </c>
      <c r="F11" s="68">
        <v>32</v>
      </c>
      <c r="G11" s="65"/>
      <c r="H11" s="69"/>
      <c r="I11" s="70"/>
      <c r="J11" s="70"/>
      <c r="K11" s="34" t="s">
        <v>65</v>
      </c>
      <c r="L11" s="77">
        <v>11</v>
      </c>
      <c r="M11" s="77"/>
      <c r="N11" s="72"/>
      <c r="O11" s="79" t="s">
        <v>424</v>
      </c>
      <c r="P11" s="81">
        <v>43773.0834837963</v>
      </c>
      <c r="Q11" s="79" t="s">
        <v>427</v>
      </c>
      <c r="R11" s="79"/>
      <c r="S11" s="79"/>
      <c r="T11" s="79"/>
      <c r="U11" s="79"/>
      <c r="V11" s="82" t="s">
        <v>572</v>
      </c>
      <c r="W11" s="81">
        <v>43773.0834837963</v>
      </c>
      <c r="X11" s="85">
        <v>43773</v>
      </c>
      <c r="Y11" s="87" t="s">
        <v>698</v>
      </c>
      <c r="Z11" s="82" t="s">
        <v>838</v>
      </c>
      <c r="AA11" s="79"/>
      <c r="AB11" s="79"/>
      <c r="AC11" s="87" t="s">
        <v>978</v>
      </c>
      <c r="AD11" s="79"/>
      <c r="AE11" s="79" t="b">
        <v>0</v>
      </c>
      <c r="AF11" s="79">
        <v>0</v>
      </c>
      <c r="AG11" s="87" t="s">
        <v>1163</v>
      </c>
      <c r="AH11" s="79" t="b">
        <v>0</v>
      </c>
      <c r="AI11" s="79" t="s">
        <v>1217</v>
      </c>
      <c r="AJ11" s="79"/>
      <c r="AK11" s="87" t="s">
        <v>1163</v>
      </c>
      <c r="AL11" s="79" t="b">
        <v>0</v>
      </c>
      <c r="AM11" s="79">
        <v>37</v>
      </c>
      <c r="AN11" s="87" t="s">
        <v>1073</v>
      </c>
      <c r="AO11" s="79" t="s">
        <v>1229</v>
      </c>
      <c r="AP11" s="79" t="b">
        <v>0</v>
      </c>
      <c r="AQ11" s="87" t="s">
        <v>1073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5</v>
      </c>
      <c r="BG11" s="49">
        <v>9.803921568627452</v>
      </c>
      <c r="BH11" s="48">
        <v>2</v>
      </c>
      <c r="BI11" s="49">
        <v>3.9215686274509802</v>
      </c>
      <c r="BJ11" s="48">
        <v>0</v>
      </c>
      <c r="BK11" s="49">
        <v>0</v>
      </c>
      <c r="BL11" s="48">
        <v>44</v>
      </c>
      <c r="BM11" s="49">
        <v>86.27450980392157</v>
      </c>
      <c r="BN11" s="48">
        <v>51</v>
      </c>
    </row>
    <row r="12" spans="1:66" ht="15">
      <c r="A12" s="64" t="s">
        <v>221</v>
      </c>
      <c r="B12" s="64" t="s">
        <v>221</v>
      </c>
      <c r="C12" s="65" t="s">
        <v>3494</v>
      </c>
      <c r="D12" s="66">
        <v>3</v>
      </c>
      <c r="E12" s="67" t="s">
        <v>132</v>
      </c>
      <c r="F12" s="68">
        <v>32</v>
      </c>
      <c r="G12" s="65"/>
      <c r="H12" s="69"/>
      <c r="I12" s="70"/>
      <c r="J12" s="70"/>
      <c r="K12" s="34" t="s">
        <v>65</v>
      </c>
      <c r="L12" s="77">
        <v>12</v>
      </c>
      <c r="M12" s="77"/>
      <c r="N12" s="72"/>
      <c r="O12" s="79" t="s">
        <v>176</v>
      </c>
      <c r="P12" s="81">
        <v>43773.50991898148</v>
      </c>
      <c r="Q12" s="79" t="s">
        <v>429</v>
      </c>
      <c r="R12" s="82" t="s">
        <v>524</v>
      </c>
      <c r="S12" s="79" t="s">
        <v>546</v>
      </c>
      <c r="T12" s="79"/>
      <c r="U12" s="79"/>
      <c r="V12" s="82" t="s">
        <v>573</v>
      </c>
      <c r="W12" s="81">
        <v>43773.50991898148</v>
      </c>
      <c r="X12" s="85">
        <v>43773</v>
      </c>
      <c r="Y12" s="87" t="s">
        <v>699</v>
      </c>
      <c r="Z12" s="82" t="s">
        <v>839</v>
      </c>
      <c r="AA12" s="79"/>
      <c r="AB12" s="79"/>
      <c r="AC12" s="87" t="s">
        <v>979</v>
      </c>
      <c r="AD12" s="79"/>
      <c r="AE12" s="79" t="b">
        <v>0</v>
      </c>
      <c r="AF12" s="79">
        <v>0</v>
      </c>
      <c r="AG12" s="87" t="s">
        <v>1163</v>
      </c>
      <c r="AH12" s="79" t="b">
        <v>0</v>
      </c>
      <c r="AI12" s="79" t="s">
        <v>1217</v>
      </c>
      <c r="AJ12" s="79"/>
      <c r="AK12" s="87" t="s">
        <v>1163</v>
      </c>
      <c r="AL12" s="79" t="b">
        <v>0</v>
      </c>
      <c r="AM12" s="79">
        <v>0</v>
      </c>
      <c r="AN12" s="87" t="s">
        <v>1163</v>
      </c>
      <c r="AO12" s="79" t="s">
        <v>1232</v>
      </c>
      <c r="AP12" s="79" t="b">
        <v>0</v>
      </c>
      <c r="AQ12" s="87" t="s">
        <v>979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4</v>
      </c>
      <c r="BG12" s="49">
        <v>7.547169811320755</v>
      </c>
      <c r="BH12" s="48">
        <v>3</v>
      </c>
      <c r="BI12" s="49">
        <v>5.660377358490566</v>
      </c>
      <c r="BJ12" s="48">
        <v>0</v>
      </c>
      <c r="BK12" s="49">
        <v>0</v>
      </c>
      <c r="BL12" s="48">
        <v>46</v>
      </c>
      <c r="BM12" s="49">
        <v>86.79245283018868</v>
      </c>
      <c r="BN12" s="48">
        <v>53</v>
      </c>
    </row>
    <row r="13" spans="1:66" ht="15">
      <c r="A13" s="64" t="s">
        <v>222</v>
      </c>
      <c r="B13" s="64" t="s">
        <v>222</v>
      </c>
      <c r="C13" s="65" t="s">
        <v>3494</v>
      </c>
      <c r="D13" s="66">
        <v>3</v>
      </c>
      <c r="E13" s="67" t="s">
        <v>132</v>
      </c>
      <c r="F13" s="68">
        <v>32</v>
      </c>
      <c r="G13" s="65"/>
      <c r="H13" s="69"/>
      <c r="I13" s="70"/>
      <c r="J13" s="70"/>
      <c r="K13" s="34" t="s">
        <v>65</v>
      </c>
      <c r="L13" s="77">
        <v>13</v>
      </c>
      <c r="M13" s="77"/>
      <c r="N13" s="72"/>
      <c r="O13" s="79" t="s">
        <v>176</v>
      </c>
      <c r="P13" s="81">
        <v>43773.733298611114</v>
      </c>
      <c r="Q13" s="79" t="s">
        <v>430</v>
      </c>
      <c r="R13" s="79"/>
      <c r="S13" s="79"/>
      <c r="T13" s="79"/>
      <c r="U13" s="79"/>
      <c r="V13" s="82" t="s">
        <v>574</v>
      </c>
      <c r="W13" s="81">
        <v>43773.733298611114</v>
      </c>
      <c r="X13" s="85">
        <v>43773</v>
      </c>
      <c r="Y13" s="87" t="s">
        <v>700</v>
      </c>
      <c r="Z13" s="82" t="s">
        <v>840</v>
      </c>
      <c r="AA13" s="79"/>
      <c r="AB13" s="79"/>
      <c r="AC13" s="87" t="s">
        <v>980</v>
      </c>
      <c r="AD13" s="87" t="s">
        <v>1113</v>
      </c>
      <c r="AE13" s="79" t="b">
        <v>0</v>
      </c>
      <c r="AF13" s="79">
        <v>4</v>
      </c>
      <c r="AG13" s="87" t="s">
        <v>1165</v>
      </c>
      <c r="AH13" s="79" t="b">
        <v>0</v>
      </c>
      <c r="AI13" s="79" t="s">
        <v>1217</v>
      </c>
      <c r="AJ13" s="79"/>
      <c r="AK13" s="87" t="s">
        <v>1163</v>
      </c>
      <c r="AL13" s="79" t="b">
        <v>0</v>
      </c>
      <c r="AM13" s="79">
        <v>0</v>
      </c>
      <c r="AN13" s="87" t="s">
        <v>1163</v>
      </c>
      <c r="AO13" s="79" t="s">
        <v>1229</v>
      </c>
      <c r="AP13" s="79" t="b">
        <v>0</v>
      </c>
      <c r="AQ13" s="87" t="s">
        <v>1113</v>
      </c>
      <c r="AR13" s="79" t="s">
        <v>176</v>
      </c>
      <c r="AS13" s="79">
        <v>0</v>
      </c>
      <c r="AT13" s="79">
        <v>0</v>
      </c>
      <c r="AU13" s="79" t="s">
        <v>1237</v>
      </c>
      <c r="AV13" s="79" t="s">
        <v>1241</v>
      </c>
      <c r="AW13" s="79" t="s">
        <v>1242</v>
      </c>
      <c r="AX13" s="79" t="s">
        <v>1243</v>
      </c>
      <c r="AY13" s="79" t="s">
        <v>1247</v>
      </c>
      <c r="AZ13" s="79" t="s">
        <v>1251</v>
      </c>
      <c r="BA13" s="79" t="s">
        <v>1255</v>
      </c>
      <c r="BB13" s="82" t="s">
        <v>1257</v>
      </c>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9</v>
      </c>
      <c r="BM13" s="49">
        <v>100</v>
      </c>
      <c r="BN13" s="48">
        <v>9</v>
      </c>
    </row>
    <row r="14" spans="1:66" ht="15">
      <c r="A14" s="64" t="s">
        <v>223</v>
      </c>
      <c r="B14" s="64" t="s">
        <v>309</v>
      </c>
      <c r="C14" s="65" t="s">
        <v>3494</v>
      </c>
      <c r="D14" s="66">
        <v>3</v>
      </c>
      <c r="E14" s="67" t="s">
        <v>132</v>
      </c>
      <c r="F14" s="68">
        <v>32</v>
      </c>
      <c r="G14" s="65"/>
      <c r="H14" s="69"/>
      <c r="I14" s="70"/>
      <c r="J14" s="70"/>
      <c r="K14" s="34" t="s">
        <v>65</v>
      </c>
      <c r="L14" s="77">
        <v>14</v>
      </c>
      <c r="M14" s="77"/>
      <c r="N14" s="72"/>
      <c r="O14" s="79" t="s">
        <v>424</v>
      </c>
      <c r="P14" s="81">
        <v>43774.01739583333</v>
      </c>
      <c r="Q14" s="79" t="s">
        <v>427</v>
      </c>
      <c r="R14" s="79"/>
      <c r="S14" s="79"/>
      <c r="T14" s="79"/>
      <c r="U14" s="79"/>
      <c r="V14" s="82" t="s">
        <v>575</v>
      </c>
      <c r="W14" s="81">
        <v>43774.01739583333</v>
      </c>
      <c r="X14" s="85">
        <v>43774</v>
      </c>
      <c r="Y14" s="87" t="s">
        <v>701</v>
      </c>
      <c r="Z14" s="82" t="s">
        <v>841</v>
      </c>
      <c r="AA14" s="79"/>
      <c r="AB14" s="79"/>
      <c r="AC14" s="87" t="s">
        <v>981</v>
      </c>
      <c r="AD14" s="79"/>
      <c r="AE14" s="79" t="b">
        <v>0</v>
      </c>
      <c r="AF14" s="79">
        <v>0</v>
      </c>
      <c r="AG14" s="87" t="s">
        <v>1163</v>
      </c>
      <c r="AH14" s="79" t="b">
        <v>0</v>
      </c>
      <c r="AI14" s="79" t="s">
        <v>1217</v>
      </c>
      <c r="AJ14" s="79"/>
      <c r="AK14" s="87" t="s">
        <v>1163</v>
      </c>
      <c r="AL14" s="79" t="b">
        <v>0</v>
      </c>
      <c r="AM14" s="79">
        <v>37</v>
      </c>
      <c r="AN14" s="87" t="s">
        <v>1073</v>
      </c>
      <c r="AO14" s="79" t="s">
        <v>1229</v>
      </c>
      <c r="AP14" s="79" t="b">
        <v>0</v>
      </c>
      <c r="AQ14" s="87" t="s">
        <v>1073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5</v>
      </c>
      <c r="BG14" s="49">
        <v>9.803921568627452</v>
      </c>
      <c r="BH14" s="48">
        <v>2</v>
      </c>
      <c r="BI14" s="49">
        <v>3.9215686274509802</v>
      </c>
      <c r="BJ14" s="48">
        <v>0</v>
      </c>
      <c r="BK14" s="49">
        <v>0</v>
      </c>
      <c r="BL14" s="48">
        <v>44</v>
      </c>
      <c r="BM14" s="49">
        <v>86.27450980392157</v>
      </c>
      <c r="BN14" s="48">
        <v>51</v>
      </c>
    </row>
    <row r="15" spans="1:66" ht="15">
      <c r="A15" s="64" t="s">
        <v>224</v>
      </c>
      <c r="B15" s="64" t="s">
        <v>309</v>
      </c>
      <c r="C15" s="65" t="s">
        <v>3494</v>
      </c>
      <c r="D15" s="66">
        <v>3</v>
      </c>
      <c r="E15" s="67" t="s">
        <v>132</v>
      </c>
      <c r="F15" s="68">
        <v>32</v>
      </c>
      <c r="G15" s="65"/>
      <c r="H15" s="69"/>
      <c r="I15" s="70"/>
      <c r="J15" s="70"/>
      <c r="K15" s="34" t="s">
        <v>65</v>
      </c>
      <c r="L15" s="77">
        <v>15</v>
      </c>
      <c r="M15" s="77"/>
      <c r="N15" s="72"/>
      <c r="O15" s="79" t="s">
        <v>424</v>
      </c>
      <c r="P15" s="81">
        <v>43774.11702546296</v>
      </c>
      <c r="Q15" s="79" t="s">
        <v>427</v>
      </c>
      <c r="R15" s="79"/>
      <c r="S15" s="79"/>
      <c r="T15" s="79"/>
      <c r="U15" s="79"/>
      <c r="V15" s="82" t="s">
        <v>576</v>
      </c>
      <c r="W15" s="81">
        <v>43774.11702546296</v>
      </c>
      <c r="X15" s="85">
        <v>43774</v>
      </c>
      <c r="Y15" s="87" t="s">
        <v>702</v>
      </c>
      <c r="Z15" s="82" t="s">
        <v>842</v>
      </c>
      <c r="AA15" s="79"/>
      <c r="AB15" s="79"/>
      <c r="AC15" s="87" t="s">
        <v>982</v>
      </c>
      <c r="AD15" s="79"/>
      <c r="AE15" s="79" t="b">
        <v>0</v>
      </c>
      <c r="AF15" s="79">
        <v>0</v>
      </c>
      <c r="AG15" s="87" t="s">
        <v>1163</v>
      </c>
      <c r="AH15" s="79" t="b">
        <v>0</v>
      </c>
      <c r="AI15" s="79" t="s">
        <v>1217</v>
      </c>
      <c r="AJ15" s="79"/>
      <c r="AK15" s="87" t="s">
        <v>1163</v>
      </c>
      <c r="AL15" s="79" t="b">
        <v>0</v>
      </c>
      <c r="AM15" s="79">
        <v>37</v>
      </c>
      <c r="AN15" s="87" t="s">
        <v>1073</v>
      </c>
      <c r="AO15" s="79" t="s">
        <v>1229</v>
      </c>
      <c r="AP15" s="79" t="b">
        <v>0</v>
      </c>
      <c r="AQ15" s="87" t="s">
        <v>1073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5</v>
      </c>
      <c r="BG15" s="49">
        <v>9.803921568627452</v>
      </c>
      <c r="BH15" s="48">
        <v>2</v>
      </c>
      <c r="BI15" s="49">
        <v>3.9215686274509802</v>
      </c>
      <c r="BJ15" s="48">
        <v>0</v>
      </c>
      <c r="BK15" s="49">
        <v>0</v>
      </c>
      <c r="BL15" s="48">
        <v>44</v>
      </c>
      <c r="BM15" s="49">
        <v>86.27450980392157</v>
      </c>
      <c r="BN15" s="48">
        <v>51</v>
      </c>
    </row>
    <row r="16" spans="1:66" ht="15">
      <c r="A16" s="64" t="s">
        <v>225</v>
      </c>
      <c r="B16" s="64" t="s">
        <v>348</v>
      </c>
      <c r="C16" s="65" t="s">
        <v>3494</v>
      </c>
      <c r="D16" s="66">
        <v>3</v>
      </c>
      <c r="E16" s="67" t="s">
        <v>132</v>
      </c>
      <c r="F16" s="68">
        <v>32</v>
      </c>
      <c r="G16" s="65"/>
      <c r="H16" s="69"/>
      <c r="I16" s="70"/>
      <c r="J16" s="70"/>
      <c r="K16" s="34" t="s">
        <v>65</v>
      </c>
      <c r="L16" s="77">
        <v>16</v>
      </c>
      <c r="M16" s="77"/>
      <c r="N16" s="72"/>
      <c r="O16" s="79" t="s">
        <v>426</v>
      </c>
      <c r="P16" s="81">
        <v>43775.90744212963</v>
      </c>
      <c r="Q16" s="79" t="s">
        <v>431</v>
      </c>
      <c r="R16" s="79"/>
      <c r="S16" s="79"/>
      <c r="T16" s="79"/>
      <c r="U16" s="79"/>
      <c r="V16" s="82" t="s">
        <v>577</v>
      </c>
      <c r="W16" s="81">
        <v>43775.90744212963</v>
      </c>
      <c r="X16" s="85">
        <v>43775</v>
      </c>
      <c r="Y16" s="87" t="s">
        <v>703</v>
      </c>
      <c r="Z16" s="82" t="s">
        <v>843</v>
      </c>
      <c r="AA16" s="79"/>
      <c r="AB16" s="79"/>
      <c r="AC16" s="87" t="s">
        <v>983</v>
      </c>
      <c r="AD16" s="79"/>
      <c r="AE16" s="79" t="b">
        <v>0</v>
      </c>
      <c r="AF16" s="79">
        <v>0</v>
      </c>
      <c r="AG16" s="87" t="s">
        <v>1166</v>
      </c>
      <c r="AH16" s="79" t="b">
        <v>0</v>
      </c>
      <c r="AI16" s="79" t="s">
        <v>1217</v>
      </c>
      <c r="AJ16" s="79"/>
      <c r="AK16" s="87" t="s">
        <v>1163</v>
      </c>
      <c r="AL16" s="79" t="b">
        <v>0</v>
      </c>
      <c r="AM16" s="79">
        <v>0</v>
      </c>
      <c r="AN16" s="87" t="s">
        <v>1163</v>
      </c>
      <c r="AO16" s="79" t="s">
        <v>1229</v>
      </c>
      <c r="AP16" s="79" t="b">
        <v>0</v>
      </c>
      <c r="AQ16" s="87" t="s">
        <v>983</v>
      </c>
      <c r="AR16" s="79" t="s">
        <v>176</v>
      </c>
      <c r="AS16" s="79">
        <v>0</v>
      </c>
      <c r="AT16" s="79">
        <v>0</v>
      </c>
      <c r="AU16" s="79"/>
      <c r="AV16" s="79"/>
      <c r="AW16" s="79"/>
      <c r="AX16" s="79"/>
      <c r="AY16" s="79"/>
      <c r="AZ16" s="79"/>
      <c r="BA16" s="79"/>
      <c r="BB16" s="79"/>
      <c r="BC16">
        <v>1</v>
      </c>
      <c r="BD16" s="78" t="str">
        <f>REPLACE(INDEX(GroupVertices[Group],MATCH(Edges[[#This Row],[Vertex 1]],GroupVertices[Vertex],0)),1,1,"")</f>
        <v>45</v>
      </c>
      <c r="BE16" s="78" t="str">
        <f>REPLACE(INDEX(GroupVertices[Group],MATCH(Edges[[#This Row],[Vertex 2]],GroupVertices[Vertex],0)),1,1,"")</f>
        <v>45</v>
      </c>
      <c r="BF16" s="48">
        <v>1</v>
      </c>
      <c r="BG16" s="49">
        <v>4.3478260869565215</v>
      </c>
      <c r="BH16" s="48">
        <v>0</v>
      </c>
      <c r="BI16" s="49">
        <v>0</v>
      </c>
      <c r="BJ16" s="48">
        <v>0</v>
      </c>
      <c r="BK16" s="49">
        <v>0</v>
      </c>
      <c r="BL16" s="48">
        <v>22</v>
      </c>
      <c r="BM16" s="49">
        <v>95.65217391304348</v>
      </c>
      <c r="BN16" s="48">
        <v>23</v>
      </c>
    </row>
    <row r="17" spans="1:66" ht="15">
      <c r="A17" s="64" t="s">
        <v>226</v>
      </c>
      <c r="B17" s="64" t="s">
        <v>349</v>
      </c>
      <c r="C17" s="65" t="s">
        <v>3494</v>
      </c>
      <c r="D17" s="66">
        <v>3</v>
      </c>
      <c r="E17" s="67" t="s">
        <v>132</v>
      </c>
      <c r="F17" s="68">
        <v>32</v>
      </c>
      <c r="G17" s="65"/>
      <c r="H17" s="69"/>
      <c r="I17" s="70"/>
      <c r="J17" s="70"/>
      <c r="K17" s="34" t="s">
        <v>65</v>
      </c>
      <c r="L17" s="77">
        <v>17</v>
      </c>
      <c r="M17" s="77"/>
      <c r="N17" s="72"/>
      <c r="O17" s="79" t="s">
        <v>425</v>
      </c>
      <c r="P17" s="81">
        <v>43778.081296296295</v>
      </c>
      <c r="Q17" s="79" t="s">
        <v>432</v>
      </c>
      <c r="R17" s="79"/>
      <c r="S17" s="79"/>
      <c r="T17" s="79"/>
      <c r="U17" s="79"/>
      <c r="V17" s="82" t="s">
        <v>578</v>
      </c>
      <c r="W17" s="81">
        <v>43778.081296296295</v>
      </c>
      <c r="X17" s="85">
        <v>43778</v>
      </c>
      <c r="Y17" s="87" t="s">
        <v>704</v>
      </c>
      <c r="Z17" s="82" t="s">
        <v>844</v>
      </c>
      <c r="AA17" s="79"/>
      <c r="AB17" s="79"/>
      <c r="AC17" s="87" t="s">
        <v>984</v>
      </c>
      <c r="AD17" s="87" t="s">
        <v>1114</v>
      </c>
      <c r="AE17" s="79" t="b">
        <v>0</v>
      </c>
      <c r="AF17" s="79">
        <v>2</v>
      </c>
      <c r="AG17" s="87" t="s">
        <v>1167</v>
      </c>
      <c r="AH17" s="79" t="b">
        <v>0</v>
      </c>
      <c r="AI17" s="79" t="s">
        <v>1217</v>
      </c>
      <c r="AJ17" s="79"/>
      <c r="AK17" s="87" t="s">
        <v>1163</v>
      </c>
      <c r="AL17" s="79" t="b">
        <v>0</v>
      </c>
      <c r="AM17" s="79">
        <v>0</v>
      </c>
      <c r="AN17" s="87" t="s">
        <v>1163</v>
      </c>
      <c r="AO17" s="79" t="s">
        <v>1230</v>
      </c>
      <c r="AP17" s="79" t="b">
        <v>0</v>
      </c>
      <c r="AQ17" s="87" t="s">
        <v>1114</v>
      </c>
      <c r="AR17" s="79" t="s">
        <v>176</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8"/>
      <c r="BG17" s="49"/>
      <c r="BH17" s="48"/>
      <c r="BI17" s="49"/>
      <c r="BJ17" s="48"/>
      <c r="BK17" s="49"/>
      <c r="BL17" s="48"/>
      <c r="BM17" s="49"/>
      <c r="BN17" s="48"/>
    </row>
    <row r="18" spans="1:66" ht="15">
      <c r="A18" s="64" t="s">
        <v>226</v>
      </c>
      <c r="B18" s="64" t="s">
        <v>350</v>
      </c>
      <c r="C18" s="65" t="s">
        <v>3494</v>
      </c>
      <c r="D18" s="66">
        <v>3</v>
      </c>
      <c r="E18" s="67" t="s">
        <v>132</v>
      </c>
      <c r="F18" s="68">
        <v>32</v>
      </c>
      <c r="G18" s="65"/>
      <c r="H18" s="69"/>
      <c r="I18" s="70"/>
      <c r="J18" s="70"/>
      <c r="K18" s="34" t="s">
        <v>65</v>
      </c>
      <c r="L18" s="77">
        <v>18</v>
      </c>
      <c r="M18" s="77"/>
      <c r="N18" s="72"/>
      <c r="O18" s="79" t="s">
        <v>426</v>
      </c>
      <c r="P18" s="81">
        <v>43778.081296296295</v>
      </c>
      <c r="Q18" s="79" t="s">
        <v>432</v>
      </c>
      <c r="R18" s="79"/>
      <c r="S18" s="79"/>
      <c r="T18" s="79"/>
      <c r="U18" s="79"/>
      <c r="V18" s="82" t="s">
        <v>578</v>
      </c>
      <c r="W18" s="81">
        <v>43778.081296296295</v>
      </c>
      <c r="X18" s="85">
        <v>43778</v>
      </c>
      <c r="Y18" s="87" t="s">
        <v>704</v>
      </c>
      <c r="Z18" s="82" t="s">
        <v>844</v>
      </c>
      <c r="AA18" s="79"/>
      <c r="AB18" s="79"/>
      <c r="AC18" s="87" t="s">
        <v>984</v>
      </c>
      <c r="AD18" s="87" t="s">
        <v>1114</v>
      </c>
      <c r="AE18" s="79" t="b">
        <v>0</v>
      </c>
      <c r="AF18" s="79">
        <v>2</v>
      </c>
      <c r="AG18" s="87" t="s">
        <v>1167</v>
      </c>
      <c r="AH18" s="79" t="b">
        <v>0</v>
      </c>
      <c r="AI18" s="79" t="s">
        <v>1217</v>
      </c>
      <c r="AJ18" s="79"/>
      <c r="AK18" s="87" t="s">
        <v>1163</v>
      </c>
      <c r="AL18" s="79" t="b">
        <v>0</v>
      </c>
      <c r="AM18" s="79">
        <v>0</v>
      </c>
      <c r="AN18" s="87" t="s">
        <v>1163</v>
      </c>
      <c r="AO18" s="79" t="s">
        <v>1230</v>
      </c>
      <c r="AP18" s="79" t="b">
        <v>0</v>
      </c>
      <c r="AQ18" s="87" t="s">
        <v>1114</v>
      </c>
      <c r="AR18" s="79" t="s">
        <v>176</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8">
        <v>0</v>
      </c>
      <c r="BG18" s="49">
        <v>0</v>
      </c>
      <c r="BH18" s="48">
        <v>0</v>
      </c>
      <c r="BI18" s="49">
        <v>0</v>
      </c>
      <c r="BJ18" s="48">
        <v>0</v>
      </c>
      <c r="BK18" s="49">
        <v>0</v>
      </c>
      <c r="BL18" s="48">
        <v>11</v>
      </c>
      <c r="BM18" s="49">
        <v>100</v>
      </c>
      <c r="BN18" s="48">
        <v>11</v>
      </c>
    </row>
    <row r="19" spans="1:66" ht="15">
      <c r="A19" s="64" t="s">
        <v>227</v>
      </c>
      <c r="B19" s="64" t="s">
        <v>351</v>
      </c>
      <c r="C19" s="65" t="s">
        <v>3494</v>
      </c>
      <c r="D19" s="66">
        <v>3</v>
      </c>
      <c r="E19" s="67" t="s">
        <v>132</v>
      </c>
      <c r="F19" s="68">
        <v>32</v>
      </c>
      <c r="G19" s="65"/>
      <c r="H19" s="69"/>
      <c r="I19" s="70"/>
      <c r="J19" s="70"/>
      <c r="K19" s="34" t="s">
        <v>65</v>
      </c>
      <c r="L19" s="77">
        <v>19</v>
      </c>
      <c r="M19" s="77"/>
      <c r="N19" s="72"/>
      <c r="O19" s="79" t="s">
        <v>426</v>
      </c>
      <c r="P19" s="81">
        <v>43779.04719907408</v>
      </c>
      <c r="Q19" s="79" t="s">
        <v>433</v>
      </c>
      <c r="R19" s="79"/>
      <c r="S19" s="79"/>
      <c r="T19" s="79"/>
      <c r="U19" s="79"/>
      <c r="V19" s="82" t="s">
        <v>579</v>
      </c>
      <c r="W19" s="81">
        <v>43779.04719907408</v>
      </c>
      <c r="X19" s="85">
        <v>43779</v>
      </c>
      <c r="Y19" s="87" t="s">
        <v>705</v>
      </c>
      <c r="Z19" s="82" t="s">
        <v>845</v>
      </c>
      <c r="AA19" s="79"/>
      <c r="AB19" s="79"/>
      <c r="AC19" s="87" t="s">
        <v>985</v>
      </c>
      <c r="AD19" s="87" t="s">
        <v>1115</v>
      </c>
      <c r="AE19" s="79" t="b">
        <v>0</v>
      </c>
      <c r="AF19" s="79">
        <v>4</v>
      </c>
      <c r="AG19" s="87" t="s">
        <v>1168</v>
      </c>
      <c r="AH19" s="79" t="b">
        <v>0</v>
      </c>
      <c r="AI19" s="79" t="s">
        <v>1217</v>
      </c>
      <c r="AJ19" s="79"/>
      <c r="AK19" s="87" t="s">
        <v>1163</v>
      </c>
      <c r="AL19" s="79" t="b">
        <v>0</v>
      </c>
      <c r="AM19" s="79">
        <v>0</v>
      </c>
      <c r="AN19" s="87" t="s">
        <v>1163</v>
      </c>
      <c r="AO19" s="79" t="s">
        <v>1231</v>
      </c>
      <c r="AP19" s="79" t="b">
        <v>0</v>
      </c>
      <c r="AQ19" s="87" t="s">
        <v>1115</v>
      </c>
      <c r="AR19" s="79" t="s">
        <v>176</v>
      </c>
      <c r="AS19" s="79">
        <v>0</v>
      </c>
      <c r="AT19" s="79">
        <v>0</v>
      </c>
      <c r="AU19" s="79"/>
      <c r="AV19" s="79"/>
      <c r="AW19" s="79"/>
      <c r="AX19" s="79"/>
      <c r="AY19" s="79"/>
      <c r="AZ19" s="79"/>
      <c r="BA19" s="79"/>
      <c r="BB19" s="79"/>
      <c r="BC19">
        <v>1</v>
      </c>
      <c r="BD19" s="78" t="str">
        <f>REPLACE(INDEX(GroupVertices[Group],MATCH(Edges[[#This Row],[Vertex 1]],GroupVertices[Vertex],0)),1,1,"")</f>
        <v>44</v>
      </c>
      <c r="BE19" s="78" t="str">
        <f>REPLACE(INDEX(GroupVertices[Group],MATCH(Edges[[#This Row],[Vertex 2]],GroupVertices[Vertex],0)),1,1,"")</f>
        <v>44</v>
      </c>
      <c r="BF19" s="48">
        <v>1</v>
      </c>
      <c r="BG19" s="49">
        <v>5.2631578947368425</v>
      </c>
      <c r="BH19" s="48">
        <v>0</v>
      </c>
      <c r="BI19" s="49">
        <v>0</v>
      </c>
      <c r="BJ19" s="48">
        <v>0</v>
      </c>
      <c r="BK19" s="49">
        <v>0</v>
      </c>
      <c r="BL19" s="48">
        <v>18</v>
      </c>
      <c r="BM19" s="49">
        <v>94.73684210526316</v>
      </c>
      <c r="BN19" s="48">
        <v>19</v>
      </c>
    </row>
    <row r="20" spans="1:66" ht="15">
      <c r="A20" s="64" t="s">
        <v>228</v>
      </c>
      <c r="B20" s="64" t="s">
        <v>309</v>
      </c>
      <c r="C20" s="65" t="s">
        <v>3494</v>
      </c>
      <c r="D20" s="66">
        <v>3</v>
      </c>
      <c r="E20" s="67" t="s">
        <v>132</v>
      </c>
      <c r="F20" s="68">
        <v>32</v>
      </c>
      <c r="G20" s="65"/>
      <c r="H20" s="69"/>
      <c r="I20" s="70"/>
      <c r="J20" s="70"/>
      <c r="K20" s="34" t="s">
        <v>65</v>
      </c>
      <c r="L20" s="77">
        <v>20</v>
      </c>
      <c r="M20" s="77"/>
      <c r="N20" s="72"/>
      <c r="O20" s="79" t="s">
        <v>424</v>
      </c>
      <c r="P20" s="81">
        <v>43779.050520833334</v>
      </c>
      <c r="Q20" s="79" t="s">
        <v>427</v>
      </c>
      <c r="R20" s="79"/>
      <c r="S20" s="79"/>
      <c r="T20" s="79"/>
      <c r="U20" s="79"/>
      <c r="V20" s="82" t="s">
        <v>580</v>
      </c>
      <c r="W20" s="81">
        <v>43779.050520833334</v>
      </c>
      <c r="X20" s="85">
        <v>43779</v>
      </c>
      <c r="Y20" s="87" t="s">
        <v>706</v>
      </c>
      <c r="Z20" s="82" t="s">
        <v>846</v>
      </c>
      <c r="AA20" s="79"/>
      <c r="AB20" s="79"/>
      <c r="AC20" s="87" t="s">
        <v>986</v>
      </c>
      <c r="AD20" s="79"/>
      <c r="AE20" s="79" t="b">
        <v>0</v>
      </c>
      <c r="AF20" s="79">
        <v>0</v>
      </c>
      <c r="AG20" s="87" t="s">
        <v>1163</v>
      </c>
      <c r="AH20" s="79" t="b">
        <v>0</v>
      </c>
      <c r="AI20" s="79" t="s">
        <v>1217</v>
      </c>
      <c r="AJ20" s="79"/>
      <c r="AK20" s="87" t="s">
        <v>1163</v>
      </c>
      <c r="AL20" s="79" t="b">
        <v>0</v>
      </c>
      <c r="AM20" s="79">
        <v>37</v>
      </c>
      <c r="AN20" s="87" t="s">
        <v>1073</v>
      </c>
      <c r="AO20" s="79" t="s">
        <v>1231</v>
      </c>
      <c r="AP20" s="79" t="b">
        <v>0</v>
      </c>
      <c r="AQ20" s="87" t="s">
        <v>1073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5</v>
      </c>
      <c r="BG20" s="49">
        <v>9.803921568627452</v>
      </c>
      <c r="BH20" s="48">
        <v>2</v>
      </c>
      <c r="BI20" s="49">
        <v>3.9215686274509802</v>
      </c>
      <c r="BJ20" s="48">
        <v>0</v>
      </c>
      <c r="BK20" s="49">
        <v>0</v>
      </c>
      <c r="BL20" s="48">
        <v>44</v>
      </c>
      <c r="BM20" s="49">
        <v>86.27450980392157</v>
      </c>
      <c r="BN20" s="48">
        <v>51</v>
      </c>
    </row>
    <row r="21" spans="1:66" ht="15">
      <c r="A21" s="64" t="s">
        <v>229</v>
      </c>
      <c r="B21" s="64" t="s">
        <v>229</v>
      </c>
      <c r="C21" s="65" t="s">
        <v>3494</v>
      </c>
      <c r="D21" s="66">
        <v>3</v>
      </c>
      <c r="E21" s="67" t="s">
        <v>132</v>
      </c>
      <c r="F21" s="68">
        <v>32</v>
      </c>
      <c r="G21" s="65"/>
      <c r="H21" s="69"/>
      <c r="I21" s="70"/>
      <c r="J21" s="70"/>
      <c r="K21" s="34" t="s">
        <v>65</v>
      </c>
      <c r="L21" s="77">
        <v>21</v>
      </c>
      <c r="M21" s="77"/>
      <c r="N21" s="72"/>
      <c r="O21" s="79" t="s">
        <v>176</v>
      </c>
      <c r="P21" s="81">
        <v>43779.14907407408</v>
      </c>
      <c r="Q21" s="79" t="s">
        <v>434</v>
      </c>
      <c r="R21" s="79"/>
      <c r="S21" s="79"/>
      <c r="T21" s="79"/>
      <c r="U21" s="79"/>
      <c r="V21" s="82" t="s">
        <v>581</v>
      </c>
      <c r="W21" s="81">
        <v>43779.14907407408</v>
      </c>
      <c r="X21" s="85">
        <v>43779</v>
      </c>
      <c r="Y21" s="87" t="s">
        <v>707</v>
      </c>
      <c r="Z21" s="82" t="s">
        <v>847</v>
      </c>
      <c r="AA21" s="79"/>
      <c r="AB21" s="79"/>
      <c r="AC21" s="87" t="s">
        <v>987</v>
      </c>
      <c r="AD21" s="79"/>
      <c r="AE21" s="79" t="b">
        <v>0</v>
      </c>
      <c r="AF21" s="79">
        <v>1</v>
      </c>
      <c r="AG21" s="87" t="s">
        <v>1163</v>
      </c>
      <c r="AH21" s="79" t="b">
        <v>0</v>
      </c>
      <c r="AI21" s="79" t="s">
        <v>1217</v>
      </c>
      <c r="AJ21" s="79"/>
      <c r="AK21" s="87" t="s">
        <v>1163</v>
      </c>
      <c r="AL21" s="79" t="b">
        <v>0</v>
      </c>
      <c r="AM21" s="79">
        <v>0</v>
      </c>
      <c r="AN21" s="87" t="s">
        <v>1163</v>
      </c>
      <c r="AO21" s="79" t="s">
        <v>1231</v>
      </c>
      <c r="AP21" s="79" t="b">
        <v>0</v>
      </c>
      <c r="AQ21" s="87" t="s">
        <v>987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6.666666666666667</v>
      </c>
      <c r="BH21" s="48">
        <v>1</v>
      </c>
      <c r="BI21" s="49">
        <v>6.666666666666667</v>
      </c>
      <c r="BJ21" s="48">
        <v>0</v>
      </c>
      <c r="BK21" s="49">
        <v>0</v>
      </c>
      <c r="BL21" s="48">
        <v>13</v>
      </c>
      <c r="BM21" s="49">
        <v>86.66666666666667</v>
      </c>
      <c r="BN21" s="48">
        <v>15</v>
      </c>
    </row>
    <row r="22" spans="1:66" ht="15">
      <c r="A22" s="64" t="s">
        <v>230</v>
      </c>
      <c r="B22" s="64" t="s">
        <v>352</v>
      </c>
      <c r="C22" s="65" t="s">
        <v>3494</v>
      </c>
      <c r="D22" s="66">
        <v>3</v>
      </c>
      <c r="E22" s="67" t="s">
        <v>132</v>
      </c>
      <c r="F22" s="68">
        <v>32</v>
      </c>
      <c r="G22" s="65"/>
      <c r="H22" s="69"/>
      <c r="I22" s="70"/>
      <c r="J22" s="70"/>
      <c r="K22" s="34" t="s">
        <v>65</v>
      </c>
      <c r="L22" s="77">
        <v>22</v>
      </c>
      <c r="M22" s="77"/>
      <c r="N22" s="72"/>
      <c r="O22" s="79" t="s">
        <v>425</v>
      </c>
      <c r="P22" s="81">
        <v>43779.19190972222</v>
      </c>
      <c r="Q22" s="79" t="s">
        <v>435</v>
      </c>
      <c r="R22" s="79"/>
      <c r="S22" s="79"/>
      <c r="T22" s="79"/>
      <c r="U22" s="79"/>
      <c r="V22" s="82" t="s">
        <v>582</v>
      </c>
      <c r="W22" s="81">
        <v>43779.19190972222</v>
      </c>
      <c r="X22" s="85">
        <v>43779</v>
      </c>
      <c r="Y22" s="87" t="s">
        <v>708</v>
      </c>
      <c r="Z22" s="82" t="s">
        <v>848</v>
      </c>
      <c r="AA22" s="79"/>
      <c r="AB22" s="79"/>
      <c r="AC22" s="87" t="s">
        <v>988</v>
      </c>
      <c r="AD22" s="87" t="s">
        <v>1116</v>
      </c>
      <c r="AE22" s="79" t="b">
        <v>0</v>
      </c>
      <c r="AF22" s="79">
        <v>0</v>
      </c>
      <c r="AG22" s="87" t="s">
        <v>1169</v>
      </c>
      <c r="AH22" s="79" t="b">
        <v>0</v>
      </c>
      <c r="AI22" s="79" t="s">
        <v>1217</v>
      </c>
      <c r="AJ22" s="79"/>
      <c r="AK22" s="87" t="s">
        <v>1163</v>
      </c>
      <c r="AL22" s="79" t="b">
        <v>0</v>
      </c>
      <c r="AM22" s="79">
        <v>0</v>
      </c>
      <c r="AN22" s="87" t="s">
        <v>1163</v>
      </c>
      <c r="AO22" s="79" t="s">
        <v>1230</v>
      </c>
      <c r="AP22" s="79" t="b">
        <v>0</v>
      </c>
      <c r="AQ22" s="87" t="s">
        <v>1116</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8"/>
      <c r="BG22" s="49"/>
      <c r="BH22" s="48"/>
      <c r="BI22" s="49"/>
      <c r="BJ22" s="48"/>
      <c r="BK22" s="49"/>
      <c r="BL22" s="48"/>
      <c r="BM22" s="49"/>
      <c r="BN22" s="48"/>
    </row>
    <row r="23" spans="1:66" ht="15">
      <c r="A23" s="64" t="s">
        <v>230</v>
      </c>
      <c r="B23" s="64" t="s">
        <v>353</v>
      </c>
      <c r="C23" s="65" t="s">
        <v>3494</v>
      </c>
      <c r="D23" s="66">
        <v>3</v>
      </c>
      <c r="E23" s="67" t="s">
        <v>132</v>
      </c>
      <c r="F23" s="68">
        <v>32</v>
      </c>
      <c r="G23" s="65"/>
      <c r="H23" s="69"/>
      <c r="I23" s="70"/>
      <c r="J23" s="70"/>
      <c r="K23" s="34" t="s">
        <v>65</v>
      </c>
      <c r="L23" s="77">
        <v>23</v>
      </c>
      <c r="M23" s="77"/>
      <c r="N23" s="72"/>
      <c r="O23" s="79" t="s">
        <v>426</v>
      </c>
      <c r="P23" s="81">
        <v>43779.19190972222</v>
      </c>
      <c r="Q23" s="79" t="s">
        <v>435</v>
      </c>
      <c r="R23" s="79"/>
      <c r="S23" s="79"/>
      <c r="T23" s="79"/>
      <c r="U23" s="79"/>
      <c r="V23" s="82" t="s">
        <v>582</v>
      </c>
      <c r="W23" s="81">
        <v>43779.19190972222</v>
      </c>
      <c r="X23" s="85">
        <v>43779</v>
      </c>
      <c r="Y23" s="87" t="s">
        <v>708</v>
      </c>
      <c r="Z23" s="82" t="s">
        <v>848</v>
      </c>
      <c r="AA23" s="79"/>
      <c r="AB23" s="79"/>
      <c r="AC23" s="87" t="s">
        <v>988</v>
      </c>
      <c r="AD23" s="87" t="s">
        <v>1116</v>
      </c>
      <c r="AE23" s="79" t="b">
        <v>0</v>
      </c>
      <c r="AF23" s="79">
        <v>0</v>
      </c>
      <c r="AG23" s="87" t="s">
        <v>1169</v>
      </c>
      <c r="AH23" s="79" t="b">
        <v>0</v>
      </c>
      <c r="AI23" s="79" t="s">
        <v>1217</v>
      </c>
      <c r="AJ23" s="79"/>
      <c r="AK23" s="87" t="s">
        <v>1163</v>
      </c>
      <c r="AL23" s="79" t="b">
        <v>0</v>
      </c>
      <c r="AM23" s="79">
        <v>0</v>
      </c>
      <c r="AN23" s="87" t="s">
        <v>1163</v>
      </c>
      <c r="AO23" s="79" t="s">
        <v>1230</v>
      </c>
      <c r="AP23" s="79" t="b">
        <v>0</v>
      </c>
      <c r="AQ23" s="87" t="s">
        <v>1116</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8">
        <v>0</v>
      </c>
      <c r="BG23" s="49">
        <v>0</v>
      </c>
      <c r="BH23" s="48">
        <v>0</v>
      </c>
      <c r="BI23" s="49">
        <v>0</v>
      </c>
      <c r="BJ23" s="48">
        <v>0</v>
      </c>
      <c r="BK23" s="49">
        <v>0</v>
      </c>
      <c r="BL23" s="48">
        <v>15</v>
      </c>
      <c r="BM23" s="49">
        <v>100</v>
      </c>
      <c r="BN23" s="48">
        <v>15</v>
      </c>
    </row>
    <row r="24" spans="1:66" ht="15">
      <c r="A24" s="64" t="s">
        <v>231</v>
      </c>
      <c r="B24" s="64" t="s">
        <v>309</v>
      </c>
      <c r="C24" s="65" t="s">
        <v>3494</v>
      </c>
      <c r="D24" s="66">
        <v>3</v>
      </c>
      <c r="E24" s="67" t="s">
        <v>132</v>
      </c>
      <c r="F24" s="68">
        <v>32</v>
      </c>
      <c r="G24" s="65"/>
      <c r="H24" s="69"/>
      <c r="I24" s="70"/>
      <c r="J24" s="70"/>
      <c r="K24" s="34" t="s">
        <v>65</v>
      </c>
      <c r="L24" s="77">
        <v>24</v>
      </c>
      <c r="M24" s="77"/>
      <c r="N24" s="72"/>
      <c r="O24" s="79" t="s">
        <v>424</v>
      </c>
      <c r="P24" s="81">
        <v>43779.19724537037</v>
      </c>
      <c r="Q24" s="79" t="s">
        <v>427</v>
      </c>
      <c r="R24" s="79"/>
      <c r="S24" s="79"/>
      <c r="T24" s="79"/>
      <c r="U24" s="79"/>
      <c r="V24" s="82" t="s">
        <v>583</v>
      </c>
      <c r="W24" s="81">
        <v>43779.19724537037</v>
      </c>
      <c r="X24" s="85">
        <v>43779</v>
      </c>
      <c r="Y24" s="87" t="s">
        <v>709</v>
      </c>
      <c r="Z24" s="82" t="s">
        <v>849</v>
      </c>
      <c r="AA24" s="79"/>
      <c r="AB24" s="79"/>
      <c r="AC24" s="87" t="s">
        <v>989</v>
      </c>
      <c r="AD24" s="79"/>
      <c r="AE24" s="79" t="b">
        <v>0</v>
      </c>
      <c r="AF24" s="79">
        <v>0</v>
      </c>
      <c r="AG24" s="87" t="s">
        <v>1163</v>
      </c>
      <c r="AH24" s="79" t="b">
        <v>0</v>
      </c>
      <c r="AI24" s="79" t="s">
        <v>1217</v>
      </c>
      <c r="AJ24" s="79"/>
      <c r="AK24" s="87" t="s">
        <v>1163</v>
      </c>
      <c r="AL24" s="79" t="b">
        <v>0</v>
      </c>
      <c r="AM24" s="79">
        <v>37</v>
      </c>
      <c r="AN24" s="87" t="s">
        <v>1073</v>
      </c>
      <c r="AO24" s="79" t="s">
        <v>1230</v>
      </c>
      <c r="AP24" s="79" t="b">
        <v>0</v>
      </c>
      <c r="AQ24" s="87" t="s">
        <v>1073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5</v>
      </c>
      <c r="BG24" s="49">
        <v>9.803921568627452</v>
      </c>
      <c r="BH24" s="48">
        <v>2</v>
      </c>
      <c r="BI24" s="49">
        <v>3.9215686274509802</v>
      </c>
      <c r="BJ24" s="48">
        <v>0</v>
      </c>
      <c r="BK24" s="49">
        <v>0</v>
      </c>
      <c r="BL24" s="48">
        <v>44</v>
      </c>
      <c r="BM24" s="49">
        <v>86.27450980392157</v>
      </c>
      <c r="BN24" s="48">
        <v>51</v>
      </c>
    </row>
    <row r="25" spans="1:66" ht="15">
      <c r="A25" s="64" t="s">
        <v>232</v>
      </c>
      <c r="B25" s="64" t="s">
        <v>309</v>
      </c>
      <c r="C25" s="65" t="s">
        <v>3494</v>
      </c>
      <c r="D25" s="66">
        <v>3</v>
      </c>
      <c r="E25" s="67" t="s">
        <v>132</v>
      </c>
      <c r="F25" s="68">
        <v>32</v>
      </c>
      <c r="G25" s="65"/>
      <c r="H25" s="69"/>
      <c r="I25" s="70"/>
      <c r="J25" s="70"/>
      <c r="K25" s="34" t="s">
        <v>65</v>
      </c>
      <c r="L25" s="77">
        <v>25</v>
      </c>
      <c r="M25" s="77"/>
      <c r="N25" s="72"/>
      <c r="O25" s="79" t="s">
        <v>424</v>
      </c>
      <c r="P25" s="81">
        <v>43779.23880787037</v>
      </c>
      <c r="Q25" s="79" t="s">
        <v>427</v>
      </c>
      <c r="R25" s="79"/>
      <c r="S25" s="79"/>
      <c r="T25" s="79"/>
      <c r="U25" s="79"/>
      <c r="V25" s="82" t="s">
        <v>584</v>
      </c>
      <c r="W25" s="81">
        <v>43779.23880787037</v>
      </c>
      <c r="X25" s="85">
        <v>43779</v>
      </c>
      <c r="Y25" s="87" t="s">
        <v>710</v>
      </c>
      <c r="Z25" s="82" t="s">
        <v>850</v>
      </c>
      <c r="AA25" s="79"/>
      <c r="AB25" s="79"/>
      <c r="AC25" s="87" t="s">
        <v>990</v>
      </c>
      <c r="AD25" s="79"/>
      <c r="AE25" s="79" t="b">
        <v>0</v>
      </c>
      <c r="AF25" s="79">
        <v>0</v>
      </c>
      <c r="AG25" s="87" t="s">
        <v>1163</v>
      </c>
      <c r="AH25" s="79" t="b">
        <v>0</v>
      </c>
      <c r="AI25" s="79" t="s">
        <v>1217</v>
      </c>
      <c r="AJ25" s="79"/>
      <c r="AK25" s="87" t="s">
        <v>1163</v>
      </c>
      <c r="AL25" s="79" t="b">
        <v>0</v>
      </c>
      <c r="AM25" s="79">
        <v>37</v>
      </c>
      <c r="AN25" s="87" t="s">
        <v>1073</v>
      </c>
      <c r="AO25" s="79" t="s">
        <v>1231</v>
      </c>
      <c r="AP25" s="79" t="b">
        <v>0</v>
      </c>
      <c r="AQ25" s="87" t="s">
        <v>1073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5</v>
      </c>
      <c r="BG25" s="49">
        <v>9.803921568627452</v>
      </c>
      <c r="BH25" s="48">
        <v>2</v>
      </c>
      <c r="BI25" s="49">
        <v>3.9215686274509802</v>
      </c>
      <c r="BJ25" s="48">
        <v>0</v>
      </c>
      <c r="BK25" s="49">
        <v>0</v>
      </c>
      <c r="BL25" s="48">
        <v>44</v>
      </c>
      <c r="BM25" s="49">
        <v>86.27450980392157</v>
      </c>
      <c r="BN25" s="48">
        <v>51</v>
      </c>
    </row>
    <row r="26" spans="1:66" ht="15">
      <c r="A26" s="64" t="s">
        <v>233</v>
      </c>
      <c r="B26" s="64" t="s">
        <v>354</v>
      </c>
      <c r="C26" s="65" t="s">
        <v>3494</v>
      </c>
      <c r="D26" s="66">
        <v>3</v>
      </c>
      <c r="E26" s="67" t="s">
        <v>132</v>
      </c>
      <c r="F26" s="68">
        <v>32</v>
      </c>
      <c r="G26" s="65"/>
      <c r="H26" s="69"/>
      <c r="I26" s="70"/>
      <c r="J26" s="70"/>
      <c r="K26" s="34" t="s">
        <v>65</v>
      </c>
      <c r="L26" s="77">
        <v>26</v>
      </c>
      <c r="M26" s="77"/>
      <c r="N26" s="72"/>
      <c r="O26" s="79" t="s">
        <v>425</v>
      </c>
      <c r="P26" s="81">
        <v>43779.302835648145</v>
      </c>
      <c r="Q26" s="79" t="s">
        <v>436</v>
      </c>
      <c r="R26" s="79"/>
      <c r="S26" s="79"/>
      <c r="T26" s="79"/>
      <c r="U26" s="79"/>
      <c r="V26" s="82" t="s">
        <v>585</v>
      </c>
      <c r="W26" s="81">
        <v>43779.302835648145</v>
      </c>
      <c r="X26" s="85">
        <v>43779</v>
      </c>
      <c r="Y26" s="87" t="s">
        <v>711</v>
      </c>
      <c r="Z26" s="82" t="s">
        <v>851</v>
      </c>
      <c r="AA26" s="79"/>
      <c r="AB26" s="79"/>
      <c r="AC26" s="87" t="s">
        <v>991</v>
      </c>
      <c r="AD26" s="79"/>
      <c r="AE26" s="79" t="b">
        <v>0</v>
      </c>
      <c r="AF26" s="79">
        <v>0</v>
      </c>
      <c r="AG26" s="87" t="s">
        <v>1163</v>
      </c>
      <c r="AH26" s="79" t="b">
        <v>0</v>
      </c>
      <c r="AI26" s="79" t="s">
        <v>1217</v>
      </c>
      <c r="AJ26" s="79"/>
      <c r="AK26" s="87" t="s">
        <v>1163</v>
      </c>
      <c r="AL26" s="79" t="b">
        <v>0</v>
      </c>
      <c r="AM26" s="79">
        <v>0</v>
      </c>
      <c r="AN26" s="87" t="s">
        <v>1163</v>
      </c>
      <c r="AO26" s="79" t="s">
        <v>1229</v>
      </c>
      <c r="AP26" s="79" t="b">
        <v>0</v>
      </c>
      <c r="AQ26" s="87" t="s">
        <v>991</v>
      </c>
      <c r="AR26" s="79" t="s">
        <v>176</v>
      </c>
      <c r="AS26" s="79">
        <v>0</v>
      </c>
      <c r="AT26" s="79">
        <v>0</v>
      </c>
      <c r="AU26" s="79"/>
      <c r="AV26" s="79"/>
      <c r="AW26" s="79"/>
      <c r="AX26" s="79"/>
      <c r="AY26" s="79"/>
      <c r="AZ26" s="79"/>
      <c r="BA26" s="79"/>
      <c r="BB26" s="79"/>
      <c r="BC26">
        <v>1</v>
      </c>
      <c r="BD26" s="78" t="str">
        <f>REPLACE(INDEX(GroupVertices[Group],MATCH(Edges[[#This Row],[Vertex 1]],GroupVertices[Vertex],0)),1,1,"")</f>
        <v>43</v>
      </c>
      <c r="BE26" s="78" t="str">
        <f>REPLACE(INDEX(GroupVertices[Group],MATCH(Edges[[#This Row],[Vertex 2]],GroupVertices[Vertex],0)),1,1,"")</f>
        <v>43</v>
      </c>
      <c r="BF26" s="48">
        <v>1</v>
      </c>
      <c r="BG26" s="49">
        <v>2.2222222222222223</v>
      </c>
      <c r="BH26" s="48">
        <v>1</v>
      </c>
      <c r="BI26" s="49">
        <v>2.2222222222222223</v>
      </c>
      <c r="BJ26" s="48">
        <v>1</v>
      </c>
      <c r="BK26" s="49">
        <v>2.2222222222222223</v>
      </c>
      <c r="BL26" s="48">
        <v>43</v>
      </c>
      <c r="BM26" s="49">
        <v>95.55555555555556</v>
      </c>
      <c r="BN26" s="48">
        <v>45</v>
      </c>
    </row>
    <row r="27" spans="1:66" ht="15">
      <c r="A27" s="64" t="s">
        <v>234</v>
      </c>
      <c r="B27" s="64" t="s">
        <v>309</v>
      </c>
      <c r="C27" s="65" t="s">
        <v>3494</v>
      </c>
      <c r="D27" s="66">
        <v>3</v>
      </c>
      <c r="E27" s="67" t="s">
        <v>132</v>
      </c>
      <c r="F27" s="68">
        <v>32</v>
      </c>
      <c r="G27" s="65"/>
      <c r="H27" s="69"/>
      <c r="I27" s="70"/>
      <c r="J27" s="70"/>
      <c r="K27" s="34" t="s">
        <v>65</v>
      </c>
      <c r="L27" s="77">
        <v>27</v>
      </c>
      <c r="M27" s="77"/>
      <c r="N27" s="72"/>
      <c r="O27" s="79" t="s">
        <v>424</v>
      </c>
      <c r="P27" s="81">
        <v>43779.39604166667</v>
      </c>
      <c r="Q27" s="79" t="s">
        <v>427</v>
      </c>
      <c r="R27" s="79"/>
      <c r="S27" s="79"/>
      <c r="T27" s="79"/>
      <c r="U27" s="79"/>
      <c r="V27" s="82" t="s">
        <v>586</v>
      </c>
      <c r="W27" s="81">
        <v>43779.39604166667</v>
      </c>
      <c r="X27" s="85">
        <v>43779</v>
      </c>
      <c r="Y27" s="87" t="s">
        <v>712</v>
      </c>
      <c r="Z27" s="82" t="s">
        <v>852</v>
      </c>
      <c r="AA27" s="79"/>
      <c r="AB27" s="79"/>
      <c r="AC27" s="87" t="s">
        <v>992</v>
      </c>
      <c r="AD27" s="79"/>
      <c r="AE27" s="79" t="b">
        <v>0</v>
      </c>
      <c r="AF27" s="79">
        <v>0</v>
      </c>
      <c r="AG27" s="87" t="s">
        <v>1163</v>
      </c>
      <c r="AH27" s="79" t="b">
        <v>0</v>
      </c>
      <c r="AI27" s="79" t="s">
        <v>1217</v>
      </c>
      <c r="AJ27" s="79"/>
      <c r="AK27" s="87" t="s">
        <v>1163</v>
      </c>
      <c r="AL27" s="79" t="b">
        <v>0</v>
      </c>
      <c r="AM27" s="79">
        <v>37</v>
      </c>
      <c r="AN27" s="87" t="s">
        <v>1073</v>
      </c>
      <c r="AO27" s="79" t="s">
        <v>1229</v>
      </c>
      <c r="AP27" s="79" t="b">
        <v>0</v>
      </c>
      <c r="AQ27" s="87" t="s">
        <v>1073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5</v>
      </c>
      <c r="BG27" s="49">
        <v>9.803921568627452</v>
      </c>
      <c r="BH27" s="48">
        <v>2</v>
      </c>
      <c r="BI27" s="49">
        <v>3.9215686274509802</v>
      </c>
      <c r="BJ27" s="48">
        <v>0</v>
      </c>
      <c r="BK27" s="49">
        <v>0</v>
      </c>
      <c r="BL27" s="48">
        <v>44</v>
      </c>
      <c r="BM27" s="49">
        <v>86.27450980392157</v>
      </c>
      <c r="BN27" s="48">
        <v>51</v>
      </c>
    </row>
    <row r="28" spans="1:66" ht="15">
      <c r="A28" s="64" t="s">
        <v>235</v>
      </c>
      <c r="B28" s="64" t="s">
        <v>309</v>
      </c>
      <c r="C28" s="65" t="s">
        <v>3494</v>
      </c>
      <c r="D28" s="66">
        <v>3</v>
      </c>
      <c r="E28" s="67" t="s">
        <v>132</v>
      </c>
      <c r="F28" s="68">
        <v>32</v>
      </c>
      <c r="G28" s="65"/>
      <c r="H28" s="69"/>
      <c r="I28" s="70"/>
      <c r="J28" s="70"/>
      <c r="K28" s="34" t="s">
        <v>65</v>
      </c>
      <c r="L28" s="77">
        <v>28</v>
      </c>
      <c r="M28" s="77"/>
      <c r="N28" s="72"/>
      <c r="O28" s="79" t="s">
        <v>424</v>
      </c>
      <c r="P28" s="81">
        <v>43779.414305555554</v>
      </c>
      <c r="Q28" s="79" t="s">
        <v>427</v>
      </c>
      <c r="R28" s="79"/>
      <c r="S28" s="79"/>
      <c r="T28" s="79"/>
      <c r="U28" s="79"/>
      <c r="V28" s="82" t="s">
        <v>587</v>
      </c>
      <c r="W28" s="81">
        <v>43779.414305555554</v>
      </c>
      <c r="X28" s="85">
        <v>43779</v>
      </c>
      <c r="Y28" s="87" t="s">
        <v>713</v>
      </c>
      <c r="Z28" s="82" t="s">
        <v>853</v>
      </c>
      <c r="AA28" s="79"/>
      <c r="AB28" s="79"/>
      <c r="AC28" s="87" t="s">
        <v>993</v>
      </c>
      <c r="AD28" s="79"/>
      <c r="AE28" s="79" t="b">
        <v>0</v>
      </c>
      <c r="AF28" s="79">
        <v>0</v>
      </c>
      <c r="AG28" s="87" t="s">
        <v>1163</v>
      </c>
      <c r="AH28" s="79" t="b">
        <v>0</v>
      </c>
      <c r="AI28" s="79" t="s">
        <v>1217</v>
      </c>
      <c r="AJ28" s="79"/>
      <c r="AK28" s="87" t="s">
        <v>1163</v>
      </c>
      <c r="AL28" s="79" t="b">
        <v>0</v>
      </c>
      <c r="AM28" s="79">
        <v>37</v>
      </c>
      <c r="AN28" s="87" t="s">
        <v>1073</v>
      </c>
      <c r="AO28" s="79" t="s">
        <v>1231</v>
      </c>
      <c r="AP28" s="79" t="b">
        <v>0</v>
      </c>
      <c r="AQ28" s="87" t="s">
        <v>1073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5</v>
      </c>
      <c r="BG28" s="49">
        <v>9.803921568627452</v>
      </c>
      <c r="BH28" s="48">
        <v>2</v>
      </c>
      <c r="BI28" s="49">
        <v>3.9215686274509802</v>
      </c>
      <c r="BJ28" s="48">
        <v>0</v>
      </c>
      <c r="BK28" s="49">
        <v>0</v>
      </c>
      <c r="BL28" s="48">
        <v>44</v>
      </c>
      <c r="BM28" s="49">
        <v>86.27450980392157</v>
      </c>
      <c r="BN28" s="48">
        <v>51</v>
      </c>
    </row>
    <row r="29" spans="1:66" ht="15">
      <c r="A29" s="64" t="s">
        <v>236</v>
      </c>
      <c r="B29" s="64" t="s">
        <v>309</v>
      </c>
      <c r="C29" s="65" t="s">
        <v>3494</v>
      </c>
      <c r="D29" s="66">
        <v>3</v>
      </c>
      <c r="E29" s="67" t="s">
        <v>132</v>
      </c>
      <c r="F29" s="68">
        <v>32</v>
      </c>
      <c r="G29" s="65"/>
      <c r="H29" s="69"/>
      <c r="I29" s="70"/>
      <c r="J29" s="70"/>
      <c r="K29" s="34" t="s">
        <v>65</v>
      </c>
      <c r="L29" s="77">
        <v>29</v>
      </c>
      <c r="M29" s="77"/>
      <c r="N29" s="72"/>
      <c r="O29" s="79" t="s">
        <v>424</v>
      </c>
      <c r="P29" s="81">
        <v>43779.43400462963</v>
      </c>
      <c r="Q29" s="79" t="s">
        <v>427</v>
      </c>
      <c r="R29" s="79"/>
      <c r="S29" s="79"/>
      <c r="T29" s="79"/>
      <c r="U29" s="79"/>
      <c r="V29" s="82" t="s">
        <v>588</v>
      </c>
      <c r="W29" s="81">
        <v>43779.43400462963</v>
      </c>
      <c r="X29" s="85">
        <v>43779</v>
      </c>
      <c r="Y29" s="87" t="s">
        <v>714</v>
      </c>
      <c r="Z29" s="82" t="s">
        <v>854</v>
      </c>
      <c r="AA29" s="79"/>
      <c r="AB29" s="79"/>
      <c r="AC29" s="87" t="s">
        <v>994</v>
      </c>
      <c r="AD29" s="79"/>
      <c r="AE29" s="79" t="b">
        <v>0</v>
      </c>
      <c r="AF29" s="79">
        <v>0</v>
      </c>
      <c r="AG29" s="87" t="s">
        <v>1163</v>
      </c>
      <c r="AH29" s="79" t="b">
        <v>0</v>
      </c>
      <c r="AI29" s="79" t="s">
        <v>1217</v>
      </c>
      <c r="AJ29" s="79"/>
      <c r="AK29" s="87" t="s">
        <v>1163</v>
      </c>
      <c r="AL29" s="79" t="b">
        <v>0</v>
      </c>
      <c r="AM29" s="79">
        <v>37</v>
      </c>
      <c r="AN29" s="87" t="s">
        <v>1073</v>
      </c>
      <c r="AO29" s="79" t="s">
        <v>1231</v>
      </c>
      <c r="AP29" s="79" t="b">
        <v>0</v>
      </c>
      <c r="AQ29" s="87" t="s">
        <v>1073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5</v>
      </c>
      <c r="BG29" s="49">
        <v>9.803921568627452</v>
      </c>
      <c r="BH29" s="48">
        <v>2</v>
      </c>
      <c r="BI29" s="49">
        <v>3.9215686274509802</v>
      </c>
      <c r="BJ29" s="48">
        <v>0</v>
      </c>
      <c r="BK29" s="49">
        <v>0</v>
      </c>
      <c r="BL29" s="48">
        <v>44</v>
      </c>
      <c r="BM29" s="49">
        <v>86.27450980392157</v>
      </c>
      <c r="BN29" s="48">
        <v>51</v>
      </c>
    </row>
    <row r="30" spans="1:66" ht="15">
      <c r="A30" s="64" t="s">
        <v>237</v>
      </c>
      <c r="B30" s="64" t="s">
        <v>237</v>
      </c>
      <c r="C30" s="65" t="s">
        <v>3494</v>
      </c>
      <c r="D30" s="66">
        <v>3</v>
      </c>
      <c r="E30" s="67" t="s">
        <v>132</v>
      </c>
      <c r="F30" s="68">
        <v>32</v>
      </c>
      <c r="G30" s="65"/>
      <c r="H30" s="69"/>
      <c r="I30" s="70"/>
      <c r="J30" s="70"/>
      <c r="K30" s="34" t="s">
        <v>65</v>
      </c>
      <c r="L30" s="77">
        <v>30</v>
      </c>
      <c r="M30" s="77"/>
      <c r="N30" s="72"/>
      <c r="O30" s="79" t="s">
        <v>176</v>
      </c>
      <c r="P30" s="81">
        <v>43779.45701388889</v>
      </c>
      <c r="Q30" s="79" t="s">
        <v>437</v>
      </c>
      <c r="R30" s="82" t="s">
        <v>525</v>
      </c>
      <c r="S30" s="79" t="s">
        <v>547</v>
      </c>
      <c r="T30" s="79"/>
      <c r="U30" s="79"/>
      <c r="V30" s="82" t="s">
        <v>589</v>
      </c>
      <c r="W30" s="81">
        <v>43779.45701388889</v>
      </c>
      <c r="X30" s="85">
        <v>43779</v>
      </c>
      <c r="Y30" s="87" t="s">
        <v>715</v>
      </c>
      <c r="Z30" s="82" t="s">
        <v>855</v>
      </c>
      <c r="AA30" s="79"/>
      <c r="AB30" s="79"/>
      <c r="AC30" s="87" t="s">
        <v>995</v>
      </c>
      <c r="AD30" s="79"/>
      <c r="AE30" s="79" t="b">
        <v>0</v>
      </c>
      <c r="AF30" s="79">
        <v>1</v>
      </c>
      <c r="AG30" s="87" t="s">
        <v>1163</v>
      </c>
      <c r="AH30" s="79" t="b">
        <v>1</v>
      </c>
      <c r="AI30" s="79" t="s">
        <v>1217</v>
      </c>
      <c r="AJ30" s="79"/>
      <c r="AK30" s="87" t="s">
        <v>1218</v>
      </c>
      <c r="AL30" s="79" t="b">
        <v>0</v>
      </c>
      <c r="AM30" s="79">
        <v>0</v>
      </c>
      <c r="AN30" s="87" t="s">
        <v>1163</v>
      </c>
      <c r="AO30" s="79" t="s">
        <v>1229</v>
      </c>
      <c r="AP30" s="79" t="b">
        <v>0</v>
      </c>
      <c r="AQ30" s="87" t="s">
        <v>995</v>
      </c>
      <c r="AR30" s="79" t="s">
        <v>176</v>
      </c>
      <c r="AS30" s="79">
        <v>0</v>
      </c>
      <c r="AT30" s="79">
        <v>0</v>
      </c>
      <c r="AU30" s="79" t="s">
        <v>1238</v>
      </c>
      <c r="AV30" s="79" t="s">
        <v>1241</v>
      </c>
      <c r="AW30" s="79" t="s">
        <v>1242</v>
      </c>
      <c r="AX30" s="79" t="s">
        <v>1244</v>
      </c>
      <c r="AY30" s="79" t="s">
        <v>1248</v>
      </c>
      <c r="AZ30" s="79" t="s">
        <v>1252</v>
      </c>
      <c r="BA30" s="79" t="s">
        <v>1256</v>
      </c>
      <c r="BB30" s="82" t="s">
        <v>1258</v>
      </c>
      <c r="BC30">
        <v>1</v>
      </c>
      <c r="BD30" s="78" t="str">
        <f>REPLACE(INDEX(GroupVertices[Group],MATCH(Edges[[#This Row],[Vertex 1]],GroupVertices[Vertex],0)),1,1,"")</f>
        <v>2</v>
      </c>
      <c r="BE30" s="78" t="str">
        <f>REPLACE(INDEX(GroupVertices[Group],MATCH(Edges[[#This Row],[Vertex 2]],GroupVertices[Vertex],0)),1,1,"")</f>
        <v>2</v>
      </c>
      <c r="BF30" s="48">
        <v>0</v>
      </c>
      <c r="BG30" s="49">
        <v>0</v>
      </c>
      <c r="BH30" s="48">
        <v>1</v>
      </c>
      <c r="BI30" s="49">
        <v>3.4482758620689653</v>
      </c>
      <c r="BJ30" s="48">
        <v>0</v>
      </c>
      <c r="BK30" s="49">
        <v>0</v>
      </c>
      <c r="BL30" s="48">
        <v>28</v>
      </c>
      <c r="BM30" s="49">
        <v>96.55172413793103</v>
      </c>
      <c r="BN30" s="48">
        <v>29</v>
      </c>
    </row>
    <row r="31" spans="1:66" ht="15">
      <c r="A31" s="64" t="s">
        <v>238</v>
      </c>
      <c r="B31" s="64" t="s">
        <v>355</v>
      </c>
      <c r="C31" s="65" t="s">
        <v>3494</v>
      </c>
      <c r="D31" s="66">
        <v>3</v>
      </c>
      <c r="E31" s="67" t="s">
        <v>132</v>
      </c>
      <c r="F31" s="68">
        <v>32</v>
      </c>
      <c r="G31" s="65"/>
      <c r="H31" s="69"/>
      <c r="I31" s="70"/>
      <c r="J31" s="70"/>
      <c r="K31" s="34" t="s">
        <v>65</v>
      </c>
      <c r="L31" s="77">
        <v>31</v>
      </c>
      <c r="M31" s="77"/>
      <c r="N31" s="72"/>
      <c r="O31" s="79" t="s">
        <v>425</v>
      </c>
      <c r="P31" s="81">
        <v>43779.51305555556</v>
      </c>
      <c r="Q31" s="79" t="s">
        <v>438</v>
      </c>
      <c r="R31" s="79"/>
      <c r="S31" s="79"/>
      <c r="T31" s="79"/>
      <c r="U31" s="79"/>
      <c r="V31" s="82" t="s">
        <v>590</v>
      </c>
      <c r="W31" s="81">
        <v>43779.51305555556</v>
      </c>
      <c r="X31" s="85">
        <v>43779</v>
      </c>
      <c r="Y31" s="87" t="s">
        <v>716</v>
      </c>
      <c r="Z31" s="82" t="s">
        <v>856</v>
      </c>
      <c r="AA31" s="79"/>
      <c r="AB31" s="79"/>
      <c r="AC31" s="87" t="s">
        <v>996</v>
      </c>
      <c r="AD31" s="79"/>
      <c r="AE31" s="79" t="b">
        <v>0</v>
      </c>
      <c r="AF31" s="79">
        <v>2</v>
      </c>
      <c r="AG31" s="87" t="s">
        <v>1163</v>
      </c>
      <c r="AH31" s="79" t="b">
        <v>0</v>
      </c>
      <c r="AI31" s="79" t="s">
        <v>1217</v>
      </c>
      <c r="AJ31" s="79"/>
      <c r="AK31" s="87" t="s">
        <v>1163</v>
      </c>
      <c r="AL31" s="79" t="b">
        <v>0</v>
      </c>
      <c r="AM31" s="79">
        <v>0</v>
      </c>
      <c r="AN31" s="87" t="s">
        <v>1163</v>
      </c>
      <c r="AO31" s="79" t="s">
        <v>1229</v>
      </c>
      <c r="AP31" s="79" t="b">
        <v>0</v>
      </c>
      <c r="AQ31" s="87" t="s">
        <v>996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1</v>
      </c>
      <c r="BG31" s="49">
        <v>1.8867924528301887</v>
      </c>
      <c r="BH31" s="48">
        <v>1</v>
      </c>
      <c r="BI31" s="49">
        <v>1.8867924528301887</v>
      </c>
      <c r="BJ31" s="48">
        <v>0</v>
      </c>
      <c r="BK31" s="49">
        <v>0</v>
      </c>
      <c r="BL31" s="48">
        <v>51</v>
      </c>
      <c r="BM31" s="49">
        <v>96.22641509433963</v>
      </c>
      <c r="BN31" s="48">
        <v>53</v>
      </c>
    </row>
    <row r="32" spans="1:66" ht="15">
      <c r="A32" s="64" t="s">
        <v>239</v>
      </c>
      <c r="B32" s="64" t="s">
        <v>309</v>
      </c>
      <c r="C32" s="65" t="s">
        <v>3494</v>
      </c>
      <c r="D32" s="66">
        <v>3</v>
      </c>
      <c r="E32" s="67" t="s">
        <v>132</v>
      </c>
      <c r="F32" s="68">
        <v>32</v>
      </c>
      <c r="G32" s="65"/>
      <c r="H32" s="69"/>
      <c r="I32" s="70"/>
      <c r="J32" s="70"/>
      <c r="K32" s="34" t="s">
        <v>65</v>
      </c>
      <c r="L32" s="77">
        <v>32</v>
      </c>
      <c r="M32" s="77"/>
      <c r="N32" s="72"/>
      <c r="O32" s="79" t="s">
        <v>424</v>
      </c>
      <c r="P32" s="81">
        <v>43779.51925925926</v>
      </c>
      <c r="Q32" s="79" t="s">
        <v>427</v>
      </c>
      <c r="R32" s="79"/>
      <c r="S32" s="79"/>
      <c r="T32" s="79"/>
      <c r="U32" s="79"/>
      <c r="V32" s="82" t="s">
        <v>591</v>
      </c>
      <c r="W32" s="81">
        <v>43779.51925925926</v>
      </c>
      <c r="X32" s="85">
        <v>43779</v>
      </c>
      <c r="Y32" s="87" t="s">
        <v>717</v>
      </c>
      <c r="Z32" s="82" t="s">
        <v>857</v>
      </c>
      <c r="AA32" s="79"/>
      <c r="AB32" s="79"/>
      <c r="AC32" s="87" t="s">
        <v>997</v>
      </c>
      <c r="AD32" s="79"/>
      <c r="AE32" s="79" t="b">
        <v>0</v>
      </c>
      <c r="AF32" s="79">
        <v>0</v>
      </c>
      <c r="AG32" s="87" t="s">
        <v>1163</v>
      </c>
      <c r="AH32" s="79" t="b">
        <v>0</v>
      </c>
      <c r="AI32" s="79" t="s">
        <v>1217</v>
      </c>
      <c r="AJ32" s="79"/>
      <c r="AK32" s="87" t="s">
        <v>1163</v>
      </c>
      <c r="AL32" s="79" t="b">
        <v>0</v>
      </c>
      <c r="AM32" s="79">
        <v>37</v>
      </c>
      <c r="AN32" s="87" t="s">
        <v>1073</v>
      </c>
      <c r="AO32" s="79" t="s">
        <v>1229</v>
      </c>
      <c r="AP32" s="79" t="b">
        <v>0</v>
      </c>
      <c r="AQ32" s="87" t="s">
        <v>1073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5</v>
      </c>
      <c r="BG32" s="49">
        <v>9.803921568627452</v>
      </c>
      <c r="BH32" s="48">
        <v>2</v>
      </c>
      <c r="BI32" s="49">
        <v>3.9215686274509802</v>
      </c>
      <c r="BJ32" s="48">
        <v>0</v>
      </c>
      <c r="BK32" s="49">
        <v>0</v>
      </c>
      <c r="BL32" s="48">
        <v>44</v>
      </c>
      <c r="BM32" s="49">
        <v>86.27450980392157</v>
      </c>
      <c r="BN32" s="48">
        <v>51</v>
      </c>
    </row>
    <row r="33" spans="1:66" ht="15">
      <c r="A33" s="64" t="s">
        <v>240</v>
      </c>
      <c r="B33" s="64" t="s">
        <v>309</v>
      </c>
      <c r="C33" s="65" t="s">
        <v>3494</v>
      </c>
      <c r="D33" s="66">
        <v>3</v>
      </c>
      <c r="E33" s="67" t="s">
        <v>132</v>
      </c>
      <c r="F33" s="68">
        <v>32</v>
      </c>
      <c r="G33" s="65"/>
      <c r="H33" s="69"/>
      <c r="I33" s="70"/>
      <c r="J33" s="70"/>
      <c r="K33" s="34" t="s">
        <v>65</v>
      </c>
      <c r="L33" s="77">
        <v>33</v>
      </c>
      <c r="M33" s="77"/>
      <c r="N33" s="72"/>
      <c r="O33" s="79" t="s">
        <v>424</v>
      </c>
      <c r="P33" s="81">
        <v>43779.53854166667</v>
      </c>
      <c r="Q33" s="79" t="s">
        <v>427</v>
      </c>
      <c r="R33" s="79"/>
      <c r="S33" s="79"/>
      <c r="T33" s="79"/>
      <c r="U33" s="79"/>
      <c r="V33" s="82" t="s">
        <v>592</v>
      </c>
      <c r="W33" s="81">
        <v>43779.53854166667</v>
      </c>
      <c r="X33" s="85">
        <v>43779</v>
      </c>
      <c r="Y33" s="87" t="s">
        <v>718</v>
      </c>
      <c r="Z33" s="82" t="s">
        <v>858</v>
      </c>
      <c r="AA33" s="79"/>
      <c r="AB33" s="79"/>
      <c r="AC33" s="87" t="s">
        <v>998</v>
      </c>
      <c r="AD33" s="79"/>
      <c r="AE33" s="79" t="b">
        <v>0</v>
      </c>
      <c r="AF33" s="79">
        <v>0</v>
      </c>
      <c r="AG33" s="87" t="s">
        <v>1163</v>
      </c>
      <c r="AH33" s="79" t="b">
        <v>0</v>
      </c>
      <c r="AI33" s="79" t="s">
        <v>1217</v>
      </c>
      <c r="AJ33" s="79"/>
      <c r="AK33" s="87" t="s">
        <v>1163</v>
      </c>
      <c r="AL33" s="79" t="b">
        <v>0</v>
      </c>
      <c r="AM33" s="79">
        <v>37</v>
      </c>
      <c r="AN33" s="87" t="s">
        <v>1073</v>
      </c>
      <c r="AO33" s="79" t="s">
        <v>1230</v>
      </c>
      <c r="AP33" s="79" t="b">
        <v>0</v>
      </c>
      <c r="AQ33" s="87" t="s">
        <v>1073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5</v>
      </c>
      <c r="BG33" s="49">
        <v>9.803921568627452</v>
      </c>
      <c r="BH33" s="48">
        <v>2</v>
      </c>
      <c r="BI33" s="49">
        <v>3.9215686274509802</v>
      </c>
      <c r="BJ33" s="48">
        <v>0</v>
      </c>
      <c r="BK33" s="49">
        <v>0</v>
      </c>
      <c r="BL33" s="48">
        <v>44</v>
      </c>
      <c r="BM33" s="49">
        <v>86.27450980392157</v>
      </c>
      <c r="BN33" s="48">
        <v>51</v>
      </c>
    </row>
    <row r="34" spans="1:66" ht="15">
      <c r="A34" s="64" t="s">
        <v>241</v>
      </c>
      <c r="B34" s="64" t="s">
        <v>309</v>
      </c>
      <c r="C34" s="65" t="s">
        <v>3494</v>
      </c>
      <c r="D34" s="66">
        <v>3</v>
      </c>
      <c r="E34" s="67" t="s">
        <v>132</v>
      </c>
      <c r="F34" s="68">
        <v>32</v>
      </c>
      <c r="G34" s="65"/>
      <c r="H34" s="69"/>
      <c r="I34" s="70"/>
      <c r="J34" s="70"/>
      <c r="K34" s="34" t="s">
        <v>65</v>
      </c>
      <c r="L34" s="77">
        <v>34</v>
      </c>
      <c r="M34" s="77"/>
      <c r="N34" s="72"/>
      <c r="O34" s="79" t="s">
        <v>424</v>
      </c>
      <c r="P34" s="81">
        <v>43779.542129629626</v>
      </c>
      <c r="Q34" s="79" t="s">
        <v>427</v>
      </c>
      <c r="R34" s="79"/>
      <c r="S34" s="79"/>
      <c r="T34" s="79"/>
      <c r="U34" s="79"/>
      <c r="V34" s="82" t="s">
        <v>593</v>
      </c>
      <c r="W34" s="81">
        <v>43779.542129629626</v>
      </c>
      <c r="X34" s="85">
        <v>43779</v>
      </c>
      <c r="Y34" s="87" t="s">
        <v>719</v>
      </c>
      <c r="Z34" s="82" t="s">
        <v>859</v>
      </c>
      <c r="AA34" s="79"/>
      <c r="AB34" s="79"/>
      <c r="AC34" s="87" t="s">
        <v>999</v>
      </c>
      <c r="AD34" s="79"/>
      <c r="AE34" s="79" t="b">
        <v>0</v>
      </c>
      <c r="AF34" s="79">
        <v>0</v>
      </c>
      <c r="AG34" s="87" t="s">
        <v>1163</v>
      </c>
      <c r="AH34" s="79" t="b">
        <v>0</v>
      </c>
      <c r="AI34" s="79" t="s">
        <v>1217</v>
      </c>
      <c r="AJ34" s="79"/>
      <c r="AK34" s="87" t="s">
        <v>1163</v>
      </c>
      <c r="AL34" s="79" t="b">
        <v>0</v>
      </c>
      <c r="AM34" s="79">
        <v>37</v>
      </c>
      <c r="AN34" s="87" t="s">
        <v>1073</v>
      </c>
      <c r="AO34" s="79" t="s">
        <v>1231</v>
      </c>
      <c r="AP34" s="79" t="b">
        <v>0</v>
      </c>
      <c r="AQ34" s="87" t="s">
        <v>1073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5</v>
      </c>
      <c r="BG34" s="49">
        <v>9.803921568627452</v>
      </c>
      <c r="BH34" s="48">
        <v>2</v>
      </c>
      <c r="BI34" s="49">
        <v>3.9215686274509802</v>
      </c>
      <c r="BJ34" s="48">
        <v>0</v>
      </c>
      <c r="BK34" s="49">
        <v>0</v>
      </c>
      <c r="BL34" s="48">
        <v>44</v>
      </c>
      <c r="BM34" s="49">
        <v>86.27450980392157</v>
      </c>
      <c r="BN34" s="48">
        <v>51</v>
      </c>
    </row>
    <row r="35" spans="1:66" ht="15">
      <c r="A35" s="64" t="s">
        <v>242</v>
      </c>
      <c r="B35" s="64" t="s">
        <v>242</v>
      </c>
      <c r="C35" s="65" t="s">
        <v>3494</v>
      </c>
      <c r="D35" s="66">
        <v>3</v>
      </c>
      <c r="E35" s="67" t="s">
        <v>132</v>
      </c>
      <c r="F35" s="68">
        <v>32</v>
      </c>
      <c r="G35" s="65"/>
      <c r="H35" s="69"/>
      <c r="I35" s="70"/>
      <c r="J35" s="70"/>
      <c r="K35" s="34" t="s">
        <v>65</v>
      </c>
      <c r="L35" s="77">
        <v>35</v>
      </c>
      <c r="M35" s="77"/>
      <c r="N35" s="72"/>
      <c r="O35" s="79" t="s">
        <v>176</v>
      </c>
      <c r="P35" s="81">
        <v>43779.55578703704</v>
      </c>
      <c r="Q35" s="79" t="s">
        <v>439</v>
      </c>
      <c r="R35" s="82" t="s">
        <v>526</v>
      </c>
      <c r="S35" s="79" t="s">
        <v>548</v>
      </c>
      <c r="T35" s="79"/>
      <c r="U35" s="79"/>
      <c r="V35" s="82" t="s">
        <v>594</v>
      </c>
      <c r="W35" s="81">
        <v>43779.55578703704</v>
      </c>
      <c r="X35" s="85">
        <v>43779</v>
      </c>
      <c r="Y35" s="87" t="s">
        <v>720</v>
      </c>
      <c r="Z35" s="82" t="s">
        <v>860</v>
      </c>
      <c r="AA35" s="79"/>
      <c r="AB35" s="79"/>
      <c r="AC35" s="87" t="s">
        <v>1000</v>
      </c>
      <c r="AD35" s="79"/>
      <c r="AE35" s="79" t="b">
        <v>0</v>
      </c>
      <c r="AF35" s="79">
        <v>6</v>
      </c>
      <c r="AG35" s="87" t="s">
        <v>1163</v>
      </c>
      <c r="AH35" s="79" t="b">
        <v>0</v>
      </c>
      <c r="AI35" s="79" t="s">
        <v>1217</v>
      </c>
      <c r="AJ35" s="79"/>
      <c r="AK35" s="87" t="s">
        <v>1163</v>
      </c>
      <c r="AL35" s="79" t="b">
        <v>0</v>
      </c>
      <c r="AM35" s="79">
        <v>0</v>
      </c>
      <c r="AN35" s="87" t="s">
        <v>1163</v>
      </c>
      <c r="AO35" s="79" t="s">
        <v>1233</v>
      </c>
      <c r="AP35" s="79" t="b">
        <v>0</v>
      </c>
      <c r="AQ35" s="87" t="s">
        <v>1000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1</v>
      </c>
      <c r="BG35" s="49">
        <v>8.333333333333334</v>
      </c>
      <c r="BH35" s="48">
        <v>1</v>
      </c>
      <c r="BI35" s="49">
        <v>8.333333333333334</v>
      </c>
      <c r="BJ35" s="48">
        <v>0</v>
      </c>
      <c r="BK35" s="49">
        <v>0</v>
      </c>
      <c r="BL35" s="48">
        <v>10</v>
      </c>
      <c r="BM35" s="49">
        <v>83.33333333333333</v>
      </c>
      <c r="BN35" s="48">
        <v>12</v>
      </c>
    </row>
    <row r="36" spans="1:66" ht="15">
      <c r="A36" s="64" t="s">
        <v>243</v>
      </c>
      <c r="B36" s="64" t="s">
        <v>356</v>
      </c>
      <c r="C36" s="65" t="s">
        <v>3494</v>
      </c>
      <c r="D36" s="66">
        <v>3</v>
      </c>
      <c r="E36" s="67" t="s">
        <v>132</v>
      </c>
      <c r="F36" s="68">
        <v>32</v>
      </c>
      <c r="G36" s="65"/>
      <c r="H36" s="69"/>
      <c r="I36" s="70"/>
      <c r="J36" s="70"/>
      <c r="K36" s="34" t="s">
        <v>65</v>
      </c>
      <c r="L36" s="77">
        <v>36</v>
      </c>
      <c r="M36" s="77"/>
      <c r="N36" s="72"/>
      <c r="O36" s="79" t="s">
        <v>426</v>
      </c>
      <c r="P36" s="81">
        <v>43779.576377314814</v>
      </c>
      <c r="Q36" s="79" t="s">
        <v>440</v>
      </c>
      <c r="R36" s="79"/>
      <c r="S36" s="79"/>
      <c r="T36" s="79"/>
      <c r="U36" s="79"/>
      <c r="V36" s="82" t="s">
        <v>595</v>
      </c>
      <c r="W36" s="81">
        <v>43779.576377314814</v>
      </c>
      <c r="X36" s="85">
        <v>43779</v>
      </c>
      <c r="Y36" s="87" t="s">
        <v>721</v>
      </c>
      <c r="Z36" s="82" t="s">
        <v>861</v>
      </c>
      <c r="AA36" s="79"/>
      <c r="AB36" s="79"/>
      <c r="AC36" s="87" t="s">
        <v>1001</v>
      </c>
      <c r="AD36" s="87" t="s">
        <v>1117</v>
      </c>
      <c r="AE36" s="79" t="b">
        <v>0</v>
      </c>
      <c r="AF36" s="79">
        <v>0</v>
      </c>
      <c r="AG36" s="87" t="s">
        <v>1170</v>
      </c>
      <c r="AH36" s="79" t="b">
        <v>0</v>
      </c>
      <c r="AI36" s="79" t="s">
        <v>1217</v>
      </c>
      <c r="AJ36" s="79"/>
      <c r="AK36" s="87" t="s">
        <v>1163</v>
      </c>
      <c r="AL36" s="79" t="b">
        <v>0</v>
      </c>
      <c r="AM36" s="79">
        <v>0</v>
      </c>
      <c r="AN36" s="87" t="s">
        <v>1163</v>
      </c>
      <c r="AO36" s="79" t="s">
        <v>1229</v>
      </c>
      <c r="AP36" s="79" t="b">
        <v>0</v>
      </c>
      <c r="AQ36" s="87" t="s">
        <v>1117</v>
      </c>
      <c r="AR36" s="79" t="s">
        <v>176</v>
      </c>
      <c r="AS36" s="79">
        <v>0</v>
      </c>
      <c r="AT36" s="79">
        <v>0</v>
      </c>
      <c r="AU36" s="79"/>
      <c r="AV36" s="79"/>
      <c r="AW36" s="79"/>
      <c r="AX36" s="79"/>
      <c r="AY36" s="79"/>
      <c r="AZ36" s="79"/>
      <c r="BA36" s="79"/>
      <c r="BB36" s="79"/>
      <c r="BC36">
        <v>1</v>
      </c>
      <c r="BD36" s="78" t="str">
        <f>REPLACE(INDEX(GroupVertices[Group],MATCH(Edges[[#This Row],[Vertex 1]],GroupVertices[Vertex],0)),1,1,"")</f>
        <v>42</v>
      </c>
      <c r="BE36" s="78" t="str">
        <f>REPLACE(INDEX(GroupVertices[Group],MATCH(Edges[[#This Row],[Vertex 2]],GroupVertices[Vertex],0)),1,1,"")</f>
        <v>42</v>
      </c>
      <c r="BF36" s="48">
        <v>1</v>
      </c>
      <c r="BG36" s="49">
        <v>2.9411764705882355</v>
      </c>
      <c r="BH36" s="48">
        <v>5</v>
      </c>
      <c r="BI36" s="49">
        <v>14.705882352941176</v>
      </c>
      <c r="BJ36" s="48">
        <v>0</v>
      </c>
      <c r="BK36" s="49">
        <v>0</v>
      </c>
      <c r="BL36" s="48">
        <v>28</v>
      </c>
      <c r="BM36" s="49">
        <v>82.3529411764706</v>
      </c>
      <c r="BN36" s="48">
        <v>34</v>
      </c>
    </row>
    <row r="37" spans="1:66" ht="15">
      <c r="A37" s="64" t="s">
        <v>244</v>
      </c>
      <c r="B37" s="64" t="s">
        <v>309</v>
      </c>
      <c r="C37" s="65" t="s">
        <v>3494</v>
      </c>
      <c r="D37" s="66">
        <v>3</v>
      </c>
      <c r="E37" s="67" t="s">
        <v>132</v>
      </c>
      <c r="F37" s="68">
        <v>32</v>
      </c>
      <c r="G37" s="65"/>
      <c r="H37" s="69"/>
      <c r="I37" s="70"/>
      <c r="J37" s="70"/>
      <c r="K37" s="34" t="s">
        <v>65</v>
      </c>
      <c r="L37" s="77">
        <v>37</v>
      </c>
      <c r="M37" s="77"/>
      <c r="N37" s="72"/>
      <c r="O37" s="79" t="s">
        <v>424</v>
      </c>
      <c r="P37" s="81">
        <v>43779.593773148146</v>
      </c>
      <c r="Q37" s="79" t="s">
        <v>427</v>
      </c>
      <c r="R37" s="79"/>
      <c r="S37" s="79"/>
      <c r="T37" s="79"/>
      <c r="U37" s="79"/>
      <c r="V37" s="82" t="s">
        <v>596</v>
      </c>
      <c r="W37" s="81">
        <v>43779.593773148146</v>
      </c>
      <c r="X37" s="85">
        <v>43779</v>
      </c>
      <c r="Y37" s="87" t="s">
        <v>722</v>
      </c>
      <c r="Z37" s="82" t="s">
        <v>862</v>
      </c>
      <c r="AA37" s="79"/>
      <c r="AB37" s="79"/>
      <c r="AC37" s="87" t="s">
        <v>1002</v>
      </c>
      <c r="AD37" s="79"/>
      <c r="AE37" s="79" t="b">
        <v>0</v>
      </c>
      <c r="AF37" s="79">
        <v>0</v>
      </c>
      <c r="AG37" s="87" t="s">
        <v>1163</v>
      </c>
      <c r="AH37" s="79" t="b">
        <v>0</v>
      </c>
      <c r="AI37" s="79" t="s">
        <v>1217</v>
      </c>
      <c r="AJ37" s="79"/>
      <c r="AK37" s="87" t="s">
        <v>1163</v>
      </c>
      <c r="AL37" s="79" t="b">
        <v>0</v>
      </c>
      <c r="AM37" s="79">
        <v>37</v>
      </c>
      <c r="AN37" s="87" t="s">
        <v>1073</v>
      </c>
      <c r="AO37" s="79" t="s">
        <v>1229</v>
      </c>
      <c r="AP37" s="79" t="b">
        <v>0</v>
      </c>
      <c r="AQ37" s="87" t="s">
        <v>1073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5</v>
      </c>
      <c r="BG37" s="49">
        <v>9.803921568627452</v>
      </c>
      <c r="BH37" s="48">
        <v>2</v>
      </c>
      <c r="BI37" s="49">
        <v>3.9215686274509802</v>
      </c>
      <c r="BJ37" s="48">
        <v>0</v>
      </c>
      <c r="BK37" s="49">
        <v>0</v>
      </c>
      <c r="BL37" s="48">
        <v>44</v>
      </c>
      <c r="BM37" s="49">
        <v>86.27450980392157</v>
      </c>
      <c r="BN37" s="48">
        <v>51</v>
      </c>
    </row>
    <row r="38" spans="1:66" ht="15">
      <c r="A38" s="64" t="s">
        <v>245</v>
      </c>
      <c r="B38" s="64" t="s">
        <v>357</v>
      </c>
      <c r="C38" s="65" t="s">
        <v>3494</v>
      </c>
      <c r="D38" s="66">
        <v>3</v>
      </c>
      <c r="E38" s="67" t="s">
        <v>132</v>
      </c>
      <c r="F38" s="68">
        <v>32</v>
      </c>
      <c r="G38" s="65"/>
      <c r="H38" s="69"/>
      <c r="I38" s="70"/>
      <c r="J38" s="70"/>
      <c r="K38" s="34" t="s">
        <v>65</v>
      </c>
      <c r="L38" s="77">
        <v>38</v>
      </c>
      <c r="M38" s="77"/>
      <c r="N38" s="72"/>
      <c r="O38" s="79" t="s">
        <v>426</v>
      </c>
      <c r="P38" s="81">
        <v>43779.59988425926</v>
      </c>
      <c r="Q38" s="79" t="s">
        <v>441</v>
      </c>
      <c r="R38" s="79"/>
      <c r="S38" s="79"/>
      <c r="T38" s="79"/>
      <c r="U38" s="79"/>
      <c r="V38" s="82" t="s">
        <v>597</v>
      </c>
      <c r="W38" s="81">
        <v>43779.59988425926</v>
      </c>
      <c r="X38" s="85">
        <v>43779</v>
      </c>
      <c r="Y38" s="87" t="s">
        <v>723</v>
      </c>
      <c r="Z38" s="82" t="s">
        <v>863</v>
      </c>
      <c r="AA38" s="79"/>
      <c r="AB38" s="79"/>
      <c r="AC38" s="87" t="s">
        <v>1003</v>
      </c>
      <c r="AD38" s="87" t="s">
        <v>1118</v>
      </c>
      <c r="AE38" s="79" t="b">
        <v>0</v>
      </c>
      <c r="AF38" s="79">
        <v>4</v>
      </c>
      <c r="AG38" s="87" t="s">
        <v>1171</v>
      </c>
      <c r="AH38" s="79" t="b">
        <v>0</v>
      </c>
      <c r="AI38" s="79" t="s">
        <v>1217</v>
      </c>
      <c r="AJ38" s="79"/>
      <c r="AK38" s="87" t="s">
        <v>1163</v>
      </c>
      <c r="AL38" s="79" t="b">
        <v>0</v>
      </c>
      <c r="AM38" s="79">
        <v>0</v>
      </c>
      <c r="AN38" s="87" t="s">
        <v>1163</v>
      </c>
      <c r="AO38" s="79" t="s">
        <v>1230</v>
      </c>
      <c r="AP38" s="79" t="b">
        <v>0</v>
      </c>
      <c r="AQ38" s="87" t="s">
        <v>1118</v>
      </c>
      <c r="AR38" s="79" t="s">
        <v>176</v>
      </c>
      <c r="AS38" s="79">
        <v>0</v>
      </c>
      <c r="AT38" s="79">
        <v>0</v>
      </c>
      <c r="AU38" s="79"/>
      <c r="AV38" s="79"/>
      <c r="AW38" s="79"/>
      <c r="AX38" s="79"/>
      <c r="AY38" s="79"/>
      <c r="AZ38" s="79"/>
      <c r="BA38" s="79"/>
      <c r="BB38" s="79"/>
      <c r="BC38">
        <v>1</v>
      </c>
      <c r="BD38" s="78" t="str">
        <f>REPLACE(INDEX(GroupVertices[Group],MATCH(Edges[[#This Row],[Vertex 1]],GroupVertices[Vertex],0)),1,1,"")</f>
        <v>41</v>
      </c>
      <c r="BE38" s="78" t="str">
        <f>REPLACE(INDEX(GroupVertices[Group],MATCH(Edges[[#This Row],[Vertex 2]],GroupVertices[Vertex],0)),1,1,"")</f>
        <v>41</v>
      </c>
      <c r="BF38" s="48">
        <v>1</v>
      </c>
      <c r="BG38" s="49">
        <v>1.8867924528301887</v>
      </c>
      <c r="BH38" s="48">
        <v>0</v>
      </c>
      <c r="BI38" s="49">
        <v>0</v>
      </c>
      <c r="BJ38" s="48">
        <v>0</v>
      </c>
      <c r="BK38" s="49">
        <v>0</v>
      </c>
      <c r="BL38" s="48">
        <v>52</v>
      </c>
      <c r="BM38" s="49">
        <v>98.11320754716981</v>
      </c>
      <c r="BN38" s="48">
        <v>53</v>
      </c>
    </row>
    <row r="39" spans="1:66" ht="15">
      <c r="A39" s="64" t="s">
        <v>246</v>
      </c>
      <c r="B39" s="64" t="s">
        <v>358</v>
      </c>
      <c r="C39" s="65" t="s">
        <v>3494</v>
      </c>
      <c r="D39" s="66">
        <v>3</v>
      </c>
      <c r="E39" s="67" t="s">
        <v>132</v>
      </c>
      <c r="F39" s="68">
        <v>32</v>
      </c>
      <c r="G39" s="65"/>
      <c r="H39" s="69"/>
      <c r="I39" s="70"/>
      <c r="J39" s="70"/>
      <c r="K39" s="34" t="s">
        <v>65</v>
      </c>
      <c r="L39" s="77">
        <v>39</v>
      </c>
      <c r="M39" s="77"/>
      <c r="N39" s="72"/>
      <c r="O39" s="79" t="s">
        <v>426</v>
      </c>
      <c r="P39" s="81">
        <v>43779.602164351854</v>
      </c>
      <c r="Q39" s="79" t="s">
        <v>442</v>
      </c>
      <c r="R39" s="82" t="s">
        <v>527</v>
      </c>
      <c r="S39" s="79" t="s">
        <v>549</v>
      </c>
      <c r="T39" s="79"/>
      <c r="U39" s="79"/>
      <c r="V39" s="82" t="s">
        <v>598</v>
      </c>
      <c r="W39" s="81">
        <v>43779.602164351854</v>
      </c>
      <c r="X39" s="85">
        <v>43779</v>
      </c>
      <c r="Y39" s="87" t="s">
        <v>724</v>
      </c>
      <c r="Z39" s="82" t="s">
        <v>864</v>
      </c>
      <c r="AA39" s="79"/>
      <c r="AB39" s="79"/>
      <c r="AC39" s="87" t="s">
        <v>1004</v>
      </c>
      <c r="AD39" s="87" t="s">
        <v>1119</v>
      </c>
      <c r="AE39" s="79" t="b">
        <v>0</v>
      </c>
      <c r="AF39" s="79">
        <v>2</v>
      </c>
      <c r="AG39" s="87" t="s">
        <v>1172</v>
      </c>
      <c r="AH39" s="79" t="b">
        <v>0</v>
      </c>
      <c r="AI39" s="79" t="s">
        <v>1217</v>
      </c>
      <c r="AJ39" s="79"/>
      <c r="AK39" s="87" t="s">
        <v>1163</v>
      </c>
      <c r="AL39" s="79" t="b">
        <v>0</v>
      </c>
      <c r="AM39" s="79">
        <v>0</v>
      </c>
      <c r="AN39" s="87" t="s">
        <v>1163</v>
      </c>
      <c r="AO39" s="79" t="s">
        <v>1229</v>
      </c>
      <c r="AP39" s="79" t="b">
        <v>0</v>
      </c>
      <c r="AQ39" s="87" t="s">
        <v>1119</v>
      </c>
      <c r="AR39" s="79" t="s">
        <v>176</v>
      </c>
      <c r="AS39" s="79">
        <v>0</v>
      </c>
      <c r="AT39" s="79">
        <v>0</v>
      </c>
      <c r="AU39" s="79" t="s">
        <v>1239</v>
      </c>
      <c r="AV39" s="79" t="s">
        <v>1241</v>
      </c>
      <c r="AW39" s="79" t="s">
        <v>1242</v>
      </c>
      <c r="AX39" s="79" t="s">
        <v>1245</v>
      </c>
      <c r="AY39" s="79" t="s">
        <v>1249</v>
      </c>
      <c r="AZ39" s="79" t="s">
        <v>1253</v>
      </c>
      <c r="BA39" s="79" t="s">
        <v>1255</v>
      </c>
      <c r="BB39" s="82" t="s">
        <v>1259</v>
      </c>
      <c r="BC39">
        <v>1</v>
      </c>
      <c r="BD39" s="78" t="str">
        <f>REPLACE(INDEX(GroupVertices[Group],MATCH(Edges[[#This Row],[Vertex 1]],GroupVertices[Vertex],0)),1,1,"")</f>
        <v>40</v>
      </c>
      <c r="BE39" s="78" t="str">
        <f>REPLACE(INDEX(GroupVertices[Group],MATCH(Edges[[#This Row],[Vertex 2]],GroupVertices[Vertex],0)),1,1,"")</f>
        <v>40</v>
      </c>
      <c r="BF39" s="48">
        <v>1</v>
      </c>
      <c r="BG39" s="49">
        <v>3.125</v>
      </c>
      <c r="BH39" s="48">
        <v>0</v>
      </c>
      <c r="BI39" s="49">
        <v>0</v>
      </c>
      <c r="BJ39" s="48">
        <v>0</v>
      </c>
      <c r="BK39" s="49">
        <v>0</v>
      </c>
      <c r="BL39" s="48">
        <v>31</v>
      </c>
      <c r="BM39" s="49">
        <v>96.875</v>
      </c>
      <c r="BN39" s="48">
        <v>32</v>
      </c>
    </row>
    <row r="40" spans="1:66" ht="15">
      <c r="A40" s="64" t="s">
        <v>247</v>
      </c>
      <c r="B40" s="64" t="s">
        <v>309</v>
      </c>
      <c r="C40" s="65" t="s">
        <v>3494</v>
      </c>
      <c r="D40" s="66">
        <v>3</v>
      </c>
      <c r="E40" s="67" t="s">
        <v>132</v>
      </c>
      <c r="F40" s="68">
        <v>32</v>
      </c>
      <c r="G40" s="65"/>
      <c r="H40" s="69"/>
      <c r="I40" s="70"/>
      <c r="J40" s="70"/>
      <c r="K40" s="34" t="s">
        <v>65</v>
      </c>
      <c r="L40" s="77">
        <v>40</v>
      </c>
      <c r="M40" s="77"/>
      <c r="N40" s="72"/>
      <c r="O40" s="79" t="s">
        <v>424</v>
      </c>
      <c r="P40" s="81">
        <v>43779.6184375</v>
      </c>
      <c r="Q40" s="79" t="s">
        <v>427</v>
      </c>
      <c r="R40" s="79"/>
      <c r="S40" s="79"/>
      <c r="T40" s="79"/>
      <c r="U40" s="79"/>
      <c r="V40" s="82" t="s">
        <v>599</v>
      </c>
      <c r="W40" s="81">
        <v>43779.6184375</v>
      </c>
      <c r="X40" s="85">
        <v>43779</v>
      </c>
      <c r="Y40" s="87" t="s">
        <v>725</v>
      </c>
      <c r="Z40" s="82" t="s">
        <v>865</v>
      </c>
      <c r="AA40" s="79"/>
      <c r="AB40" s="79"/>
      <c r="AC40" s="87" t="s">
        <v>1005</v>
      </c>
      <c r="AD40" s="79"/>
      <c r="AE40" s="79" t="b">
        <v>0</v>
      </c>
      <c r="AF40" s="79">
        <v>0</v>
      </c>
      <c r="AG40" s="87" t="s">
        <v>1163</v>
      </c>
      <c r="AH40" s="79" t="b">
        <v>0</v>
      </c>
      <c r="AI40" s="79" t="s">
        <v>1217</v>
      </c>
      <c r="AJ40" s="79"/>
      <c r="AK40" s="87" t="s">
        <v>1163</v>
      </c>
      <c r="AL40" s="79" t="b">
        <v>0</v>
      </c>
      <c r="AM40" s="79">
        <v>37</v>
      </c>
      <c r="AN40" s="87" t="s">
        <v>1073</v>
      </c>
      <c r="AO40" s="79" t="s">
        <v>1230</v>
      </c>
      <c r="AP40" s="79" t="b">
        <v>0</v>
      </c>
      <c r="AQ40" s="87" t="s">
        <v>1073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5</v>
      </c>
      <c r="BG40" s="49">
        <v>9.803921568627452</v>
      </c>
      <c r="BH40" s="48">
        <v>2</v>
      </c>
      <c r="BI40" s="49">
        <v>3.9215686274509802</v>
      </c>
      <c r="BJ40" s="48">
        <v>0</v>
      </c>
      <c r="BK40" s="49">
        <v>0</v>
      </c>
      <c r="BL40" s="48">
        <v>44</v>
      </c>
      <c r="BM40" s="49">
        <v>86.27450980392157</v>
      </c>
      <c r="BN40" s="48">
        <v>51</v>
      </c>
    </row>
    <row r="41" spans="1:66" ht="15">
      <c r="A41" s="64" t="s">
        <v>248</v>
      </c>
      <c r="B41" s="64" t="s">
        <v>359</v>
      </c>
      <c r="C41" s="65" t="s">
        <v>3494</v>
      </c>
      <c r="D41" s="66">
        <v>3</v>
      </c>
      <c r="E41" s="67" t="s">
        <v>132</v>
      </c>
      <c r="F41" s="68">
        <v>32</v>
      </c>
      <c r="G41" s="65"/>
      <c r="H41" s="69"/>
      <c r="I41" s="70"/>
      <c r="J41" s="70"/>
      <c r="K41" s="34" t="s">
        <v>65</v>
      </c>
      <c r="L41" s="77">
        <v>41</v>
      </c>
      <c r="M41" s="77"/>
      <c r="N41" s="72"/>
      <c r="O41" s="79" t="s">
        <v>425</v>
      </c>
      <c r="P41" s="81">
        <v>43779.62179398148</v>
      </c>
      <c r="Q41" s="79" t="s">
        <v>443</v>
      </c>
      <c r="R41" s="82" t="s">
        <v>528</v>
      </c>
      <c r="S41" s="79" t="s">
        <v>547</v>
      </c>
      <c r="T41" s="79" t="s">
        <v>554</v>
      </c>
      <c r="U41" s="79"/>
      <c r="V41" s="82" t="s">
        <v>600</v>
      </c>
      <c r="W41" s="81">
        <v>43779.62179398148</v>
      </c>
      <c r="X41" s="85">
        <v>43779</v>
      </c>
      <c r="Y41" s="87" t="s">
        <v>726</v>
      </c>
      <c r="Z41" s="82" t="s">
        <v>866</v>
      </c>
      <c r="AA41" s="79"/>
      <c r="AB41" s="79"/>
      <c r="AC41" s="87" t="s">
        <v>1006</v>
      </c>
      <c r="AD41" s="79"/>
      <c r="AE41" s="79" t="b">
        <v>0</v>
      </c>
      <c r="AF41" s="79">
        <v>0</v>
      </c>
      <c r="AG41" s="87" t="s">
        <v>1163</v>
      </c>
      <c r="AH41" s="79" t="b">
        <v>1</v>
      </c>
      <c r="AI41" s="79" t="s">
        <v>1217</v>
      </c>
      <c r="AJ41" s="79"/>
      <c r="AK41" s="87" t="s">
        <v>1143</v>
      </c>
      <c r="AL41" s="79" t="b">
        <v>0</v>
      </c>
      <c r="AM41" s="79">
        <v>0</v>
      </c>
      <c r="AN41" s="87" t="s">
        <v>1163</v>
      </c>
      <c r="AO41" s="79" t="s">
        <v>1229</v>
      </c>
      <c r="AP41" s="79" t="b">
        <v>0</v>
      </c>
      <c r="AQ41" s="87" t="s">
        <v>1006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4</v>
      </c>
      <c r="BG41" s="49">
        <v>12.121212121212121</v>
      </c>
      <c r="BH41" s="48">
        <v>1</v>
      </c>
      <c r="BI41" s="49">
        <v>3.0303030303030303</v>
      </c>
      <c r="BJ41" s="48">
        <v>0</v>
      </c>
      <c r="BK41" s="49">
        <v>0</v>
      </c>
      <c r="BL41" s="48">
        <v>28</v>
      </c>
      <c r="BM41" s="49">
        <v>84.84848484848484</v>
      </c>
      <c r="BN41" s="48">
        <v>33</v>
      </c>
    </row>
    <row r="42" spans="1:66" ht="15">
      <c r="A42" s="64" t="s">
        <v>249</v>
      </c>
      <c r="B42" s="64" t="s">
        <v>360</v>
      </c>
      <c r="C42" s="65" t="s">
        <v>3494</v>
      </c>
      <c r="D42" s="66">
        <v>3</v>
      </c>
      <c r="E42" s="67" t="s">
        <v>132</v>
      </c>
      <c r="F42" s="68">
        <v>32</v>
      </c>
      <c r="G42" s="65"/>
      <c r="H42" s="69"/>
      <c r="I42" s="70"/>
      <c r="J42" s="70"/>
      <c r="K42" s="34" t="s">
        <v>65</v>
      </c>
      <c r="L42" s="77">
        <v>42</v>
      </c>
      <c r="M42" s="77"/>
      <c r="N42" s="72"/>
      <c r="O42" s="79" t="s">
        <v>426</v>
      </c>
      <c r="P42" s="81">
        <v>43779.62420138889</v>
      </c>
      <c r="Q42" s="79" t="s">
        <v>444</v>
      </c>
      <c r="R42" s="79"/>
      <c r="S42" s="79"/>
      <c r="T42" s="79"/>
      <c r="U42" s="79"/>
      <c r="V42" s="82" t="s">
        <v>601</v>
      </c>
      <c r="W42" s="81">
        <v>43779.62420138889</v>
      </c>
      <c r="X42" s="85">
        <v>43779</v>
      </c>
      <c r="Y42" s="87" t="s">
        <v>727</v>
      </c>
      <c r="Z42" s="82" t="s">
        <v>867</v>
      </c>
      <c r="AA42" s="79"/>
      <c r="AB42" s="79"/>
      <c r="AC42" s="87" t="s">
        <v>1007</v>
      </c>
      <c r="AD42" s="87" t="s">
        <v>1120</v>
      </c>
      <c r="AE42" s="79" t="b">
        <v>0</v>
      </c>
      <c r="AF42" s="79">
        <v>1</v>
      </c>
      <c r="AG42" s="87" t="s">
        <v>1173</v>
      </c>
      <c r="AH42" s="79" t="b">
        <v>0</v>
      </c>
      <c r="AI42" s="79" t="s">
        <v>1217</v>
      </c>
      <c r="AJ42" s="79"/>
      <c r="AK42" s="87" t="s">
        <v>1163</v>
      </c>
      <c r="AL42" s="79" t="b">
        <v>0</v>
      </c>
      <c r="AM42" s="79">
        <v>0</v>
      </c>
      <c r="AN42" s="87" t="s">
        <v>1163</v>
      </c>
      <c r="AO42" s="79" t="s">
        <v>1231</v>
      </c>
      <c r="AP42" s="79" t="b">
        <v>0</v>
      </c>
      <c r="AQ42" s="87" t="s">
        <v>1120</v>
      </c>
      <c r="AR42" s="79" t="s">
        <v>176</v>
      </c>
      <c r="AS42" s="79">
        <v>0</v>
      </c>
      <c r="AT42" s="79">
        <v>0</v>
      </c>
      <c r="AU42" s="79"/>
      <c r="AV42" s="79"/>
      <c r="AW42" s="79"/>
      <c r="AX42" s="79"/>
      <c r="AY42" s="79"/>
      <c r="AZ42" s="79"/>
      <c r="BA42" s="79"/>
      <c r="BB42" s="79"/>
      <c r="BC42">
        <v>1</v>
      </c>
      <c r="BD42" s="78" t="str">
        <f>REPLACE(INDEX(GroupVertices[Group],MATCH(Edges[[#This Row],[Vertex 1]],GroupVertices[Vertex],0)),1,1,"")</f>
        <v>39</v>
      </c>
      <c r="BE42" s="78" t="str">
        <f>REPLACE(INDEX(GroupVertices[Group],MATCH(Edges[[#This Row],[Vertex 2]],GroupVertices[Vertex],0)),1,1,"")</f>
        <v>39</v>
      </c>
      <c r="BF42" s="48">
        <v>1</v>
      </c>
      <c r="BG42" s="49">
        <v>1.8867924528301887</v>
      </c>
      <c r="BH42" s="48">
        <v>1</v>
      </c>
      <c r="BI42" s="49">
        <v>1.8867924528301887</v>
      </c>
      <c r="BJ42" s="48">
        <v>0</v>
      </c>
      <c r="BK42" s="49">
        <v>0</v>
      </c>
      <c r="BL42" s="48">
        <v>51</v>
      </c>
      <c r="BM42" s="49">
        <v>96.22641509433963</v>
      </c>
      <c r="BN42" s="48">
        <v>53</v>
      </c>
    </row>
    <row r="43" spans="1:66" ht="15">
      <c r="A43" s="64" t="s">
        <v>250</v>
      </c>
      <c r="B43" s="64" t="s">
        <v>309</v>
      </c>
      <c r="C43" s="65" t="s">
        <v>3494</v>
      </c>
      <c r="D43" s="66">
        <v>3</v>
      </c>
      <c r="E43" s="67" t="s">
        <v>132</v>
      </c>
      <c r="F43" s="68">
        <v>32</v>
      </c>
      <c r="G43" s="65"/>
      <c r="H43" s="69"/>
      <c r="I43" s="70"/>
      <c r="J43" s="70"/>
      <c r="K43" s="34" t="s">
        <v>65</v>
      </c>
      <c r="L43" s="77">
        <v>43</v>
      </c>
      <c r="M43" s="77"/>
      <c r="N43" s="72"/>
      <c r="O43" s="79" t="s">
        <v>424</v>
      </c>
      <c r="P43" s="81">
        <v>43779.637604166666</v>
      </c>
      <c r="Q43" s="79" t="s">
        <v>427</v>
      </c>
      <c r="R43" s="79"/>
      <c r="S43" s="79"/>
      <c r="T43" s="79"/>
      <c r="U43" s="79"/>
      <c r="V43" s="82" t="s">
        <v>602</v>
      </c>
      <c r="W43" s="81">
        <v>43779.637604166666</v>
      </c>
      <c r="X43" s="85">
        <v>43779</v>
      </c>
      <c r="Y43" s="87" t="s">
        <v>728</v>
      </c>
      <c r="Z43" s="82" t="s">
        <v>868</v>
      </c>
      <c r="AA43" s="79"/>
      <c r="AB43" s="79"/>
      <c r="AC43" s="87" t="s">
        <v>1008</v>
      </c>
      <c r="AD43" s="79"/>
      <c r="AE43" s="79" t="b">
        <v>0</v>
      </c>
      <c r="AF43" s="79">
        <v>0</v>
      </c>
      <c r="AG43" s="87" t="s">
        <v>1163</v>
      </c>
      <c r="AH43" s="79" t="b">
        <v>0</v>
      </c>
      <c r="AI43" s="79" t="s">
        <v>1217</v>
      </c>
      <c r="AJ43" s="79"/>
      <c r="AK43" s="87" t="s">
        <v>1163</v>
      </c>
      <c r="AL43" s="79" t="b">
        <v>0</v>
      </c>
      <c r="AM43" s="79">
        <v>37</v>
      </c>
      <c r="AN43" s="87" t="s">
        <v>1073</v>
      </c>
      <c r="AO43" s="79" t="s">
        <v>1229</v>
      </c>
      <c r="AP43" s="79" t="b">
        <v>0</v>
      </c>
      <c r="AQ43" s="87" t="s">
        <v>1073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5</v>
      </c>
      <c r="BG43" s="49">
        <v>9.803921568627452</v>
      </c>
      <c r="BH43" s="48">
        <v>2</v>
      </c>
      <c r="BI43" s="49">
        <v>3.9215686274509802</v>
      </c>
      <c r="BJ43" s="48">
        <v>0</v>
      </c>
      <c r="BK43" s="49">
        <v>0</v>
      </c>
      <c r="BL43" s="48">
        <v>44</v>
      </c>
      <c r="BM43" s="49">
        <v>86.27450980392157</v>
      </c>
      <c r="BN43" s="48">
        <v>51</v>
      </c>
    </row>
    <row r="44" spans="1:66" ht="15">
      <c r="A44" s="64" t="s">
        <v>251</v>
      </c>
      <c r="B44" s="64" t="s">
        <v>251</v>
      </c>
      <c r="C44" s="65" t="s">
        <v>3494</v>
      </c>
      <c r="D44" s="66">
        <v>3</v>
      </c>
      <c r="E44" s="67" t="s">
        <v>132</v>
      </c>
      <c r="F44" s="68">
        <v>32</v>
      </c>
      <c r="G44" s="65"/>
      <c r="H44" s="69"/>
      <c r="I44" s="70"/>
      <c r="J44" s="70"/>
      <c r="K44" s="34" t="s">
        <v>65</v>
      </c>
      <c r="L44" s="77">
        <v>44</v>
      </c>
      <c r="M44" s="77"/>
      <c r="N44" s="72"/>
      <c r="O44" s="79" t="s">
        <v>176</v>
      </c>
      <c r="P44" s="81">
        <v>43779.64010416667</v>
      </c>
      <c r="Q44" s="79" t="s">
        <v>445</v>
      </c>
      <c r="R44" s="82" t="s">
        <v>529</v>
      </c>
      <c r="S44" s="79" t="s">
        <v>547</v>
      </c>
      <c r="T44" s="79"/>
      <c r="U44" s="79"/>
      <c r="V44" s="82" t="s">
        <v>603</v>
      </c>
      <c r="W44" s="81">
        <v>43779.64010416667</v>
      </c>
      <c r="X44" s="85">
        <v>43779</v>
      </c>
      <c r="Y44" s="87" t="s">
        <v>729</v>
      </c>
      <c r="Z44" s="82" t="s">
        <v>869</v>
      </c>
      <c r="AA44" s="79"/>
      <c r="AB44" s="79"/>
      <c r="AC44" s="87" t="s">
        <v>1009</v>
      </c>
      <c r="AD44" s="79"/>
      <c r="AE44" s="79" t="b">
        <v>0</v>
      </c>
      <c r="AF44" s="79">
        <v>1</v>
      </c>
      <c r="AG44" s="87" t="s">
        <v>1163</v>
      </c>
      <c r="AH44" s="79" t="b">
        <v>1</v>
      </c>
      <c r="AI44" s="79" t="s">
        <v>1217</v>
      </c>
      <c r="AJ44" s="79"/>
      <c r="AK44" s="87" t="s">
        <v>1219</v>
      </c>
      <c r="AL44" s="79" t="b">
        <v>0</v>
      </c>
      <c r="AM44" s="79">
        <v>0</v>
      </c>
      <c r="AN44" s="87" t="s">
        <v>1163</v>
      </c>
      <c r="AO44" s="79" t="s">
        <v>1229</v>
      </c>
      <c r="AP44" s="79" t="b">
        <v>0</v>
      </c>
      <c r="AQ44" s="87" t="s">
        <v>1009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2</v>
      </c>
      <c r="BG44" s="49">
        <v>4.3478260869565215</v>
      </c>
      <c r="BH44" s="48">
        <v>2</v>
      </c>
      <c r="BI44" s="49">
        <v>4.3478260869565215</v>
      </c>
      <c r="BJ44" s="48">
        <v>0</v>
      </c>
      <c r="BK44" s="49">
        <v>0</v>
      </c>
      <c r="BL44" s="48">
        <v>42</v>
      </c>
      <c r="BM44" s="49">
        <v>91.30434782608695</v>
      </c>
      <c r="BN44" s="48">
        <v>46</v>
      </c>
    </row>
    <row r="45" spans="1:66" ht="15">
      <c r="A45" s="64" t="s">
        <v>252</v>
      </c>
      <c r="B45" s="64" t="s">
        <v>361</v>
      </c>
      <c r="C45" s="65" t="s">
        <v>3494</v>
      </c>
      <c r="D45" s="66">
        <v>3</v>
      </c>
      <c r="E45" s="67" t="s">
        <v>132</v>
      </c>
      <c r="F45" s="68">
        <v>32</v>
      </c>
      <c r="G45" s="65"/>
      <c r="H45" s="69"/>
      <c r="I45" s="70"/>
      <c r="J45" s="70"/>
      <c r="K45" s="34" t="s">
        <v>65</v>
      </c>
      <c r="L45" s="77">
        <v>45</v>
      </c>
      <c r="M45" s="77"/>
      <c r="N45" s="72"/>
      <c r="O45" s="79" t="s">
        <v>425</v>
      </c>
      <c r="P45" s="81">
        <v>43779.68846064815</v>
      </c>
      <c r="Q45" s="79" t="s">
        <v>446</v>
      </c>
      <c r="R45" s="79"/>
      <c r="S45" s="79"/>
      <c r="T45" s="79"/>
      <c r="U45" s="79"/>
      <c r="V45" s="82" t="s">
        <v>604</v>
      </c>
      <c r="W45" s="81">
        <v>43779.68846064815</v>
      </c>
      <c r="X45" s="85">
        <v>43779</v>
      </c>
      <c r="Y45" s="87" t="s">
        <v>730</v>
      </c>
      <c r="Z45" s="82" t="s">
        <v>870</v>
      </c>
      <c r="AA45" s="79"/>
      <c r="AB45" s="79"/>
      <c r="AC45" s="87" t="s">
        <v>1010</v>
      </c>
      <c r="AD45" s="87" t="s">
        <v>1121</v>
      </c>
      <c r="AE45" s="79" t="b">
        <v>0</v>
      </c>
      <c r="AF45" s="79">
        <v>1</v>
      </c>
      <c r="AG45" s="87" t="s">
        <v>1174</v>
      </c>
      <c r="AH45" s="79" t="b">
        <v>0</v>
      </c>
      <c r="AI45" s="79" t="s">
        <v>1217</v>
      </c>
      <c r="AJ45" s="79"/>
      <c r="AK45" s="87" t="s">
        <v>1163</v>
      </c>
      <c r="AL45" s="79" t="b">
        <v>0</v>
      </c>
      <c r="AM45" s="79">
        <v>0</v>
      </c>
      <c r="AN45" s="87" t="s">
        <v>1163</v>
      </c>
      <c r="AO45" s="79" t="s">
        <v>1229</v>
      </c>
      <c r="AP45" s="79" t="b">
        <v>0</v>
      </c>
      <c r="AQ45" s="87" t="s">
        <v>1121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252</v>
      </c>
      <c r="B46" s="64" t="s">
        <v>362</v>
      </c>
      <c r="C46" s="65" t="s">
        <v>3494</v>
      </c>
      <c r="D46" s="66">
        <v>3</v>
      </c>
      <c r="E46" s="67" t="s">
        <v>132</v>
      </c>
      <c r="F46" s="68">
        <v>32</v>
      </c>
      <c r="G46" s="65"/>
      <c r="H46" s="69"/>
      <c r="I46" s="70"/>
      <c r="J46" s="70"/>
      <c r="K46" s="34" t="s">
        <v>65</v>
      </c>
      <c r="L46" s="77">
        <v>46</v>
      </c>
      <c r="M46" s="77"/>
      <c r="N46" s="72"/>
      <c r="O46" s="79" t="s">
        <v>426</v>
      </c>
      <c r="P46" s="81">
        <v>43779.68846064815</v>
      </c>
      <c r="Q46" s="79" t="s">
        <v>446</v>
      </c>
      <c r="R46" s="79"/>
      <c r="S46" s="79"/>
      <c r="T46" s="79"/>
      <c r="U46" s="79"/>
      <c r="V46" s="82" t="s">
        <v>604</v>
      </c>
      <c r="W46" s="81">
        <v>43779.68846064815</v>
      </c>
      <c r="X46" s="85">
        <v>43779</v>
      </c>
      <c r="Y46" s="87" t="s">
        <v>730</v>
      </c>
      <c r="Z46" s="82" t="s">
        <v>870</v>
      </c>
      <c r="AA46" s="79"/>
      <c r="AB46" s="79"/>
      <c r="AC46" s="87" t="s">
        <v>1010</v>
      </c>
      <c r="AD46" s="87" t="s">
        <v>1121</v>
      </c>
      <c r="AE46" s="79" t="b">
        <v>0</v>
      </c>
      <c r="AF46" s="79">
        <v>1</v>
      </c>
      <c r="AG46" s="87" t="s">
        <v>1174</v>
      </c>
      <c r="AH46" s="79" t="b">
        <v>0</v>
      </c>
      <c r="AI46" s="79" t="s">
        <v>1217</v>
      </c>
      <c r="AJ46" s="79"/>
      <c r="AK46" s="87" t="s">
        <v>1163</v>
      </c>
      <c r="AL46" s="79" t="b">
        <v>0</v>
      </c>
      <c r="AM46" s="79">
        <v>0</v>
      </c>
      <c r="AN46" s="87" t="s">
        <v>1163</v>
      </c>
      <c r="AO46" s="79" t="s">
        <v>1229</v>
      </c>
      <c r="AP46" s="79" t="b">
        <v>0</v>
      </c>
      <c r="AQ46" s="87" t="s">
        <v>1121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252</v>
      </c>
      <c r="B47" s="64" t="s">
        <v>363</v>
      </c>
      <c r="C47" s="65" t="s">
        <v>3494</v>
      </c>
      <c r="D47" s="66">
        <v>3</v>
      </c>
      <c r="E47" s="67" t="s">
        <v>132</v>
      </c>
      <c r="F47" s="68">
        <v>32</v>
      </c>
      <c r="G47" s="65"/>
      <c r="H47" s="69"/>
      <c r="I47" s="70"/>
      <c r="J47" s="70"/>
      <c r="K47" s="34" t="s">
        <v>65</v>
      </c>
      <c r="L47" s="77">
        <v>47</v>
      </c>
      <c r="M47" s="77"/>
      <c r="N47" s="72"/>
      <c r="O47" s="79" t="s">
        <v>425</v>
      </c>
      <c r="P47" s="81">
        <v>43779.68846064815</v>
      </c>
      <c r="Q47" s="79" t="s">
        <v>446</v>
      </c>
      <c r="R47" s="79"/>
      <c r="S47" s="79"/>
      <c r="T47" s="79"/>
      <c r="U47" s="79"/>
      <c r="V47" s="82" t="s">
        <v>604</v>
      </c>
      <c r="W47" s="81">
        <v>43779.68846064815</v>
      </c>
      <c r="X47" s="85">
        <v>43779</v>
      </c>
      <c r="Y47" s="87" t="s">
        <v>730</v>
      </c>
      <c r="Z47" s="82" t="s">
        <v>870</v>
      </c>
      <c r="AA47" s="79"/>
      <c r="AB47" s="79"/>
      <c r="AC47" s="87" t="s">
        <v>1010</v>
      </c>
      <c r="AD47" s="87" t="s">
        <v>1121</v>
      </c>
      <c r="AE47" s="79" t="b">
        <v>0</v>
      </c>
      <c r="AF47" s="79">
        <v>1</v>
      </c>
      <c r="AG47" s="87" t="s">
        <v>1174</v>
      </c>
      <c r="AH47" s="79" t="b">
        <v>0</v>
      </c>
      <c r="AI47" s="79" t="s">
        <v>1217</v>
      </c>
      <c r="AJ47" s="79"/>
      <c r="AK47" s="87" t="s">
        <v>1163</v>
      </c>
      <c r="AL47" s="79" t="b">
        <v>0</v>
      </c>
      <c r="AM47" s="79">
        <v>0</v>
      </c>
      <c r="AN47" s="87" t="s">
        <v>1163</v>
      </c>
      <c r="AO47" s="79" t="s">
        <v>1229</v>
      </c>
      <c r="AP47" s="79" t="b">
        <v>0</v>
      </c>
      <c r="AQ47" s="87" t="s">
        <v>1121</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5</v>
      </c>
      <c r="BF47" s="48"/>
      <c r="BG47" s="49"/>
      <c r="BH47" s="48"/>
      <c r="BI47" s="49"/>
      <c r="BJ47" s="48"/>
      <c r="BK47" s="49"/>
      <c r="BL47" s="48"/>
      <c r="BM47" s="49"/>
      <c r="BN47" s="48"/>
    </row>
    <row r="48" spans="1:66" ht="15">
      <c r="A48" s="64" t="s">
        <v>252</v>
      </c>
      <c r="B48" s="64" t="s">
        <v>355</v>
      </c>
      <c r="C48" s="65" t="s">
        <v>3494</v>
      </c>
      <c r="D48" s="66">
        <v>3</v>
      </c>
      <c r="E48" s="67" t="s">
        <v>132</v>
      </c>
      <c r="F48" s="68">
        <v>32</v>
      </c>
      <c r="G48" s="65"/>
      <c r="H48" s="69"/>
      <c r="I48" s="70"/>
      <c r="J48" s="70"/>
      <c r="K48" s="34" t="s">
        <v>65</v>
      </c>
      <c r="L48" s="77">
        <v>48</v>
      </c>
      <c r="M48" s="77"/>
      <c r="N48" s="72"/>
      <c r="O48" s="79" t="s">
        <v>425</v>
      </c>
      <c r="P48" s="81">
        <v>43779.68846064815</v>
      </c>
      <c r="Q48" s="79" t="s">
        <v>446</v>
      </c>
      <c r="R48" s="79"/>
      <c r="S48" s="79"/>
      <c r="T48" s="79"/>
      <c r="U48" s="79"/>
      <c r="V48" s="82" t="s">
        <v>604</v>
      </c>
      <c r="W48" s="81">
        <v>43779.68846064815</v>
      </c>
      <c r="X48" s="85">
        <v>43779</v>
      </c>
      <c r="Y48" s="87" t="s">
        <v>730</v>
      </c>
      <c r="Z48" s="82" t="s">
        <v>870</v>
      </c>
      <c r="AA48" s="79"/>
      <c r="AB48" s="79"/>
      <c r="AC48" s="87" t="s">
        <v>1010</v>
      </c>
      <c r="AD48" s="87" t="s">
        <v>1121</v>
      </c>
      <c r="AE48" s="79" t="b">
        <v>0</v>
      </c>
      <c r="AF48" s="79">
        <v>1</v>
      </c>
      <c r="AG48" s="87" t="s">
        <v>1174</v>
      </c>
      <c r="AH48" s="79" t="b">
        <v>0</v>
      </c>
      <c r="AI48" s="79" t="s">
        <v>1217</v>
      </c>
      <c r="AJ48" s="79"/>
      <c r="AK48" s="87" t="s">
        <v>1163</v>
      </c>
      <c r="AL48" s="79" t="b">
        <v>0</v>
      </c>
      <c r="AM48" s="79">
        <v>0</v>
      </c>
      <c r="AN48" s="87" t="s">
        <v>1163</v>
      </c>
      <c r="AO48" s="79" t="s">
        <v>1229</v>
      </c>
      <c r="AP48" s="79" t="b">
        <v>0</v>
      </c>
      <c r="AQ48" s="87" t="s">
        <v>1121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252</v>
      </c>
      <c r="B49" s="64" t="s">
        <v>364</v>
      </c>
      <c r="C49" s="65" t="s">
        <v>3494</v>
      </c>
      <c r="D49" s="66">
        <v>3</v>
      </c>
      <c r="E49" s="67" t="s">
        <v>132</v>
      </c>
      <c r="F49" s="68">
        <v>32</v>
      </c>
      <c r="G49" s="65"/>
      <c r="H49" s="69"/>
      <c r="I49" s="70"/>
      <c r="J49" s="70"/>
      <c r="K49" s="34" t="s">
        <v>65</v>
      </c>
      <c r="L49" s="77">
        <v>49</v>
      </c>
      <c r="M49" s="77"/>
      <c r="N49" s="72"/>
      <c r="O49" s="79" t="s">
        <v>425</v>
      </c>
      <c r="P49" s="81">
        <v>43779.68846064815</v>
      </c>
      <c r="Q49" s="79" t="s">
        <v>446</v>
      </c>
      <c r="R49" s="79"/>
      <c r="S49" s="79"/>
      <c r="T49" s="79"/>
      <c r="U49" s="79"/>
      <c r="V49" s="82" t="s">
        <v>604</v>
      </c>
      <c r="W49" s="81">
        <v>43779.68846064815</v>
      </c>
      <c r="X49" s="85">
        <v>43779</v>
      </c>
      <c r="Y49" s="87" t="s">
        <v>730</v>
      </c>
      <c r="Z49" s="82" t="s">
        <v>870</v>
      </c>
      <c r="AA49" s="79"/>
      <c r="AB49" s="79"/>
      <c r="AC49" s="87" t="s">
        <v>1010</v>
      </c>
      <c r="AD49" s="87" t="s">
        <v>1121</v>
      </c>
      <c r="AE49" s="79" t="b">
        <v>0</v>
      </c>
      <c r="AF49" s="79">
        <v>1</v>
      </c>
      <c r="AG49" s="87" t="s">
        <v>1174</v>
      </c>
      <c r="AH49" s="79" t="b">
        <v>0</v>
      </c>
      <c r="AI49" s="79" t="s">
        <v>1217</v>
      </c>
      <c r="AJ49" s="79"/>
      <c r="AK49" s="87" t="s">
        <v>1163</v>
      </c>
      <c r="AL49" s="79" t="b">
        <v>0</v>
      </c>
      <c r="AM49" s="79">
        <v>0</v>
      </c>
      <c r="AN49" s="87" t="s">
        <v>1163</v>
      </c>
      <c r="AO49" s="79" t="s">
        <v>1229</v>
      </c>
      <c r="AP49" s="79" t="b">
        <v>0</v>
      </c>
      <c r="AQ49" s="87" t="s">
        <v>1121</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1</v>
      </c>
      <c r="BG49" s="49">
        <v>3.5714285714285716</v>
      </c>
      <c r="BH49" s="48">
        <v>2</v>
      </c>
      <c r="BI49" s="49">
        <v>7.142857142857143</v>
      </c>
      <c r="BJ49" s="48">
        <v>0</v>
      </c>
      <c r="BK49" s="49">
        <v>0</v>
      </c>
      <c r="BL49" s="48">
        <v>25</v>
      </c>
      <c r="BM49" s="49">
        <v>89.28571428571429</v>
      </c>
      <c r="BN49" s="48">
        <v>28</v>
      </c>
    </row>
    <row r="50" spans="1:66" ht="15">
      <c r="A50" s="64" t="s">
        <v>253</v>
      </c>
      <c r="B50" s="64" t="s">
        <v>309</v>
      </c>
      <c r="C50" s="65" t="s">
        <v>3494</v>
      </c>
      <c r="D50" s="66">
        <v>3</v>
      </c>
      <c r="E50" s="67" t="s">
        <v>132</v>
      </c>
      <c r="F50" s="68">
        <v>32</v>
      </c>
      <c r="G50" s="65"/>
      <c r="H50" s="69"/>
      <c r="I50" s="70"/>
      <c r="J50" s="70"/>
      <c r="K50" s="34" t="s">
        <v>65</v>
      </c>
      <c r="L50" s="77">
        <v>50</v>
      </c>
      <c r="M50" s="77"/>
      <c r="N50" s="72"/>
      <c r="O50" s="79" t="s">
        <v>424</v>
      </c>
      <c r="P50" s="81">
        <v>43779.69039351852</v>
      </c>
      <c r="Q50" s="79" t="s">
        <v>427</v>
      </c>
      <c r="R50" s="79"/>
      <c r="S50" s="79"/>
      <c r="T50" s="79"/>
      <c r="U50" s="79"/>
      <c r="V50" s="82" t="s">
        <v>602</v>
      </c>
      <c r="W50" s="81">
        <v>43779.69039351852</v>
      </c>
      <c r="X50" s="85">
        <v>43779</v>
      </c>
      <c r="Y50" s="87" t="s">
        <v>731</v>
      </c>
      <c r="Z50" s="82" t="s">
        <v>871</v>
      </c>
      <c r="AA50" s="79"/>
      <c r="AB50" s="79"/>
      <c r="AC50" s="87" t="s">
        <v>1011</v>
      </c>
      <c r="AD50" s="79"/>
      <c r="AE50" s="79" t="b">
        <v>0</v>
      </c>
      <c r="AF50" s="79">
        <v>0</v>
      </c>
      <c r="AG50" s="87" t="s">
        <v>1163</v>
      </c>
      <c r="AH50" s="79" t="b">
        <v>0</v>
      </c>
      <c r="AI50" s="79" t="s">
        <v>1217</v>
      </c>
      <c r="AJ50" s="79"/>
      <c r="AK50" s="87" t="s">
        <v>1163</v>
      </c>
      <c r="AL50" s="79" t="b">
        <v>0</v>
      </c>
      <c r="AM50" s="79">
        <v>37</v>
      </c>
      <c r="AN50" s="87" t="s">
        <v>1073</v>
      </c>
      <c r="AO50" s="79" t="s">
        <v>1231</v>
      </c>
      <c r="AP50" s="79" t="b">
        <v>0</v>
      </c>
      <c r="AQ50" s="87" t="s">
        <v>1073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5</v>
      </c>
      <c r="BG50" s="49">
        <v>9.803921568627452</v>
      </c>
      <c r="BH50" s="48">
        <v>2</v>
      </c>
      <c r="BI50" s="49">
        <v>3.9215686274509802</v>
      </c>
      <c r="BJ50" s="48">
        <v>0</v>
      </c>
      <c r="BK50" s="49">
        <v>0</v>
      </c>
      <c r="BL50" s="48">
        <v>44</v>
      </c>
      <c r="BM50" s="49">
        <v>86.27450980392157</v>
      </c>
      <c r="BN50" s="48">
        <v>51</v>
      </c>
    </row>
    <row r="51" spans="1:66" ht="15">
      <c r="A51" s="64" t="s">
        <v>254</v>
      </c>
      <c r="B51" s="64" t="s">
        <v>365</v>
      </c>
      <c r="C51" s="65" t="s">
        <v>3494</v>
      </c>
      <c r="D51" s="66">
        <v>3</v>
      </c>
      <c r="E51" s="67" t="s">
        <v>132</v>
      </c>
      <c r="F51" s="68">
        <v>32</v>
      </c>
      <c r="G51" s="65"/>
      <c r="H51" s="69"/>
      <c r="I51" s="70"/>
      <c r="J51" s="70"/>
      <c r="K51" s="34" t="s">
        <v>65</v>
      </c>
      <c r="L51" s="77">
        <v>51</v>
      </c>
      <c r="M51" s="77"/>
      <c r="N51" s="72"/>
      <c r="O51" s="79" t="s">
        <v>426</v>
      </c>
      <c r="P51" s="81">
        <v>43779.69703703704</v>
      </c>
      <c r="Q51" s="79" t="s">
        <v>447</v>
      </c>
      <c r="R51" s="79"/>
      <c r="S51" s="79"/>
      <c r="T51" s="79"/>
      <c r="U51" s="79"/>
      <c r="V51" s="82" t="s">
        <v>605</v>
      </c>
      <c r="W51" s="81">
        <v>43779.69703703704</v>
      </c>
      <c r="X51" s="85">
        <v>43779</v>
      </c>
      <c r="Y51" s="87" t="s">
        <v>732</v>
      </c>
      <c r="Z51" s="82" t="s">
        <v>872</v>
      </c>
      <c r="AA51" s="79"/>
      <c r="AB51" s="79"/>
      <c r="AC51" s="87" t="s">
        <v>1012</v>
      </c>
      <c r="AD51" s="87" t="s">
        <v>1122</v>
      </c>
      <c r="AE51" s="79" t="b">
        <v>0</v>
      </c>
      <c r="AF51" s="79">
        <v>1</v>
      </c>
      <c r="AG51" s="87" t="s">
        <v>1175</v>
      </c>
      <c r="AH51" s="79" t="b">
        <v>0</v>
      </c>
      <c r="AI51" s="79" t="s">
        <v>1217</v>
      </c>
      <c r="AJ51" s="79"/>
      <c r="AK51" s="87" t="s">
        <v>1163</v>
      </c>
      <c r="AL51" s="79" t="b">
        <v>0</v>
      </c>
      <c r="AM51" s="79">
        <v>0</v>
      </c>
      <c r="AN51" s="87" t="s">
        <v>1163</v>
      </c>
      <c r="AO51" s="79" t="s">
        <v>1229</v>
      </c>
      <c r="AP51" s="79" t="b">
        <v>0</v>
      </c>
      <c r="AQ51" s="87" t="s">
        <v>1122</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8">
        <v>2</v>
      </c>
      <c r="BG51" s="49">
        <v>4.761904761904762</v>
      </c>
      <c r="BH51" s="48">
        <v>1</v>
      </c>
      <c r="BI51" s="49">
        <v>2.380952380952381</v>
      </c>
      <c r="BJ51" s="48">
        <v>0</v>
      </c>
      <c r="BK51" s="49">
        <v>0</v>
      </c>
      <c r="BL51" s="48">
        <v>39</v>
      </c>
      <c r="BM51" s="49">
        <v>92.85714285714286</v>
      </c>
      <c r="BN51" s="48">
        <v>42</v>
      </c>
    </row>
    <row r="52" spans="1:66" ht="15">
      <c r="A52" s="64" t="s">
        <v>255</v>
      </c>
      <c r="B52" s="64" t="s">
        <v>366</v>
      </c>
      <c r="C52" s="65" t="s">
        <v>3494</v>
      </c>
      <c r="D52" s="66">
        <v>3</v>
      </c>
      <c r="E52" s="67" t="s">
        <v>132</v>
      </c>
      <c r="F52" s="68">
        <v>32</v>
      </c>
      <c r="G52" s="65"/>
      <c r="H52" s="69"/>
      <c r="I52" s="70"/>
      <c r="J52" s="70"/>
      <c r="K52" s="34" t="s">
        <v>65</v>
      </c>
      <c r="L52" s="77">
        <v>52</v>
      </c>
      <c r="M52" s="77"/>
      <c r="N52" s="72"/>
      <c r="O52" s="79" t="s">
        <v>426</v>
      </c>
      <c r="P52" s="81">
        <v>43779.71540509259</v>
      </c>
      <c r="Q52" s="79" t="s">
        <v>448</v>
      </c>
      <c r="R52" s="79"/>
      <c r="S52" s="79"/>
      <c r="T52" s="79"/>
      <c r="U52" s="79"/>
      <c r="V52" s="82" t="s">
        <v>606</v>
      </c>
      <c r="W52" s="81">
        <v>43779.71540509259</v>
      </c>
      <c r="X52" s="85">
        <v>43779</v>
      </c>
      <c r="Y52" s="87" t="s">
        <v>733</v>
      </c>
      <c r="Z52" s="82" t="s">
        <v>873</v>
      </c>
      <c r="AA52" s="79"/>
      <c r="AB52" s="79"/>
      <c r="AC52" s="87" t="s">
        <v>1013</v>
      </c>
      <c r="AD52" s="87" t="s">
        <v>1123</v>
      </c>
      <c r="AE52" s="79" t="b">
        <v>0</v>
      </c>
      <c r="AF52" s="79">
        <v>0</v>
      </c>
      <c r="AG52" s="87" t="s">
        <v>1176</v>
      </c>
      <c r="AH52" s="79" t="b">
        <v>0</v>
      </c>
      <c r="AI52" s="79" t="s">
        <v>1217</v>
      </c>
      <c r="AJ52" s="79"/>
      <c r="AK52" s="87" t="s">
        <v>1163</v>
      </c>
      <c r="AL52" s="79" t="b">
        <v>0</v>
      </c>
      <c r="AM52" s="79">
        <v>0</v>
      </c>
      <c r="AN52" s="87" t="s">
        <v>1163</v>
      </c>
      <c r="AO52" s="79" t="s">
        <v>1231</v>
      </c>
      <c r="AP52" s="79" t="b">
        <v>0</v>
      </c>
      <c r="AQ52" s="87" t="s">
        <v>1123</v>
      </c>
      <c r="AR52" s="79" t="s">
        <v>176</v>
      </c>
      <c r="AS52" s="79">
        <v>0</v>
      </c>
      <c r="AT52" s="79">
        <v>0</v>
      </c>
      <c r="AU52" s="79"/>
      <c r="AV52" s="79"/>
      <c r="AW52" s="79"/>
      <c r="AX52" s="79"/>
      <c r="AY52" s="79"/>
      <c r="AZ52" s="79"/>
      <c r="BA52" s="79"/>
      <c r="BB52" s="79"/>
      <c r="BC52">
        <v>1</v>
      </c>
      <c r="BD52" s="78" t="str">
        <f>REPLACE(INDEX(GroupVertices[Group],MATCH(Edges[[#This Row],[Vertex 1]],GroupVertices[Vertex],0)),1,1,"")</f>
        <v>38</v>
      </c>
      <c r="BE52" s="78" t="str">
        <f>REPLACE(INDEX(GroupVertices[Group],MATCH(Edges[[#This Row],[Vertex 2]],GroupVertices[Vertex],0)),1,1,"")</f>
        <v>38</v>
      </c>
      <c r="BF52" s="48">
        <v>1</v>
      </c>
      <c r="BG52" s="49">
        <v>3.7037037037037037</v>
      </c>
      <c r="BH52" s="48">
        <v>0</v>
      </c>
      <c r="BI52" s="49">
        <v>0</v>
      </c>
      <c r="BJ52" s="48">
        <v>0</v>
      </c>
      <c r="BK52" s="49">
        <v>0</v>
      </c>
      <c r="BL52" s="48">
        <v>26</v>
      </c>
      <c r="BM52" s="49">
        <v>96.29629629629629</v>
      </c>
      <c r="BN52" s="48">
        <v>27</v>
      </c>
    </row>
    <row r="53" spans="1:66" ht="15">
      <c r="A53" s="64" t="s">
        <v>256</v>
      </c>
      <c r="B53" s="64" t="s">
        <v>367</v>
      </c>
      <c r="C53" s="65" t="s">
        <v>3494</v>
      </c>
      <c r="D53" s="66">
        <v>3</v>
      </c>
      <c r="E53" s="67" t="s">
        <v>132</v>
      </c>
      <c r="F53" s="68">
        <v>32</v>
      </c>
      <c r="G53" s="65"/>
      <c r="H53" s="69"/>
      <c r="I53" s="70"/>
      <c r="J53" s="70"/>
      <c r="K53" s="34" t="s">
        <v>65</v>
      </c>
      <c r="L53" s="77">
        <v>53</v>
      </c>
      <c r="M53" s="77"/>
      <c r="N53" s="72"/>
      <c r="O53" s="79" t="s">
        <v>426</v>
      </c>
      <c r="P53" s="81">
        <v>43779.720034722224</v>
      </c>
      <c r="Q53" s="79" t="s">
        <v>449</v>
      </c>
      <c r="R53" s="79"/>
      <c r="S53" s="79"/>
      <c r="T53" s="79"/>
      <c r="U53" s="79"/>
      <c r="V53" s="82" t="s">
        <v>607</v>
      </c>
      <c r="W53" s="81">
        <v>43779.720034722224</v>
      </c>
      <c r="X53" s="85">
        <v>43779</v>
      </c>
      <c r="Y53" s="87" t="s">
        <v>734</v>
      </c>
      <c r="Z53" s="82" t="s">
        <v>874</v>
      </c>
      <c r="AA53" s="79"/>
      <c r="AB53" s="79"/>
      <c r="AC53" s="87" t="s">
        <v>1014</v>
      </c>
      <c r="AD53" s="87" t="s">
        <v>1124</v>
      </c>
      <c r="AE53" s="79" t="b">
        <v>0</v>
      </c>
      <c r="AF53" s="79">
        <v>0</v>
      </c>
      <c r="AG53" s="87" t="s">
        <v>1177</v>
      </c>
      <c r="AH53" s="79" t="b">
        <v>0</v>
      </c>
      <c r="AI53" s="79" t="s">
        <v>1217</v>
      </c>
      <c r="AJ53" s="79"/>
      <c r="AK53" s="87" t="s">
        <v>1163</v>
      </c>
      <c r="AL53" s="79" t="b">
        <v>0</v>
      </c>
      <c r="AM53" s="79">
        <v>0</v>
      </c>
      <c r="AN53" s="87" t="s">
        <v>1163</v>
      </c>
      <c r="AO53" s="79" t="s">
        <v>1231</v>
      </c>
      <c r="AP53" s="79" t="b">
        <v>0</v>
      </c>
      <c r="AQ53" s="87" t="s">
        <v>1124</v>
      </c>
      <c r="AR53" s="79" t="s">
        <v>176</v>
      </c>
      <c r="AS53" s="79">
        <v>0</v>
      </c>
      <c r="AT53" s="79">
        <v>0</v>
      </c>
      <c r="AU53" s="79"/>
      <c r="AV53" s="79"/>
      <c r="AW53" s="79"/>
      <c r="AX53" s="79"/>
      <c r="AY53" s="79"/>
      <c r="AZ53" s="79"/>
      <c r="BA53" s="79"/>
      <c r="BB53" s="79"/>
      <c r="BC53">
        <v>1</v>
      </c>
      <c r="BD53" s="78" t="str">
        <f>REPLACE(INDEX(GroupVertices[Group],MATCH(Edges[[#This Row],[Vertex 1]],GroupVertices[Vertex],0)),1,1,"")</f>
        <v>37</v>
      </c>
      <c r="BE53" s="78" t="str">
        <f>REPLACE(INDEX(GroupVertices[Group],MATCH(Edges[[#This Row],[Vertex 2]],GroupVertices[Vertex],0)),1,1,"")</f>
        <v>37</v>
      </c>
      <c r="BF53" s="48">
        <v>3</v>
      </c>
      <c r="BG53" s="49">
        <v>5.769230769230769</v>
      </c>
      <c r="BH53" s="48">
        <v>3</v>
      </c>
      <c r="BI53" s="49">
        <v>5.769230769230769</v>
      </c>
      <c r="BJ53" s="48">
        <v>0</v>
      </c>
      <c r="BK53" s="49">
        <v>0</v>
      </c>
      <c r="BL53" s="48">
        <v>46</v>
      </c>
      <c r="BM53" s="49">
        <v>88.46153846153847</v>
      </c>
      <c r="BN53" s="48">
        <v>52</v>
      </c>
    </row>
    <row r="54" spans="1:66" ht="15">
      <c r="A54" s="64" t="s">
        <v>257</v>
      </c>
      <c r="B54" s="64" t="s">
        <v>368</v>
      </c>
      <c r="C54" s="65" t="s">
        <v>3494</v>
      </c>
      <c r="D54" s="66">
        <v>3</v>
      </c>
      <c r="E54" s="67" t="s">
        <v>132</v>
      </c>
      <c r="F54" s="68">
        <v>32</v>
      </c>
      <c r="G54" s="65"/>
      <c r="H54" s="69"/>
      <c r="I54" s="70"/>
      <c r="J54" s="70"/>
      <c r="K54" s="34" t="s">
        <v>65</v>
      </c>
      <c r="L54" s="77">
        <v>54</v>
      </c>
      <c r="M54" s="77"/>
      <c r="N54" s="72"/>
      <c r="O54" s="79" t="s">
        <v>426</v>
      </c>
      <c r="P54" s="81">
        <v>43779.7278125</v>
      </c>
      <c r="Q54" s="79" t="s">
        <v>450</v>
      </c>
      <c r="R54" s="79"/>
      <c r="S54" s="79"/>
      <c r="T54" s="79"/>
      <c r="U54" s="79"/>
      <c r="V54" s="82" t="s">
        <v>608</v>
      </c>
      <c r="W54" s="81">
        <v>43779.7278125</v>
      </c>
      <c r="X54" s="85">
        <v>43779</v>
      </c>
      <c r="Y54" s="87" t="s">
        <v>735</v>
      </c>
      <c r="Z54" s="82" t="s">
        <v>875</v>
      </c>
      <c r="AA54" s="79"/>
      <c r="AB54" s="79"/>
      <c r="AC54" s="87" t="s">
        <v>1015</v>
      </c>
      <c r="AD54" s="87" t="s">
        <v>1125</v>
      </c>
      <c r="AE54" s="79" t="b">
        <v>0</v>
      </c>
      <c r="AF54" s="79">
        <v>1</v>
      </c>
      <c r="AG54" s="87" t="s">
        <v>1178</v>
      </c>
      <c r="AH54" s="79" t="b">
        <v>0</v>
      </c>
      <c r="AI54" s="79" t="s">
        <v>1217</v>
      </c>
      <c r="AJ54" s="79"/>
      <c r="AK54" s="87" t="s">
        <v>1163</v>
      </c>
      <c r="AL54" s="79" t="b">
        <v>0</v>
      </c>
      <c r="AM54" s="79">
        <v>0</v>
      </c>
      <c r="AN54" s="87" t="s">
        <v>1163</v>
      </c>
      <c r="AO54" s="79" t="s">
        <v>1229</v>
      </c>
      <c r="AP54" s="79" t="b">
        <v>0</v>
      </c>
      <c r="AQ54" s="87" t="s">
        <v>1125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257</v>
      </c>
      <c r="B55" s="64" t="s">
        <v>369</v>
      </c>
      <c r="C55" s="65" t="s">
        <v>3494</v>
      </c>
      <c r="D55" s="66">
        <v>3</v>
      </c>
      <c r="E55" s="67" t="s">
        <v>132</v>
      </c>
      <c r="F55" s="68">
        <v>32</v>
      </c>
      <c r="G55" s="65"/>
      <c r="H55" s="69"/>
      <c r="I55" s="70"/>
      <c r="J55" s="70"/>
      <c r="K55" s="34" t="s">
        <v>65</v>
      </c>
      <c r="L55" s="77">
        <v>55</v>
      </c>
      <c r="M55" s="77"/>
      <c r="N55" s="72"/>
      <c r="O55" s="79" t="s">
        <v>425</v>
      </c>
      <c r="P55" s="81">
        <v>43779.7278125</v>
      </c>
      <c r="Q55" s="79" t="s">
        <v>450</v>
      </c>
      <c r="R55" s="79"/>
      <c r="S55" s="79"/>
      <c r="T55" s="79"/>
      <c r="U55" s="79"/>
      <c r="V55" s="82" t="s">
        <v>608</v>
      </c>
      <c r="W55" s="81">
        <v>43779.7278125</v>
      </c>
      <c r="X55" s="85">
        <v>43779</v>
      </c>
      <c r="Y55" s="87" t="s">
        <v>735</v>
      </c>
      <c r="Z55" s="82" t="s">
        <v>875</v>
      </c>
      <c r="AA55" s="79"/>
      <c r="AB55" s="79"/>
      <c r="AC55" s="87" t="s">
        <v>1015</v>
      </c>
      <c r="AD55" s="87" t="s">
        <v>1125</v>
      </c>
      <c r="AE55" s="79" t="b">
        <v>0</v>
      </c>
      <c r="AF55" s="79">
        <v>1</v>
      </c>
      <c r="AG55" s="87" t="s">
        <v>1178</v>
      </c>
      <c r="AH55" s="79" t="b">
        <v>0</v>
      </c>
      <c r="AI55" s="79" t="s">
        <v>1217</v>
      </c>
      <c r="AJ55" s="79"/>
      <c r="AK55" s="87" t="s">
        <v>1163</v>
      </c>
      <c r="AL55" s="79" t="b">
        <v>0</v>
      </c>
      <c r="AM55" s="79">
        <v>0</v>
      </c>
      <c r="AN55" s="87" t="s">
        <v>1163</v>
      </c>
      <c r="AO55" s="79" t="s">
        <v>1229</v>
      </c>
      <c r="AP55" s="79" t="b">
        <v>0</v>
      </c>
      <c r="AQ55" s="87" t="s">
        <v>1125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1</v>
      </c>
      <c r="BG55" s="49">
        <v>1.694915254237288</v>
      </c>
      <c r="BH55" s="48">
        <v>2</v>
      </c>
      <c r="BI55" s="49">
        <v>3.389830508474576</v>
      </c>
      <c r="BJ55" s="48">
        <v>0</v>
      </c>
      <c r="BK55" s="49">
        <v>0</v>
      </c>
      <c r="BL55" s="48">
        <v>56</v>
      </c>
      <c r="BM55" s="49">
        <v>94.91525423728814</v>
      </c>
      <c r="BN55" s="48">
        <v>59</v>
      </c>
    </row>
    <row r="56" spans="1:66" ht="15">
      <c r="A56" s="64" t="s">
        <v>258</v>
      </c>
      <c r="B56" s="64" t="s">
        <v>370</v>
      </c>
      <c r="C56" s="65" t="s">
        <v>3494</v>
      </c>
      <c r="D56" s="66">
        <v>3</v>
      </c>
      <c r="E56" s="67" t="s">
        <v>132</v>
      </c>
      <c r="F56" s="68">
        <v>32</v>
      </c>
      <c r="G56" s="65"/>
      <c r="H56" s="69"/>
      <c r="I56" s="70"/>
      <c r="J56" s="70"/>
      <c r="K56" s="34" t="s">
        <v>65</v>
      </c>
      <c r="L56" s="77">
        <v>56</v>
      </c>
      <c r="M56" s="77"/>
      <c r="N56" s="72"/>
      <c r="O56" s="79" t="s">
        <v>425</v>
      </c>
      <c r="P56" s="81">
        <v>43779.73179398148</v>
      </c>
      <c r="Q56" s="79" t="s">
        <v>451</v>
      </c>
      <c r="R56" s="82" t="s">
        <v>530</v>
      </c>
      <c r="S56" s="79" t="s">
        <v>547</v>
      </c>
      <c r="T56" s="79"/>
      <c r="U56" s="79"/>
      <c r="V56" s="82" t="s">
        <v>609</v>
      </c>
      <c r="W56" s="81">
        <v>43779.73179398148</v>
      </c>
      <c r="X56" s="85">
        <v>43779</v>
      </c>
      <c r="Y56" s="87" t="s">
        <v>736</v>
      </c>
      <c r="Z56" s="82" t="s">
        <v>876</v>
      </c>
      <c r="AA56" s="79"/>
      <c r="AB56" s="79"/>
      <c r="AC56" s="87" t="s">
        <v>1016</v>
      </c>
      <c r="AD56" s="79"/>
      <c r="AE56" s="79" t="b">
        <v>0</v>
      </c>
      <c r="AF56" s="79">
        <v>2</v>
      </c>
      <c r="AG56" s="87" t="s">
        <v>1163</v>
      </c>
      <c r="AH56" s="79" t="b">
        <v>1</v>
      </c>
      <c r="AI56" s="79" t="s">
        <v>1217</v>
      </c>
      <c r="AJ56" s="79"/>
      <c r="AK56" s="87" t="s">
        <v>1220</v>
      </c>
      <c r="AL56" s="79" t="b">
        <v>0</v>
      </c>
      <c r="AM56" s="79">
        <v>0</v>
      </c>
      <c r="AN56" s="87" t="s">
        <v>1163</v>
      </c>
      <c r="AO56" s="79" t="s">
        <v>1234</v>
      </c>
      <c r="AP56" s="79" t="b">
        <v>0</v>
      </c>
      <c r="AQ56" s="87" t="s">
        <v>1016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3.225806451612903</v>
      </c>
      <c r="BH56" s="48">
        <v>0</v>
      </c>
      <c r="BI56" s="49">
        <v>0</v>
      </c>
      <c r="BJ56" s="48">
        <v>0</v>
      </c>
      <c r="BK56" s="49">
        <v>0</v>
      </c>
      <c r="BL56" s="48">
        <v>30</v>
      </c>
      <c r="BM56" s="49">
        <v>96.7741935483871</v>
      </c>
      <c r="BN56" s="48">
        <v>31</v>
      </c>
    </row>
    <row r="57" spans="1:66" ht="15">
      <c r="A57" s="64" t="s">
        <v>259</v>
      </c>
      <c r="B57" s="64" t="s">
        <v>371</v>
      </c>
      <c r="C57" s="65" t="s">
        <v>3494</v>
      </c>
      <c r="D57" s="66">
        <v>3</v>
      </c>
      <c r="E57" s="67" t="s">
        <v>132</v>
      </c>
      <c r="F57" s="68">
        <v>32</v>
      </c>
      <c r="G57" s="65"/>
      <c r="H57" s="69"/>
      <c r="I57" s="70"/>
      <c r="J57" s="70"/>
      <c r="K57" s="34" t="s">
        <v>65</v>
      </c>
      <c r="L57" s="77">
        <v>57</v>
      </c>
      <c r="M57" s="77"/>
      <c r="N57" s="72"/>
      <c r="O57" s="79" t="s">
        <v>426</v>
      </c>
      <c r="P57" s="81">
        <v>43779.73871527778</v>
      </c>
      <c r="Q57" s="79" t="s">
        <v>452</v>
      </c>
      <c r="R57" s="79"/>
      <c r="S57" s="79"/>
      <c r="T57" s="79"/>
      <c r="U57" s="79"/>
      <c r="V57" s="82" t="s">
        <v>610</v>
      </c>
      <c r="W57" s="81">
        <v>43779.73871527778</v>
      </c>
      <c r="X57" s="85">
        <v>43779</v>
      </c>
      <c r="Y57" s="87" t="s">
        <v>737</v>
      </c>
      <c r="Z57" s="82" t="s">
        <v>877</v>
      </c>
      <c r="AA57" s="79"/>
      <c r="AB57" s="79"/>
      <c r="AC57" s="87" t="s">
        <v>1017</v>
      </c>
      <c r="AD57" s="87" t="s">
        <v>1126</v>
      </c>
      <c r="AE57" s="79" t="b">
        <v>0</v>
      </c>
      <c r="AF57" s="79">
        <v>1</v>
      </c>
      <c r="AG57" s="87" t="s">
        <v>1179</v>
      </c>
      <c r="AH57" s="79" t="b">
        <v>0</v>
      </c>
      <c r="AI57" s="79" t="s">
        <v>1217</v>
      </c>
      <c r="AJ57" s="79"/>
      <c r="AK57" s="87" t="s">
        <v>1163</v>
      </c>
      <c r="AL57" s="79" t="b">
        <v>0</v>
      </c>
      <c r="AM57" s="79">
        <v>0</v>
      </c>
      <c r="AN57" s="87" t="s">
        <v>1163</v>
      </c>
      <c r="AO57" s="79" t="s">
        <v>1231</v>
      </c>
      <c r="AP57" s="79" t="b">
        <v>0</v>
      </c>
      <c r="AQ57" s="87" t="s">
        <v>1126</v>
      </c>
      <c r="AR57" s="79" t="s">
        <v>176</v>
      </c>
      <c r="AS57" s="79">
        <v>0</v>
      </c>
      <c r="AT57" s="79">
        <v>0</v>
      </c>
      <c r="AU57" s="79"/>
      <c r="AV57" s="79"/>
      <c r="AW57" s="79"/>
      <c r="AX57" s="79"/>
      <c r="AY57" s="79"/>
      <c r="AZ57" s="79"/>
      <c r="BA57" s="79"/>
      <c r="BB57" s="79"/>
      <c r="BC57">
        <v>1</v>
      </c>
      <c r="BD57" s="78" t="str">
        <f>REPLACE(INDEX(GroupVertices[Group],MATCH(Edges[[#This Row],[Vertex 1]],GroupVertices[Vertex],0)),1,1,"")</f>
        <v>36</v>
      </c>
      <c r="BE57" s="78" t="str">
        <f>REPLACE(INDEX(GroupVertices[Group],MATCH(Edges[[#This Row],[Vertex 2]],GroupVertices[Vertex],0)),1,1,"")</f>
        <v>36</v>
      </c>
      <c r="BF57" s="48">
        <v>2</v>
      </c>
      <c r="BG57" s="49">
        <v>3.8461538461538463</v>
      </c>
      <c r="BH57" s="48">
        <v>1</v>
      </c>
      <c r="BI57" s="49">
        <v>1.9230769230769231</v>
      </c>
      <c r="BJ57" s="48">
        <v>0</v>
      </c>
      <c r="BK57" s="49">
        <v>0</v>
      </c>
      <c r="BL57" s="48">
        <v>49</v>
      </c>
      <c r="BM57" s="49">
        <v>94.23076923076923</v>
      </c>
      <c r="BN57" s="48">
        <v>52</v>
      </c>
    </row>
    <row r="58" spans="1:66" ht="15">
      <c r="A58" s="64" t="s">
        <v>260</v>
      </c>
      <c r="B58" s="64" t="s">
        <v>372</v>
      </c>
      <c r="C58" s="65" t="s">
        <v>3494</v>
      </c>
      <c r="D58" s="66">
        <v>3</v>
      </c>
      <c r="E58" s="67" t="s">
        <v>132</v>
      </c>
      <c r="F58" s="68">
        <v>32</v>
      </c>
      <c r="G58" s="65"/>
      <c r="H58" s="69"/>
      <c r="I58" s="70"/>
      <c r="J58" s="70"/>
      <c r="K58" s="34" t="s">
        <v>65</v>
      </c>
      <c r="L58" s="77">
        <v>58</v>
      </c>
      <c r="M58" s="77"/>
      <c r="N58" s="72"/>
      <c r="O58" s="79" t="s">
        <v>426</v>
      </c>
      <c r="P58" s="81">
        <v>43779.74638888889</v>
      </c>
      <c r="Q58" s="79" t="s">
        <v>453</v>
      </c>
      <c r="R58" s="79"/>
      <c r="S58" s="79"/>
      <c r="T58" s="79"/>
      <c r="U58" s="79"/>
      <c r="V58" s="82" t="s">
        <v>611</v>
      </c>
      <c r="W58" s="81">
        <v>43779.74638888889</v>
      </c>
      <c r="X58" s="85">
        <v>43779</v>
      </c>
      <c r="Y58" s="87" t="s">
        <v>738</v>
      </c>
      <c r="Z58" s="82" t="s">
        <v>878</v>
      </c>
      <c r="AA58" s="79"/>
      <c r="AB58" s="79"/>
      <c r="AC58" s="87" t="s">
        <v>1018</v>
      </c>
      <c r="AD58" s="87" t="s">
        <v>1127</v>
      </c>
      <c r="AE58" s="79" t="b">
        <v>0</v>
      </c>
      <c r="AF58" s="79">
        <v>0</v>
      </c>
      <c r="AG58" s="87" t="s">
        <v>1180</v>
      </c>
      <c r="AH58" s="79" t="b">
        <v>0</v>
      </c>
      <c r="AI58" s="79" t="s">
        <v>1217</v>
      </c>
      <c r="AJ58" s="79"/>
      <c r="AK58" s="87" t="s">
        <v>1163</v>
      </c>
      <c r="AL58" s="79" t="b">
        <v>0</v>
      </c>
      <c r="AM58" s="79">
        <v>0</v>
      </c>
      <c r="AN58" s="87" t="s">
        <v>1163</v>
      </c>
      <c r="AO58" s="79" t="s">
        <v>1229</v>
      </c>
      <c r="AP58" s="79" t="b">
        <v>0</v>
      </c>
      <c r="AQ58" s="87" t="s">
        <v>1127</v>
      </c>
      <c r="AR58" s="79" t="s">
        <v>176</v>
      </c>
      <c r="AS58" s="79">
        <v>0</v>
      </c>
      <c r="AT58" s="79">
        <v>0</v>
      </c>
      <c r="AU58" s="79"/>
      <c r="AV58" s="79"/>
      <c r="AW58" s="79"/>
      <c r="AX58" s="79"/>
      <c r="AY58" s="79"/>
      <c r="AZ58" s="79"/>
      <c r="BA58" s="79"/>
      <c r="BB58" s="79"/>
      <c r="BC58">
        <v>1</v>
      </c>
      <c r="BD58" s="78" t="str">
        <f>REPLACE(INDEX(GroupVertices[Group],MATCH(Edges[[#This Row],[Vertex 1]],GroupVertices[Vertex],0)),1,1,"")</f>
        <v>35</v>
      </c>
      <c r="BE58" s="78" t="str">
        <f>REPLACE(INDEX(GroupVertices[Group],MATCH(Edges[[#This Row],[Vertex 2]],GroupVertices[Vertex],0)),1,1,"")</f>
        <v>35</v>
      </c>
      <c r="BF58" s="48">
        <v>2</v>
      </c>
      <c r="BG58" s="49">
        <v>4.651162790697675</v>
      </c>
      <c r="BH58" s="48">
        <v>3</v>
      </c>
      <c r="BI58" s="49">
        <v>6.976744186046512</v>
      </c>
      <c r="BJ58" s="48">
        <v>0</v>
      </c>
      <c r="BK58" s="49">
        <v>0</v>
      </c>
      <c r="BL58" s="48">
        <v>38</v>
      </c>
      <c r="BM58" s="49">
        <v>88.37209302325581</v>
      </c>
      <c r="BN58" s="48">
        <v>43</v>
      </c>
    </row>
    <row r="59" spans="1:66" ht="15">
      <c r="A59" s="64" t="s">
        <v>261</v>
      </c>
      <c r="B59" s="64" t="s">
        <v>365</v>
      </c>
      <c r="C59" s="65" t="s">
        <v>3494</v>
      </c>
      <c r="D59" s="66">
        <v>3</v>
      </c>
      <c r="E59" s="67" t="s">
        <v>132</v>
      </c>
      <c r="F59" s="68">
        <v>32</v>
      </c>
      <c r="G59" s="65"/>
      <c r="H59" s="69"/>
      <c r="I59" s="70"/>
      <c r="J59" s="70"/>
      <c r="K59" s="34" t="s">
        <v>65</v>
      </c>
      <c r="L59" s="77">
        <v>59</v>
      </c>
      <c r="M59" s="77"/>
      <c r="N59" s="72"/>
      <c r="O59" s="79" t="s">
        <v>426</v>
      </c>
      <c r="P59" s="81">
        <v>43779.761342592596</v>
      </c>
      <c r="Q59" s="79" t="s">
        <v>454</v>
      </c>
      <c r="R59" s="79"/>
      <c r="S59" s="79"/>
      <c r="T59" s="79"/>
      <c r="U59" s="79"/>
      <c r="V59" s="82" t="s">
        <v>612</v>
      </c>
      <c r="W59" s="81">
        <v>43779.761342592596</v>
      </c>
      <c r="X59" s="85">
        <v>43779</v>
      </c>
      <c r="Y59" s="87" t="s">
        <v>739</v>
      </c>
      <c r="Z59" s="82" t="s">
        <v>879</v>
      </c>
      <c r="AA59" s="79"/>
      <c r="AB59" s="79"/>
      <c r="AC59" s="87" t="s">
        <v>1019</v>
      </c>
      <c r="AD59" s="87" t="s">
        <v>1122</v>
      </c>
      <c r="AE59" s="79" t="b">
        <v>0</v>
      </c>
      <c r="AF59" s="79">
        <v>0</v>
      </c>
      <c r="AG59" s="87" t="s">
        <v>1175</v>
      </c>
      <c r="AH59" s="79" t="b">
        <v>0</v>
      </c>
      <c r="AI59" s="79" t="s">
        <v>1217</v>
      </c>
      <c r="AJ59" s="79"/>
      <c r="AK59" s="87" t="s">
        <v>1163</v>
      </c>
      <c r="AL59" s="79" t="b">
        <v>0</v>
      </c>
      <c r="AM59" s="79">
        <v>0</v>
      </c>
      <c r="AN59" s="87" t="s">
        <v>1163</v>
      </c>
      <c r="AO59" s="79" t="s">
        <v>1229</v>
      </c>
      <c r="AP59" s="79" t="b">
        <v>0</v>
      </c>
      <c r="AQ59" s="87" t="s">
        <v>1122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8">
        <v>1</v>
      </c>
      <c r="BG59" s="49">
        <v>3.7037037037037037</v>
      </c>
      <c r="BH59" s="48">
        <v>2</v>
      </c>
      <c r="BI59" s="49">
        <v>7.407407407407407</v>
      </c>
      <c r="BJ59" s="48">
        <v>0</v>
      </c>
      <c r="BK59" s="49">
        <v>0</v>
      </c>
      <c r="BL59" s="48">
        <v>24</v>
      </c>
      <c r="BM59" s="49">
        <v>88.88888888888889</v>
      </c>
      <c r="BN59" s="48">
        <v>27</v>
      </c>
    </row>
    <row r="60" spans="1:66" ht="15">
      <c r="A60" s="64" t="s">
        <v>262</v>
      </c>
      <c r="B60" s="64" t="s">
        <v>373</v>
      </c>
      <c r="C60" s="65" t="s">
        <v>3494</v>
      </c>
      <c r="D60" s="66">
        <v>3</v>
      </c>
      <c r="E60" s="67" t="s">
        <v>132</v>
      </c>
      <c r="F60" s="68">
        <v>32</v>
      </c>
      <c r="G60" s="65"/>
      <c r="H60" s="69"/>
      <c r="I60" s="70"/>
      <c r="J60" s="70"/>
      <c r="K60" s="34" t="s">
        <v>65</v>
      </c>
      <c r="L60" s="77">
        <v>60</v>
      </c>
      <c r="M60" s="77"/>
      <c r="N60" s="72"/>
      <c r="O60" s="79" t="s">
        <v>426</v>
      </c>
      <c r="P60" s="81">
        <v>43779.76498842592</v>
      </c>
      <c r="Q60" s="79" t="s">
        <v>455</v>
      </c>
      <c r="R60" s="79"/>
      <c r="S60" s="79"/>
      <c r="T60" s="79" t="s">
        <v>555</v>
      </c>
      <c r="U60" s="79"/>
      <c r="V60" s="82" t="s">
        <v>613</v>
      </c>
      <c r="W60" s="81">
        <v>43779.76498842592</v>
      </c>
      <c r="X60" s="85">
        <v>43779</v>
      </c>
      <c r="Y60" s="87" t="s">
        <v>740</v>
      </c>
      <c r="Z60" s="82" t="s">
        <v>880</v>
      </c>
      <c r="AA60" s="79"/>
      <c r="AB60" s="79"/>
      <c r="AC60" s="87" t="s">
        <v>1020</v>
      </c>
      <c r="AD60" s="87" t="s">
        <v>1128</v>
      </c>
      <c r="AE60" s="79" t="b">
        <v>0</v>
      </c>
      <c r="AF60" s="79">
        <v>1</v>
      </c>
      <c r="AG60" s="87" t="s">
        <v>1181</v>
      </c>
      <c r="AH60" s="79" t="b">
        <v>0</v>
      </c>
      <c r="AI60" s="79" t="s">
        <v>1217</v>
      </c>
      <c r="AJ60" s="79"/>
      <c r="AK60" s="87" t="s">
        <v>1163</v>
      </c>
      <c r="AL60" s="79" t="b">
        <v>0</v>
      </c>
      <c r="AM60" s="79">
        <v>0</v>
      </c>
      <c r="AN60" s="87" t="s">
        <v>1163</v>
      </c>
      <c r="AO60" s="79" t="s">
        <v>1229</v>
      </c>
      <c r="AP60" s="79" t="b">
        <v>0</v>
      </c>
      <c r="AQ60" s="87" t="s">
        <v>1128</v>
      </c>
      <c r="AR60" s="79" t="s">
        <v>176</v>
      </c>
      <c r="AS60" s="79">
        <v>0</v>
      </c>
      <c r="AT60" s="79">
        <v>0</v>
      </c>
      <c r="AU60" s="79"/>
      <c r="AV60" s="79"/>
      <c r="AW60" s="79"/>
      <c r="AX60" s="79"/>
      <c r="AY60" s="79"/>
      <c r="AZ60" s="79"/>
      <c r="BA60" s="79"/>
      <c r="BB60" s="79"/>
      <c r="BC60">
        <v>1</v>
      </c>
      <c r="BD60" s="78" t="str">
        <f>REPLACE(INDEX(GroupVertices[Group],MATCH(Edges[[#This Row],[Vertex 1]],GroupVertices[Vertex],0)),1,1,"")</f>
        <v>34</v>
      </c>
      <c r="BE60" s="78" t="str">
        <f>REPLACE(INDEX(GroupVertices[Group],MATCH(Edges[[#This Row],[Vertex 2]],GroupVertices[Vertex],0)),1,1,"")</f>
        <v>34</v>
      </c>
      <c r="BF60" s="48">
        <v>0</v>
      </c>
      <c r="BG60" s="49">
        <v>0</v>
      </c>
      <c r="BH60" s="48">
        <v>0</v>
      </c>
      <c r="BI60" s="49">
        <v>0</v>
      </c>
      <c r="BJ60" s="48">
        <v>0</v>
      </c>
      <c r="BK60" s="49">
        <v>0</v>
      </c>
      <c r="BL60" s="48">
        <v>18</v>
      </c>
      <c r="BM60" s="49">
        <v>100</v>
      </c>
      <c r="BN60" s="48">
        <v>18</v>
      </c>
    </row>
    <row r="61" spans="1:66" ht="15">
      <c r="A61" s="64" t="s">
        <v>263</v>
      </c>
      <c r="B61" s="64" t="s">
        <v>374</v>
      </c>
      <c r="C61" s="65" t="s">
        <v>3494</v>
      </c>
      <c r="D61" s="66">
        <v>3</v>
      </c>
      <c r="E61" s="67" t="s">
        <v>132</v>
      </c>
      <c r="F61" s="68">
        <v>32</v>
      </c>
      <c r="G61" s="65"/>
      <c r="H61" s="69"/>
      <c r="I61" s="70"/>
      <c r="J61" s="70"/>
      <c r="K61" s="34" t="s">
        <v>65</v>
      </c>
      <c r="L61" s="77">
        <v>61</v>
      </c>
      <c r="M61" s="77"/>
      <c r="N61" s="72"/>
      <c r="O61" s="79" t="s">
        <v>426</v>
      </c>
      <c r="P61" s="81">
        <v>43779.7659375</v>
      </c>
      <c r="Q61" s="79" t="s">
        <v>456</v>
      </c>
      <c r="R61" s="79"/>
      <c r="S61" s="79"/>
      <c r="T61" s="79"/>
      <c r="U61" s="79"/>
      <c r="V61" s="82" t="s">
        <v>614</v>
      </c>
      <c r="W61" s="81">
        <v>43779.7659375</v>
      </c>
      <c r="X61" s="85">
        <v>43779</v>
      </c>
      <c r="Y61" s="87" t="s">
        <v>741</v>
      </c>
      <c r="Z61" s="82" t="s">
        <v>881</v>
      </c>
      <c r="AA61" s="79"/>
      <c r="AB61" s="79"/>
      <c r="AC61" s="87" t="s">
        <v>1021</v>
      </c>
      <c r="AD61" s="87" t="s">
        <v>1129</v>
      </c>
      <c r="AE61" s="79" t="b">
        <v>0</v>
      </c>
      <c r="AF61" s="79">
        <v>0</v>
      </c>
      <c r="AG61" s="87" t="s">
        <v>1182</v>
      </c>
      <c r="AH61" s="79" t="b">
        <v>0</v>
      </c>
      <c r="AI61" s="79" t="s">
        <v>1217</v>
      </c>
      <c r="AJ61" s="79"/>
      <c r="AK61" s="87" t="s">
        <v>1163</v>
      </c>
      <c r="AL61" s="79" t="b">
        <v>0</v>
      </c>
      <c r="AM61" s="79">
        <v>0</v>
      </c>
      <c r="AN61" s="87" t="s">
        <v>1163</v>
      </c>
      <c r="AO61" s="79" t="s">
        <v>1229</v>
      </c>
      <c r="AP61" s="79" t="b">
        <v>0</v>
      </c>
      <c r="AQ61" s="87" t="s">
        <v>1129</v>
      </c>
      <c r="AR61" s="79" t="s">
        <v>176</v>
      </c>
      <c r="AS61" s="79">
        <v>0</v>
      </c>
      <c r="AT61" s="79">
        <v>0</v>
      </c>
      <c r="AU61" s="79"/>
      <c r="AV61" s="79"/>
      <c r="AW61" s="79"/>
      <c r="AX61" s="79"/>
      <c r="AY61" s="79"/>
      <c r="AZ61" s="79"/>
      <c r="BA61" s="79"/>
      <c r="BB61" s="79"/>
      <c r="BC61">
        <v>1</v>
      </c>
      <c r="BD61" s="78" t="str">
        <f>REPLACE(INDEX(GroupVertices[Group],MATCH(Edges[[#This Row],[Vertex 1]],GroupVertices[Vertex],0)),1,1,"")</f>
        <v>33</v>
      </c>
      <c r="BE61" s="78" t="str">
        <f>REPLACE(INDEX(GroupVertices[Group],MATCH(Edges[[#This Row],[Vertex 2]],GroupVertices[Vertex],0)),1,1,"")</f>
        <v>33</v>
      </c>
      <c r="BF61" s="48">
        <v>1</v>
      </c>
      <c r="BG61" s="49">
        <v>2.9411764705882355</v>
      </c>
      <c r="BH61" s="48">
        <v>2</v>
      </c>
      <c r="BI61" s="49">
        <v>5.882352941176471</v>
      </c>
      <c r="BJ61" s="48">
        <v>0</v>
      </c>
      <c r="BK61" s="49">
        <v>0</v>
      </c>
      <c r="BL61" s="48">
        <v>31</v>
      </c>
      <c r="BM61" s="49">
        <v>91.17647058823529</v>
      </c>
      <c r="BN61" s="48">
        <v>34</v>
      </c>
    </row>
    <row r="62" spans="1:66" ht="15">
      <c r="A62" s="64" t="s">
        <v>264</v>
      </c>
      <c r="B62" s="64" t="s">
        <v>264</v>
      </c>
      <c r="C62" s="65" t="s">
        <v>3494</v>
      </c>
      <c r="D62" s="66">
        <v>3</v>
      </c>
      <c r="E62" s="67" t="s">
        <v>132</v>
      </c>
      <c r="F62" s="68">
        <v>32</v>
      </c>
      <c r="G62" s="65"/>
      <c r="H62" s="69"/>
      <c r="I62" s="70"/>
      <c r="J62" s="70"/>
      <c r="K62" s="34" t="s">
        <v>65</v>
      </c>
      <c r="L62" s="77">
        <v>62</v>
      </c>
      <c r="M62" s="77"/>
      <c r="N62" s="72"/>
      <c r="O62" s="79" t="s">
        <v>176</v>
      </c>
      <c r="P62" s="81">
        <v>43779.77377314815</v>
      </c>
      <c r="Q62" s="79" t="s">
        <v>457</v>
      </c>
      <c r="R62" s="82" t="s">
        <v>531</v>
      </c>
      <c r="S62" s="79" t="s">
        <v>547</v>
      </c>
      <c r="T62" s="79"/>
      <c r="U62" s="79"/>
      <c r="V62" s="82" t="s">
        <v>615</v>
      </c>
      <c r="W62" s="81">
        <v>43779.77377314815</v>
      </c>
      <c r="X62" s="85">
        <v>43779</v>
      </c>
      <c r="Y62" s="87" t="s">
        <v>742</v>
      </c>
      <c r="Z62" s="82" t="s">
        <v>882</v>
      </c>
      <c r="AA62" s="79"/>
      <c r="AB62" s="79"/>
      <c r="AC62" s="87" t="s">
        <v>1022</v>
      </c>
      <c r="AD62" s="79"/>
      <c r="AE62" s="79" t="b">
        <v>0</v>
      </c>
      <c r="AF62" s="79">
        <v>0</v>
      </c>
      <c r="AG62" s="87" t="s">
        <v>1163</v>
      </c>
      <c r="AH62" s="79" t="b">
        <v>1</v>
      </c>
      <c r="AI62" s="79" t="s">
        <v>1217</v>
      </c>
      <c r="AJ62" s="79"/>
      <c r="AK62" s="87" t="s">
        <v>1221</v>
      </c>
      <c r="AL62" s="79" t="b">
        <v>0</v>
      </c>
      <c r="AM62" s="79">
        <v>1</v>
      </c>
      <c r="AN62" s="87" t="s">
        <v>1163</v>
      </c>
      <c r="AO62" s="79" t="s">
        <v>1229</v>
      </c>
      <c r="AP62" s="79" t="b">
        <v>0</v>
      </c>
      <c r="AQ62" s="87" t="s">
        <v>1022</v>
      </c>
      <c r="AR62" s="79" t="s">
        <v>176</v>
      </c>
      <c r="AS62" s="79">
        <v>0</v>
      </c>
      <c r="AT62" s="79">
        <v>0</v>
      </c>
      <c r="AU62" s="79"/>
      <c r="AV62" s="79"/>
      <c r="AW62" s="79"/>
      <c r="AX62" s="79"/>
      <c r="AY62" s="79"/>
      <c r="AZ62" s="79"/>
      <c r="BA62" s="79"/>
      <c r="BB62" s="79"/>
      <c r="BC62">
        <v>1</v>
      </c>
      <c r="BD62" s="78" t="str">
        <f>REPLACE(INDEX(GroupVertices[Group],MATCH(Edges[[#This Row],[Vertex 1]],GroupVertices[Vertex],0)),1,1,"")</f>
        <v>32</v>
      </c>
      <c r="BE62" s="78" t="str">
        <f>REPLACE(INDEX(GroupVertices[Group],MATCH(Edges[[#This Row],[Vertex 2]],GroupVertices[Vertex],0)),1,1,"")</f>
        <v>32</v>
      </c>
      <c r="BF62" s="48">
        <v>2</v>
      </c>
      <c r="BG62" s="49">
        <v>10</v>
      </c>
      <c r="BH62" s="48">
        <v>2</v>
      </c>
      <c r="BI62" s="49">
        <v>10</v>
      </c>
      <c r="BJ62" s="48">
        <v>0</v>
      </c>
      <c r="BK62" s="49">
        <v>0</v>
      </c>
      <c r="BL62" s="48">
        <v>16</v>
      </c>
      <c r="BM62" s="49">
        <v>80</v>
      </c>
      <c r="BN62" s="48">
        <v>20</v>
      </c>
    </row>
    <row r="63" spans="1:66" ht="15">
      <c r="A63" s="64" t="s">
        <v>265</v>
      </c>
      <c r="B63" s="64" t="s">
        <v>264</v>
      </c>
      <c r="C63" s="65" t="s">
        <v>3494</v>
      </c>
      <c r="D63" s="66">
        <v>3</v>
      </c>
      <c r="E63" s="67" t="s">
        <v>132</v>
      </c>
      <c r="F63" s="68">
        <v>32</v>
      </c>
      <c r="G63" s="65"/>
      <c r="H63" s="69"/>
      <c r="I63" s="70"/>
      <c r="J63" s="70"/>
      <c r="K63" s="34" t="s">
        <v>65</v>
      </c>
      <c r="L63" s="77">
        <v>63</v>
      </c>
      <c r="M63" s="77"/>
      <c r="N63" s="72"/>
      <c r="O63" s="79" t="s">
        <v>424</v>
      </c>
      <c r="P63" s="81">
        <v>43779.776712962965</v>
      </c>
      <c r="Q63" s="79" t="s">
        <v>457</v>
      </c>
      <c r="R63" s="79"/>
      <c r="S63" s="79"/>
      <c r="T63" s="79"/>
      <c r="U63" s="79"/>
      <c r="V63" s="82" t="s">
        <v>616</v>
      </c>
      <c r="W63" s="81">
        <v>43779.776712962965</v>
      </c>
      <c r="X63" s="85">
        <v>43779</v>
      </c>
      <c r="Y63" s="87" t="s">
        <v>743</v>
      </c>
      <c r="Z63" s="82" t="s">
        <v>883</v>
      </c>
      <c r="AA63" s="79"/>
      <c r="AB63" s="79"/>
      <c r="AC63" s="87" t="s">
        <v>1023</v>
      </c>
      <c r="AD63" s="79"/>
      <c r="AE63" s="79" t="b">
        <v>0</v>
      </c>
      <c r="AF63" s="79">
        <v>0</v>
      </c>
      <c r="AG63" s="87" t="s">
        <v>1163</v>
      </c>
      <c r="AH63" s="79" t="b">
        <v>1</v>
      </c>
      <c r="AI63" s="79" t="s">
        <v>1217</v>
      </c>
      <c r="AJ63" s="79"/>
      <c r="AK63" s="87" t="s">
        <v>1221</v>
      </c>
      <c r="AL63" s="79" t="b">
        <v>0</v>
      </c>
      <c r="AM63" s="79">
        <v>1</v>
      </c>
      <c r="AN63" s="87" t="s">
        <v>1022</v>
      </c>
      <c r="AO63" s="79" t="s">
        <v>1230</v>
      </c>
      <c r="AP63" s="79" t="b">
        <v>0</v>
      </c>
      <c r="AQ63" s="87" t="s">
        <v>1022</v>
      </c>
      <c r="AR63" s="79" t="s">
        <v>176</v>
      </c>
      <c r="AS63" s="79">
        <v>0</v>
      </c>
      <c r="AT63" s="79">
        <v>0</v>
      </c>
      <c r="AU63" s="79"/>
      <c r="AV63" s="79"/>
      <c r="AW63" s="79"/>
      <c r="AX63" s="79"/>
      <c r="AY63" s="79"/>
      <c r="AZ63" s="79"/>
      <c r="BA63" s="79"/>
      <c r="BB63" s="79"/>
      <c r="BC63">
        <v>1</v>
      </c>
      <c r="BD63" s="78" t="str">
        <f>REPLACE(INDEX(GroupVertices[Group],MATCH(Edges[[#This Row],[Vertex 1]],GroupVertices[Vertex],0)),1,1,"")</f>
        <v>32</v>
      </c>
      <c r="BE63" s="78" t="str">
        <f>REPLACE(INDEX(GroupVertices[Group],MATCH(Edges[[#This Row],[Vertex 2]],GroupVertices[Vertex],0)),1,1,"")</f>
        <v>32</v>
      </c>
      <c r="BF63" s="48">
        <v>2</v>
      </c>
      <c r="BG63" s="49">
        <v>10</v>
      </c>
      <c r="BH63" s="48">
        <v>2</v>
      </c>
      <c r="BI63" s="49">
        <v>10</v>
      </c>
      <c r="BJ63" s="48">
        <v>0</v>
      </c>
      <c r="BK63" s="49">
        <v>0</v>
      </c>
      <c r="BL63" s="48">
        <v>16</v>
      </c>
      <c r="BM63" s="49">
        <v>80</v>
      </c>
      <c r="BN63" s="48">
        <v>20</v>
      </c>
    </row>
    <row r="64" spans="1:66" ht="15">
      <c r="A64" s="64" t="s">
        <v>266</v>
      </c>
      <c r="B64" s="64" t="s">
        <v>309</v>
      </c>
      <c r="C64" s="65" t="s">
        <v>3494</v>
      </c>
      <c r="D64" s="66">
        <v>3</v>
      </c>
      <c r="E64" s="67" t="s">
        <v>132</v>
      </c>
      <c r="F64" s="68">
        <v>32</v>
      </c>
      <c r="G64" s="65"/>
      <c r="H64" s="69"/>
      <c r="I64" s="70"/>
      <c r="J64" s="70"/>
      <c r="K64" s="34" t="s">
        <v>65</v>
      </c>
      <c r="L64" s="77">
        <v>64</v>
      </c>
      <c r="M64" s="77"/>
      <c r="N64" s="72"/>
      <c r="O64" s="79" t="s">
        <v>424</v>
      </c>
      <c r="P64" s="81">
        <v>43779.79827546296</v>
      </c>
      <c r="Q64" s="79" t="s">
        <v>427</v>
      </c>
      <c r="R64" s="79"/>
      <c r="S64" s="79"/>
      <c r="T64" s="79"/>
      <c r="U64" s="79"/>
      <c r="V64" s="82" t="s">
        <v>617</v>
      </c>
      <c r="W64" s="81">
        <v>43779.79827546296</v>
      </c>
      <c r="X64" s="85">
        <v>43779</v>
      </c>
      <c r="Y64" s="87" t="s">
        <v>744</v>
      </c>
      <c r="Z64" s="82" t="s">
        <v>884</v>
      </c>
      <c r="AA64" s="79"/>
      <c r="AB64" s="79"/>
      <c r="AC64" s="87" t="s">
        <v>1024</v>
      </c>
      <c r="AD64" s="79"/>
      <c r="AE64" s="79" t="b">
        <v>0</v>
      </c>
      <c r="AF64" s="79">
        <v>0</v>
      </c>
      <c r="AG64" s="87" t="s">
        <v>1163</v>
      </c>
      <c r="AH64" s="79" t="b">
        <v>0</v>
      </c>
      <c r="AI64" s="79" t="s">
        <v>1217</v>
      </c>
      <c r="AJ64" s="79"/>
      <c r="AK64" s="87" t="s">
        <v>1163</v>
      </c>
      <c r="AL64" s="79" t="b">
        <v>0</v>
      </c>
      <c r="AM64" s="79">
        <v>37</v>
      </c>
      <c r="AN64" s="87" t="s">
        <v>1073</v>
      </c>
      <c r="AO64" s="79" t="s">
        <v>1231</v>
      </c>
      <c r="AP64" s="79" t="b">
        <v>0</v>
      </c>
      <c r="AQ64" s="87" t="s">
        <v>1073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5</v>
      </c>
      <c r="BG64" s="49">
        <v>9.803921568627452</v>
      </c>
      <c r="BH64" s="48">
        <v>2</v>
      </c>
      <c r="BI64" s="49">
        <v>3.9215686274509802</v>
      </c>
      <c r="BJ64" s="48">
        <v>0</v>
      </c>
      <c r="BK64" s="49">
        <v>0</v>
      </c>
      <c r="BL64" s="48">
        <v>44</v>
      </c>
      <c r="BM64" s="49">
        <v>86.27450980392157</v>
      </c>
      <c r="BN64" s="48">
        <v>51</v>
      </c>
    </row>
    <row r="65" spans="1:66" ht="15">
      <c r="A65" s="64" t="s">
        <v>267</v>
      </c>
      <c r="B65" s="64" t="s">
        <v>375</v>
      </c>
      <c r="C65" s="65" t="s">
        <v>3494</v>
      </c>
      <c r="D65" s="66">
        <v>3</v>
      </c>
      <c r="E65" s="67" t="s">
        <v>132</v>
      </c>
      <c r="F65" s="68">
        <v>32</v>
      </c>
      <c r="G65" s="65"/>
      <c r="H65" s="69"/>
      <c r="I65" s="70"/>
      <c r="J65" s="70"/>
      <c r="K65" s="34" t="s">
        <v>65</v>
      </c>
      <c r="L65" s="77">
        <v>65</v>
      </c>
      <c r="M65" s="77"/>
      <c r="N65" s="72"/>
      <c r="O65" s="79" t="s">
        <v>426</v>
      </c>
      <c r="P65" s="81">
        <v>43779.86450231481</v>
      </c>
      <c r="Q65" s="79" t="s">
        <v>458</v>
      </c>
      <c r="R65" s="82" t="s">
        <v>532</v>
      </c>
      <c r="S65" s="79" t="s">
        <v>550</v>
      </c>
      <c r="T65" s="79" t="s">
        <v>556</v>
      </c>
      <c r="U65" s="79"/>
      <c r="V65" s="82" t="s">
        <v>618</v>
      </c>
      <c r="W65" s="81">
        <v>43779.86450231481</v>
      </c>
      <c r="X65" s="85">
        <v>43779</v>
      </c>
      <c r="Y65" s="87" t="s">
        <v>745</v>
      </c>
      <c r="Z65" s="82" t="s">
        <v>885</v>
      </c>
      <c r="AA65" s="79"/>
      <c r="AB65" s="79"/>
      <c r="AC65" s="87" t="s">
        <v>1025</v>
      </c>
      <c r="AD65" s="87" t="s">
        <v>1130</v>
      </c>
      <c r="AE65" s="79" t="b">
        <v>0</v>
      </c>
      <c r="AF65" s="79">
        <v>2</v>
      </c>
      <c r="AG65" s="87" t="s">
        <v>1183</v>
      </c>
      <c r="AH65" s="79" t="b">
        <v>0</v>
      </c>
      <c r="AI65" s="79" t="s">
        <v>1217</v>
      </c>
      <c r="AJ65" s="79"/>
      <c r="AK65" s="87" t="s">
        <v>1163</v>
      </c>
      <c r="AL65" s="79" t="b">
        <v>0</v>
      </c>
      <c r="AM65" s="79">
        <v>0</v>
      </c>
      <c r="AN65" s="87" t="s">
        <v>1163</v>
      </c>
      <c r="AO65" s="79" t="s">
        <v>1231</v>
      </c>
      <c r="AP65" s="79" t="b">
        <v>0</v>
      </c>
      <c r="AQ65" s="87" t="s">
        <v>1130</v>
      </c>
      <c r="AR65" s="79" t="s">
        <v>176</v>
      </c>
      <c r="AS65" s="79">
        <v>0</v>
      </c>
      <c r="AT65" s="79">
        <v>0</v>
      </c>
      <c r="AU65" s="79"/>
      <c r="AV65" s="79"/>
      <c r="AW65" s="79"/>
      <c r="AX65" s="79"/>
      <c r="AY65" s="79"/>
      <c r="AZ65" s="79"/>
      <c r="BA65" s="79"/>
      <c r="BB65" s="79"/>
      <c r="BC65">
        <v>1</v>
      </c>
      <c r="BD65" s="78" t="str">
        <f>REPLACE(INDEX(GroupVertices[Group],MATCH(Edges[[#This Row],[Vertex 1]],GroupVertices[Vertex],0)),1,1,"")</f>
        <v>31</v>
      </c>
      <c r="BE65" s="78" t="str">
        <f>REPLACE(INDEX(GroupVertices[Group],MATCH(Edges[[#This Row],[Vertex 2]],GroupVertices[Vertex],0)),1,1,"")</f>
        <v>31</v>
      </c>
      <c r="BF65" s="48">
        <v>2</v>
      </c>
      <c r="BG65" s="49">
        <v>5.882352941176471</v>
      </c>
      <c r="BH65" s="48">
        <v>1</v>
      </c>
      <c r="BI65" s="49">
        <v>2.9411764705882355</v>
      </c>
      <c r="BJ65" s="48">
        <v>0</v>
      </c>
      <c r="BK65" s="49">
        <v>0</v>
      </c>
      <c r="BL65" s="48">
        <v>31</v>
      </c>
      <c r="BM65" s="49">
        <v>91.17647058823529</v>
      </c>
      <c r="BN65" s="48">
        <v>34</v>
      </c>
    </row>
    <row r="66" spans="1:66" ht="15">
      <c r="A66" s="64" t="s">
        <v>268</v>
      </c>
      <c r="B66" s="64" t="s">
        <v>376</v>
      </c>
      <c r="C66" s="65" t="s">
        <v>3494</v>
      </c>
      <c r="D66" s="66">
        <v>3</v>
      </c>
      <c r="E66" s="67" t="s">
        <v>132</v>
      </c>
      <c r="F66" s="68">
        <v>32</v>
      </c>
      <c r="G66" s="65"/>
      <c r="H66" s="69"/>
      <c r="I66" s="70"/>
      <c r="J66" s="70"/>
      <c r="K66" s="34" t="s">
        <v>65</v>
      </c>
      <c r="L66" s="77">
        <v>66</v>
      </c>
      <c r="M66" s="77"/>
      <c r="N66" s="72"/>
      <c r="O66" s="79" t="s">
        <v>426</v>
      </c>
      <c r="P66" s="81">
        <v>43779.87835648148</v>
      </c>
      <c r="Q66" s="79" t="s">
        <v>459</v>
      </c>
      <c r="R66" s="79"/>
      <c r="S66" s="79"/>
      <c r="T66" s="79"/>
      <c r="U66" s="79"/>
      <c r="V66" s="82" t="s">
        <v>619</v>
      </c>
      <c r="W66" s="81">
        <v>43779.87835648148</v>
      </c>
      <c r="X66" s="85">
        <v>43779</v>
      </c>
      <c r="Y66" s="87" t="s">
        <v>746</v>
      </c>
      <c r="Z66" s="82" t="s">
        <v>886</v>
      </c>
      <c r="AA66" s="79"/>
      <c r="AB66" s="79"/>
      <c r="AC66" s="87" t="s">
        <v>1026</v>
      </c>
      <c r="AD66" s="87" t="s">
        <v>1131</v>
      </c>
      <c r="AE66" s="79" t="b">
        <v>0</v>
      </c>
      <c r="AF66" s="79">
        <v>0</v>
      </c>
      <c r="AG66" s="87" t="s">
        <v>1184</v>
      </c>
      <c r="AH66" s="79" t="b">
        <v>0</v>
      </c>
      <c r="AI66" s="79" t="s">
        <v>1217</v>
      </c>
      <c r="AJ66" s="79"/>
      <c r="AK66" s="87" t="s">
        <v>1163</v>
      </c>
      <c r="AL66" s="79" t="b">
        <v>0</v>
      </c>
      <c r="AM66" s="79">
        <v>0</v>
      </c>
      <c r="AN66" s="87" t="s">
        <v>1163</v>
      </c>
      <c r="AO66" s="79" t="s">
        <v>1230</v>
      </c>
      <c r="AP66" s="79" t="b">
        <v>0</v>
      </c>
      <c r="AQ66" s="87" t="s">
        <v>1131</v>
      </c>
      <c r="AR66" s="79" t="s">
        <v>176</v>
      </c>
      <c r="AS66" s="79">
        <v>0</v>
      </c>
      <c r="AT66" s="79">
        <v>0</v>
      </c>
      <c r="AU66" s="79"/>
      <c r="AV66" s="79"/>
      <c r="AW66" s="79"/>
      <c r="AX66" s="79"/>
      <c r="AY66" s="79"/>
      <c r="AZ66" s="79"/>
      <c r="BA66" s="79"/>
      <c r="BB66" s="79"/>
      <c r="BC66">
        <v>1</v>
      </c>
      <c r="BD66" s="78" t="str">
        <f>REPLACE(INDEX(GroupVertices[Group],MATCH(Edges[[#This Row],[Vertex 1]],GroupVertices[Vertex],0)),1,1,"")</f>
        <v>30</v>
      </c>
      <c r="BE66" s="78" t="str">
        <f>REPLACE(INDEX(GroupVertices[Group],MATCH(Edges[[#This Row],[Vertex 2]],GroupVertices[Vertex],0)),1,1,"")</f>
        <v>30</v>
      </c>
      <c r="BF66" s="48">
        <v>0</v>
      </c>
      <c r="BG66" s="49">
        <v>0</v>
      </c>
      <c r="BH66" s="48">
        <v>4</v>
      </c>
      <c r="BI66" s="49">
        <v>7.407407407407407</v>
      </c>
      <c r="BJ66" s="48">
        <v>0</v>
      </c>
      <c r="BK66" s="49">
        <v>0</v>
      </c>
      <c r="BL66" s="48">
        <v>50</v>
      </c>
      <c r="BM66" s="49">
        <v>92.5925925925926</v>
      </c>
      <c r="BN66" s="48">
        <v>54</v>
      </c>
    </row>
    <row r="67" spans="1:66" ht="15">
      <c r="A67" s="64" t="s">
        <v>269</v>
      </c>
      <c r="B67" s="64" t="s">
        <v>377</v>
      </c>
      <c r="C67" s="65" t="s">
        <v>3494</v>
      </c>
      <c r="D67" s="66">
        <v>3</v>
      </c>
      <c r="E67" s="67" t="s">
        <v>132</v>
      </c>
      <c r="F67" s="68">
        <v>32</v>
      </c>
      <c r="G67" s="65"/>
      <c r="H67" s="69"/>
      <c r="I67" s="70"/>
      <c r="J67" s="70"/>
      <c r="K67" s="34" t="s">
        <v>65</v>
      </c>
      <c r="L67" s="77">
        <v>67</v>
      </c>
      <c r="M67" s="77"/>
      <c r="N67" s="72"/>
      <c r="O67" s="79" t="s">
        <v>426</v>
      </c>
      <c r="P67" s="81">
        <v>43779.89194444445</v>
      </c>
      <c r="Q67" s="79" t="s">
        <v>460</v>
      </c>
      <c r="R67" s="79"/>
      <c r="S67" s="79"/>
      <c r="T67" s="79"/>
      <c r="U67" s="79"/>
      <c r="V67" s="82" t="s">
        <v>620</v>
      </c>
      <c r="W67" s="81">
        <v>43779.89194444445</v>
      </c>
      <c r="X67" s="85">
        <v>43779</v>
      </c>
      <c r="Y67" s="87" t="s">
        <v>747</v>
      </c>
      <c r="Z67" s="82" t="s">
        <v>887</v>
      </c>
      <c r="AA67" s="79"/>
      <c r="AB67" s="79"/>
      <c r="AC67" s="87" t="s">
        <v>1027</v>
      </c>
      <c r="AD67" s="87" t="s">
        <v>1132</v>
      </c>
      <c r="AE67" s="79" t="b">
        <v>0</v>
      </c>
      <c r="AF67" s="79">
        <v>0</v>
      </c>
      <c r="AG67" s="87" t="s">
        <v>1185</v>
      </c>
      <c r="AH67" s="79" t="b">
        <v>0</v>
      </c>
      <c r="AI67" s="79" t="s">
        <v>1217</v>
      </c>
      <c r="AJ67" s="79"/>
      <c r="AK67" s="87" t="s">
        <v>1163</v>
      </c>
      <c r="AL67" s="79" t="b">
        <v>0</v>
      </c>
      <c r="AM67" s="79">
        <v>0</v>
      </c>
      <c r="AN67" s="87" t="s">
        <v>1163</v>
      </c>
      <c r="AO67" s="79" t="s">
        <v>1229</v>
      </c>
      <c r="AP67" s="79" t="b">
        <v>0</v>
      </c>
      <c r="AQ67" s="87" t="s">
        <v>1132</v>
      </c>
      <c r="AR67" s="79" t="s">
        <v>176</v>
      </c>
      <c r="AS67" s="79">
        <v>0</v>
      </c>
      <c r="AT67" s="79">
        <v>0</v>
      </c>
      <c r="AU67" s="79"/>
      <c r="AV67" s="79"/>
      <c r="AW67" s="79"/>
      <c r="AX67" s="79"/>
      <c r="AY67" s="79"/>
      <c r="AZ67" s="79"/>
      <c r="BA67" s="79"/>
      <c r="BB67" s="79"/>
      <c r="BC67">
        <v>1</v>
      </c>
      <c r="BD67" s="78" t="str">
        <f>REPLACE(INDEX(GroupVertices[Group],MATCH(Edges[[#This Row],[Vertex 1]],GroupVertices[Vertex],0)),1,1,"")</f>
        <v>29</v>
      </c>
      <c r="BE67" s="78" t="str">
        <f>REPLACE(INDEX(GroupVertices[Group],MATCH(Edges[[#This Row],[Vertex 2]],GroupVertices[Vertex],0)),1,1,"")</f>
        <v>29</v>
      </c>
      <c r="BF67" s="48">
        <v>0</v>
      </c>
      <c r="BG67" s="49">
        <v>0</v>
      </c>
      <c r="BH67" s="48">
        <v>1</v>
      </c>
      <c r="BI67" s="49">
        <v>4.3478260869565215</v>
      </c>
      <c r="BJ67" s="48">
        <v>0</v>
      </c>
      <c r="BK67" s="49">
        <v>0</v>
      </c>
      <c r="BL67" s="48">
        <v>22</v>
      </c>
      <c r="BM67" s="49">
        <v>95.65217391304348</v>
      </c>
      <c r="BN67" s="48">
        <v>23</v>
      </c>
    </row>
    <row r="68" spans="1:66" ht="15">
      <c r="A68" s="64" t="s">
        <v>270</v>
      </c>
      <c r="B68" s="64" t="s">
        <v>378</v>
      </c>
      <c r="C68" s="65" t="s">
        <v>3495</v>
      </c>
      <c r="D68" s="66">
        <v>3</v>
      </c>
      <c r="E68" s="67" t="s">
        <v>136</v>
      </c>
      <c r="F68" s="68">
        <v>6</v>
      </c>
      <c r="G68" s="65"/>
      <c r="H68" s="69"/>
      <c r="I68" s="70"/>
      <c r="J68" s="70"/>
      <c r="K68" s="34" t="s">
        <v>65</v>
      </c>
      <c r="L68" s="77">
        <v>68</v>
      </c>
      <c r="M68" s="77"/>
      <c r="N68" s="72"/>
      <c r="O68" s="79" t="s">
        <v>425</v>
      </c>
      <c r="P68" s="81">
        <v>43779.899733796294</v>
      </c>
      <c r="Q68" s="79" t="s">
        <v>461</v>
      </c>
      <c r="R68" s="79"/>
      <c r="S68" s="79"/>
      <c r="T68" s="79"/>
      <c r="U68" s="79"/>
      <c r="V68" s="82" t="s">
        <v>621</v>
      </c>
      <c r="W68" s="81">
        <v>43779.899733796294</v>
      </c>
      <c r="X68" s="85">
        <v>43779</v>
      </c>
      <c r="Y68" s="87" t="s">
        <v>748</v>
      </c>
      <c r="Z68" s="82" t="s">
        <v>888</v>
      </c>
      <c r="AA68" s="79"/>
      <c r="AB68" s="79"/>
      <c r="AC68" s="87" t="s">
        <v>1028</v>
      </c>
      <c r="AD68" s="87" t="s">
        <v>1133</v>
      </c>
      <c r="AE68" s="79" t="b">
        <v>0</v>
      </c>
      <c r="AF68" s="79">
        <v>0</v>
      </c>
      <c r="AG68" s="87" t="s">
        <v>1186</v>
      </c>
      <c r="AH68" s="79" t="b">
        <v>0</v>
      </c>
      <c r="AI68" s="79" t="s">
        <v>1217</v>
      </c>
      <c r="AJ68" s="79"/>
      <c r="AK68" s="87" t="s">
        <v>1163</v>
      </c>
      <c r="AL68" s="79" t="b">
        <v>0</v>
      </c>
      <c r="AM68" s="79">
        <v>1</v>
      </c>
      <c r="AN68" s="87" t="s">
        <v>1163</v>
      </c>
      <c r="AO68" s="79" t="s">
        <v>1230</v>
      </c>
      <c r="AP68" s="79" t="b">
        <v>0</v>
      </c>
      <c r="AQ68" s="87" t="s">
        <v>1133</v>
      </c>
      <c r="AR68" s="79" t="s">
        <v>176</v>
      </c>
      <c r="AS68" s="79">
        <v>0</v>
      </c>
      <c r="AT68" s="79">
        <v>0</v>
      </c>
      <c r="AU68" s="79"/>
      <c r="AV68" s="79"/>
      <c r="AW68" s="79"/>
      <c r="AX68" s="79"/>
      <c r="AY68" s="79"/>
      <c r="AZ68" s="79"/>
      <c r="BA68" s="79"/>
      <c r="BB68" s="79"/>
      <c r="BC68">
        <v>2</v>
      </c>
      <c r="BD68" s="78" t="str">
        <f>REPLACE(INDEX(GroupVertices[Group],MATCH(Edges[[#This Row],[Vertex 1]],GroupVertices[Vertex],0)),1,1,"")</f>
        <v>18</v>
      </c>
      <c r="BE68" s="78" t="str">
        <f>REPLACE(INDEX(GroupVertices[Group],MATCH(Edges[[#This Row],[Vertex 2]],GroupVertices[Vertex],0)),1,1,"")</f>
        <v>18</v>
      </c>
      <c r="BF68" s="48"/>
      <c r="BG68" s="49"/>
      <c r="BH68" s="48"/>
      <c r="BI68" s="49"/>
      <c r="BJ68" s="48"/>
      <c r="BK68" s="49"/>
      <c r="BL68" s="48"/>
      <c r="BM68" s="49"/>
      <c r="BN68" s="48"/>
    </row>
    <row r="69" spans="1:66" ht="15">
      <c r="A69" s="64" t="s">
        <v>270</v>
      </c>
      <c r="B69" s="64" t="s">
        <v>378</v>
      </c>
      <c r="C69" s="65" t="s">
        <v>3495</v>
      </c>
      <c r="D69" s="66">
        <v>3</v>
      </c>
      <c r="E69" s="67" t="s">
        <v>136</v>
      </c>
      <c r="F69" s="68">
        <v>6</v>
      </c>
      <c r="G69" s="65"/>
      <c r="H69" s="69"/>
      <c r="I69" s="70"/>
      <c r="J69" s="70"/>
      <c r="K69" s="34" t="s">
        <v>65</v>
      </c>
      <c r="L69" s="77">
        <v>69</v>
      </c>
      <c r="M69" s="77"/>
      <c r="N69" s="72"/>
      <c r="O69" s="79" t="s">
        <v>425</v>
      </c>
      <c r="P69" s="81">
        <v>43779.900729166664</v>
      </c>
      <c r="Q69" s="79" t="s">
        <v>461</v>
      </c>
      <c r="R69" s="79"/>
      <c r="S69" s="79"/>
      <c r="T69" s="79"/>
      <c r="U69" s="79"/>
      <c r="V69" s="82" t="s">
        <v>621</v>
      </c>
      <c r="W69" s="81">
        <v>43779.900729166664</v>
      </c>
      <c r="X69" s="85">
        <v>43779</v>
      </c>
      <c r="Y69" s="87" t="s">
        <v>749</v>
      </c>
      <c r="Z69" s="82" t="s">
        <v>889</v>
      </c>
      <c r="AA69" s="79"/>
      <c r="AB69" s="79"/>
      <c r="AC69" s="87" t="s">
        <v>1029</v>
      </c>
      <c r="AD69" s="79"/>
      <c r="AE69" s="79" t="b">
        <v>0</v>
      </c>
      <c r="AF69" s="79">
        <v>0</v>
      </c>
      <c r="AG69" s="87" t="s">
        <v>1163</v>
      </c>
      <c r="AH69" s="79" t="b">
        <v>0</v>
      </c>
      <c r="AI69" s="79" t="s">
        <v>1217</v>
      </c>
      <c r="AJ69" s="79"/>
      <c r="AK69" s="87" t="s">
        <v>1163</v>
      </c>
      <c r="AL69" s="79" t="b">
        <v>0</v>
      </c>
      <c r="AM69" s="79">
        <v>1</v>
      </c>
      <c r="AN69" s="87" t="s">
        <v>1028</v>
      </c>
      <c r="AO69" s="79" t="s">
        <v>1230</v>
      </c>
      <c r="AP69" s="79" t="b">
        <v>0</v>
      </c>
      <c r="AQ69" s="87" t="s">
        <v>1028</v>
      </c>
      <c r="AR69" s="79" t="s">
        <v>176</v>
      </c>
      <c r="AS69" s="79">
        <v>0</v>
      </c>
      <c r="AT69" s="79">
        <v>0</v>
      </c>
      <c r="AU69" s="79"/>
      <c r="AV69" s="79"/>
      <c r="AW69" s="79"/>
      <c r="AX69" s="79"/>
      <c r="AY69" s="79"/>
      <c r="AZ69" s="79"/>
      <c r="BA69" s="79"/>
      <c r="BB69" s="79"/>
      <c r="BC69">
        <v>2</v>
      </c>
      <c r="BD69" s="78" t="str">
        <f>REPLACE(INDEX(GroupVertices[Group],MATCH(Edges[[#This Row],[Vertex 1]],GroupVertices[Vertex],0)),1,1,"")</f>
        <v>18</v>
      </c>
      <c r="BE69" s="78" t="str">
        <f>REPLACE(INDEX(GroupVertices[Group],MATCH(Edges[[#This Row],[Vertex 2]],GroupVertices[Vertex],0)),1,1,"")</f>
        <v>18</v>
      </c>
      <c r="BF69" s="48"/>
      <c r="BG69" s="49"/>
      <c r="BH69" s="48"/>
      <c r="BI69" s="49"/>
      <c r="BJ69" s="48"/>
      <c r="BK69" s="49"/>
      <c r="BL69" s="48"/>
      <c r="BM69" s="49"/>
      <c r="BN69" s="48"/>
    </row>
    <row r="70" spans="1:66" ht="15">
      <c r="A70" s="64" t="s">
        <v>270</v>
      </c>
      <c r="B70" s="64" t="s">
        <v>379</v>
      </c>
      <c r="C70" s="65" t="s">
        <v>3495</v>
      </c>
      <c r="D70" s="66">
        <v>3</v>
      </c>
      <c r="E70" s="67" t="s">
        <v>136</v>
      </c>
      <c r="F70" s="68">
        <v>6</v>
      </c>
      <c r="G70" s="65"/>
      <c r="H70" s="69"/>
      <c r="I70" s="70"/>
      <c r="J70" s="70"/>
      <c r="K70" s="34" t="s">
        <v>65</v>
      </c>
      <c r="L70" s="77">
        <v>70</v>
      </c>
      <c r="M70" s="77"/>
      <c r="N70" s="72"/>
      <c r="O70" s="79" t="s">
        <v>426</v>
      </c>
      <c r="P70" s="81">
        <v>43779.899733796294</v>
      </c>
      <c r="Q70" s="79" t="s">
        <v>461</v>
      </c>
      <c r="R70" s="79"/>
      <c r="S70" s="79"/>
      <c r="T70" s="79"/>
      <c r="U70" s="79"/>
      <c r="V70" s="82" t="s">
        <v>621</v>
      </c>
      <c r="W70" s="81">
        <v>43779.899733796294</v>
      </c>
      <c r="X70" s="85">
        <v>43779</v>
      </c>
      <c r="Y70" s="87" t="s">
        <v>748</v>
      </c>
      <c r="Z70" s="82" t="s">
        <v>888</v>
      </c>
      <c r="AA70" s="79"/>
      <c r="AB70" s="79"/>
      <c r="AC70" s="87" t="s">
        <v>1028</v>
      </c>
      <c r="AD70" s="87" t="s">
        <v>1133</v>
      </c>
      <c r="AE70" s="79" t="b">
        <v>0</v>
      </c>
      <c r="AF70" s="79">
        <v>0</v>
      </c>
      <c r="AG70" s="87" t="s">
        <v>1186</v>
      </c>
      <c r="AH70" s="79" t="b">
        <v>0</v>
      </c>
      <c r="AI70" s="79" t="s">
        <v>1217</v>
      </c>
      <c r="AJ70" s="79"/>
      <c r="AK70" s="87" t="s">
        <v>1163</v>
      </c>
      <c r="AL70" s="79" t="b">
        <v>0</v>
      </c>
      <c r="AM70" s="79">
        <v>1</v>
      </c>
      <c r="AN70" s="87" t="s">
        <v>1163</v>
      </c>
      <c r="AO70" s="79" t="s">
        <v>1230</v>
      </c>
      <c r="AP70" s="79" t="b">
        <v>0</v>
      </c>
      <c r="AQ70" s="87" t="s">
        <v>1133</v>
      </c>
      <c r="AR70" s="79" t="s">
        <v>176</v>
      </c>
      <c r="AS70" s="79">
        <v>0</v>
      </c>
      <c r="AT70" s="79">
        <v>0</v>
      </c>
      <c r="AU70" s="79"/>
      <c r="AV70" s="79"/>
      <c r="AW70" s="79"/>
      <c r="AX70" s="79"/>
      <c r="AY70" s="79"/>
      <c r="AZ70" s="79"/>
      <c r="BA70" s="79"/>
      <c r="BB70" s="79"/>
      <c r="BC70">
        <v>2</v>
      </c>
      <c r="BD70" s="78" t="str">
        <f>REPLACE(INDEX(GroupVertices[Group],MATCH(Edges[[#This Row],[Vertex 1]],GroupVertices[Vertex],0)),1,1,"")</f>
        <v>18</v>
      </c>
      <c r="BE70" s="78" t="str">
        <f>REPLACE(INDEX(GroupVertices[Group],MATCH(Edges[[#This Row],[Vertex 2]],GroupVertices[Vertex],0)),1,1,"")</f>
        <v>18</v>
      </c>
      <c r="BF70" s="48">
        <v>3</v>
      </c>
      <c r="BG70" s="49">
        <v>8.571428571428571</v>
      </c>
      <c r="BH70" s="48">
        <v>3</v>
      </c>
      <c r="BI70" s="49">
        <v>8.571428571428571</v>
      </c>
      <c r="BJ70" s="48">
        <v>0</v>
      </c>
      <c r="BK70" s="49">
        <v>0</v>
      </c>
      <c r="BL70" s="48">
        <v>29</v>
      </c>
      <c r="BM70" s="49">
        <v>82.85714285714286</v>
      </c>
      <c r="BN70" s="48">
        <v>35</v>
      </c>
    </row>
    <row r="71" spans="1:66" ht="15">
      <c r="A71" s="64" t="s">
        <v>270</v>
      </c>
      <c r="B71" s="64" t="s">
        <v>379</v>
      </c>
      <c r="C71" s="65" t="s">
        <v>3495</v>
      </c>
      <c r="D71" s="66">
        <v>3</v>
      </c>
      <c r="E71" s="67" t="s">
        <v>136</v>
      </c>
      <c r="F71" s="68">
        <v>6</v>
      </c>
      <c r="G71" s="65"/>
      <c r="H71" s="69"/>
      <c r="I71" s="70"/>
      <c r="J71" s="70"/>
      <c r="K71" s="34" t="s">
        <v>65</v>
      </c>
      <c r="L71" s="77">
        <v>71</v>
      </c>
      <c r="M71" s="77"/>
      <c r="N71" s="72"/>
      <c r="O71" s="79" t="s">
        <v>426</v>
      </c>
      <c r="P71" s="81">
        <v>43779.900729166664</v>
      </c>
      <c r="Q71" s="79" t="s">
        <v>461</v>
      </c>
      <c r="R71" s="79"/>
      <c r="S71" s="79"/>
      <c r="T71" s="79"/>
      <c r="U71" s="79"/>
      <c r="V71" s="82" t="s">
        <v>621</v>
      </c>
      <c r="W71" s="81">
        <v>43779.900729166664</v>
      </c>
      <c r="X71" s="85">
        <v>43779</v>
      </c>
      <c r="Y71" s="87" t="s">
        <v>749</v>
      </c>
      <c r="Z71" s="82" t="s">
        <v>889</v>
      </c>
      <c r="AA71" s="79"/>
      <c r="AB71" s="79"/>
      <c r="AC71" s="87" t="s">
        <v>1029</v>
      </c>
      <c r="AD71" s="79"/>
      <c r="AE71" s="79" t="b">
        <v>0</v>
      </c>
      <c r="AF71" s="79">
        <v>0</v>
      </c>
      <c r="AG71" s="87" t="s">
        <v>1163</v>
      </c>
      <c r="AH71" s="79" t="b">
        <v>0</v>
      </c>
      <c r="AI71" s="79" t="s">
        <v>1217</v>
      </c>
      <c r="AJ71" s="79"/>
      <c r="AK71" s="87" t="s">
        <v>1163</v>
      </c>
      <c r="AL71" s="79" t="b">
        <v>0</v>
      </c>
      <c r="AM71" s="79">
        <v>1</v>
      </c>
      <c r="AN71" s="87" t="s">
        <v>1028</v>
      </c>
      <c r="AO71" s="79" t="s">
        <v>1230</v>
      </c>
      <c r="AP71" s="79" t="b">
        <v>0</v>
      </c>
      <c r="AQ71" s="87" t="s">
        <v>1028</v>
      </c>
      <c r="AR71" s="79" t="s">
        <v>176</v>
      </c>
      <c r="AS71" s="79">
        <v>0</v>
      </c>
      <c r="AT71" s="79">
        <v>0</v>
      </c>
      <c r="AU71" s="79"/>
      <c r="AV71" s="79"/>
      <c r="AW71" s="79"/>
      <c r="AX71" s="79"/>
      <c r="AY71" s="79"/>
      <c r="AZ71" s="79"/>
      <c r="BA71" s="79"/>
      <c r="BB71" s="79"/>
      <c r="BC71">
        <v>2</v>
      </c>
      <c r="BD71" s="78" t="str">
        <f>REPLACE(INDEX(GroupVertices[Group],MATCH(Edges[[#This Row],[Vertex 1]],GroupVertices[Vertex],0)),1,1,"")</f>
        <v>18</v>
      </c>
      <c r="BE71" s="78" t="str">
        <f>REPLACE(INDEX(GroupVertices[Group],MATCH(Edges[[#This Row],[Vertex 2]],GroupVertices[Vertex],0)),1,1,"")</f>
        <v>18</v>
      </c>
      <c r="BF71" s="48">
        <v>3</v>
      </c>
      <c r="BG71" s="49">
        <v>8.571428571428571</v>
      </c>
      <c r="BH71" s="48">
        <v>3</v>
      </c>
      <c r="BI71" s="49">
        <v>8.571428571428571</v>
      </c>
      <c r="BJ71" s="48">
        <v>0</v>
      </c>
      <c r="BK71" s="49">
        <v>0</v>
      </c>
      <c r="BL71" s="48">
        <v>29</v>
      </c>
      <c r="BM71" s="49">
        <v>82.85714285714286</v>
      </c>
      <c r="BN71" s="48">
        <v>35</v>
      </c>
    </row>
    <row r="72" spans="1:66" ht="15">
      <c r="A72" s="64" t="s">
        <v>270</v>
      </c>
      <c r="B72" s="64" t="s">
        <v>270</v>
      </c>
      <c r="C72" s="65" t="s">
        <v>3494</v>
      </c>
      <c r="D72" s="66">
        <v>3</v>
      </c>
      <c r="E72" s="67" t="s">
        <v>132</v>
      </c>
      <c r="F72" s="68">
        <v>32</v>
      </c>
      <c r="G72" s="65"/>
      <c r="H72" s="69"/>
      <c r="I72" s="70"/>
      <c r="J72" s="70"/>
      <c r="K72" s="34" t="s">
        <v>65</v>
      </c>
      <c r="L72" s="77">
        <v>72</v>
      </c>
      <c r="M72" s="77"/>
      <c r="N72" s="72"/>
      <c r="O72" s="79" t="s">
        <v>424</v>
      </c>
      <c r="P72" s="81">
        <v>43779.900729166664</v>
      </c>
      <c r="Q72" s="79" t="s">
        <v>461</v>
      </c>
      <c r="R72" s="79"/>
      <c r="S72" s="79"/>
      <c r="T72" s="79"/>
      <c r="U72" s="79"/>
      <c r="V72" s="82" t="s">
        <v>621</v>
      </c>
      <c r="W72" s="81">
        <v>43779.900729166664</v>
      </c>
      <c r="X72" s="85">
        <v>43779</v>
      </c>
      <c r="Y72" s="87" t="s">
        <v>749</v>
      </c>
      <c r="Z72" s="82" t="s">
        <v>889</v>
      </c>
      <c r="AA72" s="79"/>
      <c r="AB72" s="79"/>
      <c r="AC72" s="87" t="s">
        <v>1029</v>
      </c>
      <c r="AD72" s="79"/>
      <c r="AE72" s="79" t="b">
        <v>0</v>
      </c>
      <c r="AF72" s="79">
        <v>0</v>
      </c>
      <c r="AG72" s="87" t="s">
        <v>1163</v>
      </c>
      <c r="AH72" s="79" t="b">
        <v>0</v>
      </c>
      <c r="AI72" s="79" t="s">
        <v>1217</v>
      </c>
      <c r="AJ72" s="79"/>
      <c r="AK72" s="87" t="s">
        <v>1163</v>
      </c>
      <c r="AL72" s="79" t="b">
        <v>0</v>
      </c>
      <c r="AM72" s="79">
        <v>1</v>
      </c>
      <c r="AN72" s="87" t="s">
        <v>1028</v>
      </c>
      <c r="AO72" s="79" t="s">
        <v>1230</v>
      </c>
      <c r="AP72" s="79" t="b">
        <v>0</v>
      </c>
      <c r="AQ72" s="87" t="s">
        <v>1028</v>
      </c>
      <c r="AR72" s="79" t="s">
        <v>176</v>
      </c>
      <c r="AS72" s="79">
        <v>0</v>
      </c>
      <c r="AT72" s="79">
        <v>0</v>
      </c>
      <c r="AU72" s="79"/>
      <c r="AV72" s="79"/>
      <c r="AW72" s="79"/>
      <c r="AX72" s="79"/>
      <c r="AY72" s="79"/>
      <c r="AZ72" s="79"/>
      <c r="BA72" s="79"/>
      <c r="BB72" s="79"/>
      <c r="BC72">
        <v>1</v>
      </c>
      <c r="BD72" s="78" t="str">
        <f>REPLACE(INDEX(GroupVertices[Group],MATCH(Edges[[#This Row],[Vertex 1]],GroupVertices[Vertex],0)),1,1,"")</f>
        <v>18</v>
      </c>
      <c r="BE72" s="78" t="str">
        <f>REPLACE(INDEX(GroupVertices[Group],MATCH(Edges[[#This Row],[Vertex 2]],GroupVertices[Vertex],0)),1,1,"")</f>
        <v>18</v>
      </c>
      <c r="BF72" s="48"/>
      <c r="BG72" s="49"/>
      <c r="BH72" s="48"/>
      <c r="BI72" s="49"/>
      <c r="BJ72" s="48"/>
      <c r="BK72" s="49"/>
      <c r="BL72" s="48"/>
      <c r="BM72" s="49"/>
      <c r="BN72" s="48"/>
    </row>
    <row r="73" spans="1:66" ht="15">
      <c r="A73" s="64" t="s">
        <v>271</v>
      </c>
      <c r="B73" s="64" t="s">
        <v>309</v>
      </c>
      <c r="C73" s="65" t="s">
        <v>3494</v>
      </c>
      <c r="D73" s="66">
        <v>3</v>
      </c>
      <c r="E73" s="67" t="s">
        <v>132</v>
      </c>
      <c r="F73" s="68">
        <v>32</v>
      </c>
      <c r="G73" s="65"/>
      <c r="H73" s="69"/>
      <c r="I73" s="70"/>
      <c r="J73" s="70"/>
      <c r="K73" s="34" t="s">
        <v>65</v>
      </c>
      <c r="L73" s="77">
        <v>73</v>
      </c>
      <c r="M73" s="77"/>
      <c r="N73" s="72"/>
      <c r="O73" s="79" t="s">
        <v>424</v>
      </c>
      <c r="P73" s="81">
        <v>43779.90446759259</v>
      </c>
      <c r="Q73" s="79" t="s">
        <v>427</v>
      </c>
      <c r="R73" s="79"/>
      <c r="S73" s="79"/>
      <c r="T73" s="79"/>
      <c r="U73" s="79"/>
      <c r="V73" s="82" t="s">
        <v>622</v>
      </c>
      <c r="W73" s="81">
        <v>43779.90446759259</v>
      </c>
      <c r="X73" s="85">
        <v>43779</v>
      </c>
      <c r="Y73" s="87" t="s">
        <v>750</v>
      </c>
      <c r="Z73" s="82" t="s">
        <v>890</v>
      </c>
      <c r="AA73" s="79"/>
      <c r="AB73" s="79"/>
      <c r="AC73" s="87" t="s">
        <v>1030</v>
      </c>
      <c r="AD73" s="79"/>
      <c r="AE73" s="79" t="b">
        <v>0</v>
      </c>
      <c r="AF73" s="79">
        <v>0</v>
      </c>
      <c r="AG73" s="87" t="s">
        <v>1163</v>
      </c>
      <c r="AH73" s="79" t="b">
        <v>0</v>
      </c>
      <c r="AI73" s="79" t="s">
        <v>1217</v>
      </c>
      <c r="AJ73" s="79"/>
      <c r="AK73" s="87" t="s">
        <v>1163</v>
      </c>
      <c r="AL73" s="79" t="b">
        <v>0</v>
      </c>
      <c r="AM73" s="79">
        <v>37</v>
      </c>
      <c r="AN73" s="87" t="s">
        <v>1073</v>
      </c>
      <c r="AO73" s="79" t="s">
        <v>1229</v>
      </c>
      <c r="AP73" s="79" t="b">
        <v>0</v>
      </c>
      <c r="AQ73" s="87" t="s">
        <v>1073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5</v>
      </c>
      <c r="BG73" s="49">
        <v>9.803921568627452</v>
      </c>
      <c r="BH73" s="48">
        <v>2</v>
      </c>
      <c r="BI73" s="49">
        <v>3.9215686274509802</v>
      </c>
      <c r="BJ73" s="48">
        <v>0</v>
      </c>
      <c r="BK73" s="49">
        <v>0</v>
      </c>
      <c r="BL73" s="48">
        <v>44</v>
      </c>
      <c r="BM73" s="49">
        <v>86.27450980392157</v>
      </c>
      <c r="BN73" s="48">
        <v>51</v>
      </c>
    </row>
    <row r="74" spans="1:66" ht="15">
      <c r="A74" s="64" t="s">
        <v>272</v>
      </c>
      <c r="B74" s="64" t="s">
        <v>309</v>
      </c>
      <c r="C74" s="65" t="s">
        <v>3494</v>
      </c>
      <c r="D74" s="66">
        <v>3</v>
      </c>
      <c r="E74" s="67" t="s">
        <v>132</v>
      </c>
      <c r="F74" s="68">
        <v>32</v>
      </c>
      <c r="G74" s="65"/>
      <c r="H74" s="69"/>
      <c r="I74" s="70"/>
      <c r="J74" s="70"/>
      <c r="K74" s="34" t="s">
        <v>65</v>
      </c>
      <c r="L74" s="77">
        <v>74</v>
      </c>
      <c r="M74" s="77"/>
      <c r="N74" s="72"/>
      <c r="O74" s="79" t="s">
        <v>424</v>
      </c>
      <c r="P74" s="81">
        <v>43779.90796296296</v>
      </c>
      <c r="Q74" s="79" t="s">
        <v>427</v>
      </c>
      <c r="R74" s="79"/>
      <c r="S74" s="79"/>
      <c r="T74" s="79"/>
      <c r="U74" s="79"/>
      <c r="V74" s="82" t="s">
        <v>623</v>
      </c>
      <c r="W74" s="81">
        <v>43779.90796296296</v>
      </c>
      <c r="X74" s="85">
        <v>43779</v>
      </c>
      <c r="Y74" s="87" t="s">
        <v>751</v>
      </c>
      <c r="Z74" s="82" t="s">
        <v>891</v>
      </c>
      <c r="AA74" s="79"/>
      <c r="AB74" s="79"/>
      <c r="AC74" s="87" t="s">
        <v>1031</v>
      </c>
      <c r="AD74" s="79"/>
      <c r="AE74" s="79" t="b">
        <v>0</v>
      </c>
      <c r="AF74" s="79">
        <v>0</v>
      </c>
      <c r="AG74" s="87" t="s">
        <v>1163</v>
      </c>
      <c r="AH74" s="79" t="b">
        <v>0</v>
      </c>
      <c r="AI74" s="79" t="s">
        <v>1217</v>
      </c>
      <c r="AJ74" s="79"/>
      <c r="AK74" s="87" t="s">
        <v>1163</v>
      </c>
      <c r="AL74" s="79" t="b">
        <v>0</v>
      </c>
      <c r="AM74" s="79">
        <v>37</v>
      </c>
      <c r="AN74" s="87" t="s">
        <v>1073</v>
      </c>
      <c r="AO74" s="79" t="s">
        <v>1230</v>
      </c>
      <c r="AP74" s="79" t="b">
        <v>0</v>
      </c>
      <c r="AQ74" s="87" t="s">
        <v>1073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5</v>
      </c>
      <c r="BG74" s="49">
        <v>9.803921568627452</v>
      </c>
      <c r="BH74" s="48">
        <v>2</v>
      </c>
      <c r="BI74" s="49">
        <v>3.9215686274509802</v>
      </c>
      <c r="BJ74" s="48">
        <v>0</v>
      </c>
      <c r="BK74" s="49">
        <v>0</v>
      </c>
      <c r="BL74" s="48">
        <v>44</v>
      </c>
      <c r="BM74" s="49">
        <v>86.27450980392157</v>
      </c>
      <c r="BN74" s="48">
        <v>51</v>
      </c>
    </row>
    <row r="75" spans="1:66" ht="15">
      <c r="A75" s="64" t="s">
        <v>273</v>
      </c>
      <c r="B75" s="64" t="s">
        <v>380</v>
      </c>
      <c r="C75" s="65" t="s">
        <v>3494</v>
      </c>
      <c r="D75" s="66">
        <v>3</v>
      </c>
      <c r="E75" s="67" t="s">
        <v>132</v>
      </c>
      <c r="F75" s="68">
        <v>32</v>
      </c>
      <c r="G75" s="65"/>
      <c r="H75" s="69"/>
      <c r="I75" s="70"/>
      <c r="J75" s="70"/>
      <c r="K75" s="34" t="s">
        <v>65</v>
      </c>
      <c r="L75" s="77">
        <v>75</v>
      </c>
      <c r="M75" s="77"/>
      <c r="N75" s="72"/>
      <c r="O75" s="79" t="s">
        <v>425</v>
      </c>
      <c r="P75" s="81">
        <v>43779.911840277775</v>
      </c>
      <c r="Q75" s="79" t="s">
        <v>462</v>
      </c>
      <c r="R75" s="79"/>
      <c r="S75" s="79"/>
      <c r="T75" s="79"/>
      <c r="U75" s="79"/>
      <c r="V75" s="82" t="s">
        <v>624</v>
      </c>
      <c r="W75" s="81">
        <v>43779.911840277775</v>
      </c>
      <c r="X75" s="85">
        <v>43779</v>
      </c>
      <c r="Y75" s="87" t="s">
        <v>752</v>
      </c>
      <c r="Z75" s="82" t="s">
        <v>892</v>
      </c>
      <c r="AA75" s="79"/>
      <c r="AB75" s="79"/>
      <c r="AC75" s="87" t="s">
        <v>1032</v>
      </c>
      <c r="AD75" s="87" t="s">
        <v>1134</v>
      </c>
      <c r="AE75" s="79" t="b">
        <v>0</v>
      </c>
      <c r="AF75" s="79">
        <v>0</v>
      </c>
      <c r="AG75" s="87" t="s">
        <v>1187</v>
      </c>
      <c r="AH75" s="79" t="b">
        <v>0</v>
      </c>
      <c r="AI75" s="79" t="s">
        <v>1217</v>
      </c>
      <c r="AJ75" s="79"/>
      <c r="AK75" s="87" t="s">
        <v>1163</v>
      </c>
      <c r="AL75" s="79" t="b">
        <v>0</v>
      </c>
      <c r="AM75" s="79">
        <v>0</v>
      </c>
      <c r="AN75" s="87" t="s">
        <v>1163</v>
      </c>
      <c r="AO75" s="79" t="s">
        <v>1231</v>
      </c>
      <c r="AP75" s="79" t="b">
        <v>0</v>
      </c>
      <c r="AQ75" s="87" t="s">
        <v>1134</v>
      </c>
      <c r="AR75" s="79" t="s">
        <v>176</v>
      </c>
      <c r="AS75" s="79">
        <v>0</v>
      </c>
      <c r="AT75" s="79">
        <v>0</v>
      </c>
      <c r="AU75" s="79"/>
      <c r="AV75" s="79"/>
      <c r="AW75" s="79"/>
      <c r="AX75" s="79"/>
      <c r="AY75" s="79"/>
      <c r="AZ75" s="79"/>
      <c r="BA75" s="79"/>
      <c r="BB75" s="79"/>
      <c r="BC75">
        <v>1</v>
      </c>
      <c r="BD75" s="78" t="str">
        <f>REPLACE(INDEX(GroupVertices[Group],MATCH(Edges[[#This Row],[Vertex 1]],GroupVertices[Vertex],0)),1,1,"")</f>
        <v>17</v>
      </c>
      <c r="BE75" s="78" t="str">
        <f>REPLACE(INDEX(GroupVertices[Group],MATCH(Edges[[#This Row],[Vertex 2]],GroupVertices[Vertex],0)),1,1,"")</f>
        <v>17</v>
      </c>
      <c r="BF75" s="48"/>
      <c r="BG75" s="49"/>
      <c r="BH75" s="48"/>
      <c r="BI75" s="49"/>
      <c r="BJ75" s="48"/>
      <c r="BK75" s="49"/>
      <c r="BL75" s="48"/>
      <c r="BM75" s="49"/>
      <c r="BN75" s="48"/>
    </row>
    <row r="76" spans="1:66" ht="15">
      <c r="A76" s="64" t="s">
        <v>273</v>
      </c>
      <c r="B76" s="64" t="s">
        <v>381</v>
      </c>
      <c r="C76" s="65" t="s">
        <v>3494</v>
      </c>
      <c r="D76" s="66">
        <v>3</v>
      </c>
      <c r="E76" s="67" t="s">
        <v>132</v>
      </c>
      <c r="F76" s="68">
        <v>32</v>
      </c>
      <c r="G76" s="65"/>
      <c r="H76" s="69"/>
      <c r="I76" s="70"/>
      <c r="J76" s="70"/>
      <c r="K76" s="34" t="s">
        <v>65</v>
      </c>
      <c r="L76" s="77">
        <v>76</v>
      </c>
      <c r="M76" s="77"/>
      <c r="N76" s="72"/>
      <c r="O76" s="79" t="s">
        <v>426</v>
      </c>
      <c r="P76" s="81">
        <v>43779.911840277775</v>
      </c>
      <c r="Q76" s="79" t="s">
        <v>462</v>
      </c>
      <c r="R76" s="79"/>
      <c r="S76" s="79"/>
      <c r="T76" s="79"/>
      <c r="U76" s="79"/>
      <c r="V76" s="82" t="s">
        <v>624</v>
      </c>
      <c r="W76" s="81">
        <v>43779.911840277775</v>
      </c>
      <c r="X76" s="85">
        <v>43779</v>
      </c>
      <c r="Y76" s="87" t="s">
        <v>752</v>
      </c>
      <c r="Z76" s="82" t="s">
        <v>892</v>
      </c>
      <c r="AA76" s="79"/>
      <c r="AB76" s="79"/>
      <c r="AC76" s="87" t="s">
        <v>1032</v>
      </c>
      <c r="AD76" s="87" t="s">
        <v>1134</v>
      </c>
      <c r="AE76" s="79" t="b">
        <v>0</v>
      </c>
      <c r="AF76" s="79">
        <v>0</v>
      </c>
      <c r="AG76" s="87" t="s">
        <v>1187</v>
      </c>
      <c r="AH76" s="79" t="b">
        <v>0</v>
      </c>
      <c r="AI76" s="79" t="s">
        <v>1217</v>
      </c>
      <c r="AJ76" s="79"/>
      <c r="AK76" s="87" t="s">
        <v>1163</v>
      </c>
      <c r="AL76" s="79" t="b">
        <v>0</v>
      </c>
      <c r="AM76" s="79">
        <v>0</v>
      </c>
      <c r="AN76" s="87" t="s">
        <v>1163</v>
      </c>
      <c r="AO76" s="79" t="s">
        <v>1231</v>
      </c>
      <c r="AP76" s="79" t="b">
        <v>0</v>
      </c>
      <c r="AQ76" s="87" t="s">
        <v>1134</v>
      </c>
      <c r="AR76" s="79" t="s">
        <v>176</v>
      </c>
      <c r="AS76" s="79">
        <v>0</v>
      </c>
      <c r="AT76" s="79">
        <v>0</v>
      </c>
      <c r="AU76" s="79"/>
      <c r="AV76" s="79"/>
      <c r="AW76" s="79"/>
      <c r="AX76" s="79"/>
      <c r="AY76" s="79"/>
      <c r="AZ76" s="79"/>
      <c r="BA76" s="79"/>
      <c r="BB76" s="79"/>
      <c r="BC76">
        <v>1</v>
      </c>
      <c r="BD76" s="78" t="str">
        <f>REPLACE(INDEX(GroupVertices[Group],MATCH(Edges[[#This Row],[Vertex 1]],GroupVertices[Vertex],0)),1,1,"")</f>
        <v>17</v>
      </c>
      <c r="BE76" s="78" t="str">
        <f>REPLACE(INDEX(GroupVertices[Group],MATCH(Edges[[#This Row],[Vertex 2]],GroupVertices[Vertex],0)),1,1,"")</f>
        <v>17</v>
      </c>
      <c r="BF76" s="48">
        <v>1</v>
      </c>
      <c r="BG76" s="49">
        <v>4</v>
      </c>
      <c r="BH76" s="48">
        <v>1</v>
      </c>
      <c r="BI76" s="49">
        <v>4</v>
      </c>
      <c r="BJ76" s="48">
        <v>0</v>
      </c>
      <c r="BK76" s="49">
        <v>0</v>
      </c>
      <c r="BL76" s="48">
        <v>23</v>
      </c>
      <c r="BM76" s="49">
        <v>92</v>
      </c>
      <c r="BN76" s="48">
        <v>25</v>
      </c>
    </row>
    <row r="77" spans="1:66" ht="15">
      <c r="A77" s="64" t="s">
        <v>273</v>
      </c>
      <c r="B77" s="64" t="s">
        <v>273</v>
      </c>
      <c r="C77" s="65" t="s">
        <v>3494</v>
      </c>
      <c r="D77" s="66">
        <v>3</v>
      </c>
      <c r="E77" s="67" t="s">
        <v>132</v>
      </c>
      <c r="F77" s="68">
        <v>32</v>
      </c>
      <c r="G77" s="65"/>
      <c r="H77" s="69"/>
      <c r="I77" s="70"/>
      <c r="J77" s="70"/>
      <c r="K77" s="34" t="s">
        <v>65</v>
      </c>
      <c r="L77" s="77">
        <v>77</v>
      </c>
      <c r="M77" s="77"/>
      <c r="N77" s="72"/>
      <c r="O77" s="79" t="s">
        <v>176</v>
      </c>
      <c r="P77" s="81">
        <v>43779.92228009259</v>
      </c>
      <c r="Q77" s="79" t="s">
        <v>463</v>
      </c>
      <c r="R77" s="79"/>
      <c r="S77" s="79"/>
      <c r="T77" s="79"/>
      <c r="U77" s="79"/>
      <c r="V77" s="82" t="s">
        <v>624</v>
      </c>
      <c r="W77" s="81">
        <v>43779.92228009259</v>
      </c>
      <c r="X77" s="85">
        <v>43779</v>
      </c>
      <c r="Y77" s="87" t="s">
        <v>753</v>
      </c>
      <c r="Z77" s="82" t="s">
        <v>893</v>
      </c>
      <c r="AA77" s="79"/>
      <c r="AB77" s="79"/>
      <c r="AC77" s="87" t="s">
        <v>1033</v>
      </c>
      <c r="AD77" s="79"/>
      <c r="AE77" s="79" t="b">
        <v>0</v>
      </c>
      <c r="AF77" s="79">
        <v>2</v>
      </c>
      <c r="AG77" s="87" t="s">
        <v>1163</v>
      </c>
      <c r="AH77" s="79" t="b">
        <v>0</v>
      </c>
      <c r="AI77" s="79" t="s">
        <v>1217</v>
      </c>
      <c r="AJ77" s="79"/>
      <c r="AK77" s="87" t="s">
        <v>1163</v>
      </c>
      <c r="AL77" s="79" t="b">
        <v>0</v>
      </c>
      <c r="AM77" s="79">
        <v>0</v>
      </c>
      <c r="AN77" s="87" t="s">
        <v>1163</v>
      </c>
      <c r="AO77" s="79" t="s">
        <v>1231</v>
      </c>
      <c r="AP77" s="79" t="b">
        <v>0</v>
      </c>
      <c r="AQ77" s="87" t="s">
        <v>1033</v>
      </c>
      <c r="AR77" s="79" t="s">
        <v>176</v>
      </c>
      <c r="AS77" s="79">
        <v>0</v>
      </c>
      <c r="AT77" s="79">
        <v>0</v>
      </c>
      <c r="AU77" s="79"/>
      <c r="AV77" s="79"/>
      <c r="AW77" s="79"/>
      <c r="AX77" s="79"/>
      <c r="AY77" s="79"/>
      <c r="AZ77" s="79"/>
      <c r="BA77" s="79"/>
      <c r="BB77" s="79"/>
      <c r="BC77">
        <v>1</v>
      </c>
      <c r="BD77" s="78" t="str">
        <f>REPLACE(INDEX(GroupVertices[Group],MATCH(Edges[[#This Row],[Vertex 1]],GroupVertices[Vertex],0)),1,1,"")</f>
        <v>17</v>
      </c>
      <c r="BE77" s="78" t="str">
        <f>REPLACE(INDEX(GroupVertices[Group],MATCH(Edges[[#This Row],[Vertex 2]],GroupVertices[Vertex],0)),1,1,"")</f>
        <v>17</v>
      </c>
      <c r="BF77" s="48">
        <v>1</v>
      </c>
      <c r="BG77" s="49">
        <v>2.127659574468085</v>
      </c>
      <c r="BH77" s="48">
        <v>0</v>
      </c>
      <c r="BI77" s="49">
        <v>0</v>
      </c>
      <c r="BJ77" s="48">
        <v>0</v>
      </c>
      <c r="BK77" s="49">
        <v>0</v>
      </c>
      <c r="BL77" s="48">
        <v>46</v>
      </c>
      <c r="BM77" s="49">
        <v>97.87234042553192</v>
      </c>
      <c r="BN77" s="48">
        <v>47</v>
      </c>
    </row>
    <row r="78" spans="1:66" ht="15">
      <c r="A78" s="64" t="s">
        <v>274</v>
      </c>
      <c r="B78" s="64" t="s">
        <v>382</v>
      </c>
      <c r="C78" s="65" t="s">
        <v>3494</v>
      </c>
      <c r="D78" s="66">
        <v>3</v>
      </c>
      <c r="E78" s="67" t="s">
        <v>132</v>
      </c>
      <c r="F78" s="68">
        <v>32</v>
      </c>
      <c r="G78" s="65"/>
      <c r="H78" s="69"/>
      <c r="I78" s="70"/>
      <c r="J78" s="70"/>
      <c r="K78" s="34" t="s">
        <v>65</v>
      </c>
      <c r="L78" s="77">
        <v>78</v>
      </c>
      <c r="M78" s="77"/>
      <c r="N78" s="72"/>
      <c r="O78" s="79" t="s">
        <v>425</v>
      </c>
      <c r="P78" s="81">
        <v>43779.96482638889</v>
      </c>
      <c r="Q78" s="79" t="s">
        <v>464</v>
      </c>
      <c r="R78" s="79"/>
      <c r="S78" s="79"/>
      <c r="T78" s="79"/>
      <c r="U78" s="79"/>
      <c r="V78" s="82" t="s">
        <v>625</v>
      </c>
      <c r="W78" s="81">
        <v>43779.96482638889</v>
      </c>
      <c r="X78" s="85">
        <v>43779</v>
      </c>
      <c r="Y78" s="87" t="s">
        <v>754</v>
      </c>
      <c r="Z78" s="82" t="s">
        <v>894</v>
      </c>
      <c r="AA78" s="79"/>
      <c r="AB78" s="79"/>
      <c r="AC78" s="87" t="s">
        <v>1034</v>
      </c>
      <c r="AD78" s="87" t="s">
        <v>1135</v>
      </c>
      <c r="AE78" s="79" t="b">
        <v>0</v>
      </c>
      <c r="AF78" s="79">
        <v>0</v>
      </c>
      <c r="AG78" s="87" t="s">
        <v>1188</v>
      </c>
      <c r="AH78" s="79" t="b">
        <v>0</v>
      </c>
      <c r="AI78" s="79" t="s">
        <v>1217</v>
      </c>
      <c r="AJ78" s="79"/>
      <c r="AK78" s="87" t="s">
        <v>1163</v>
      </c>
      <c r="AL78" s="79" t="b">
        <v>0</v>
      </c>
      <c r="AM78" s="79">
        <v>0</v>
      </c>
      <c r="AN78" s="87" t="s">
        <v>1163</v>
      </c>
      <c r="AO78" s="79" t="s">
        <v>1229</v>
      </c>
      <c r="AP78" s="79" t="b">
        <v>0</v>
      </c>
      <c r="AQ78" s="87" t="s">
        <v>1135</v>
      </c>
      <c r="AR78" s="79" t="s">
        <v>176</v>
      </c>
      <c r="AS78" s="79">
        <v>0</v>
      </c>
      <c r="AT78" s="79">
        <v>0</v>
      </c>
      <c r="AU78" s="79"/>
      <c r="AV78" s="79"/>
      <c r="AW78" s="79"/>
      <c r="AX78" s="79"/>
      <c r="AY78" s="79"/>
      <c r="AZ78" s="79"/>
      <c r="BA78" s="79"/>
      <c r="BB78" s="79"/>
      <c r="BC78">
        <v>1</v>
      </c>
      <c r="BD78" s="78" t="str">
        <f>REPLACE(INDEX(GroupVertices[Group],MATCH(Edges[[#This Row],[Vertex 1]],GroupVertices[Vertex],0)),1,1,"")</f>
        <v>16</v>
      </c>
      <c r="BE78" s="78" t="str">
        <f>REPLACE(INDEX(GroupVertices[Group],MATCH(Edges[[#This Row],[Vertex 2]],GroupVertices[Vertex],0)),1,1,"")</f>
        <v>16</v>
      </c>
      <c r="BF78" s="48"/>
      <c r="BG78" s="49"/>
      <c r="BH78" s="48"/>
      <c r="BI78" s="49"/>
      <c r="BJ78" s="48"/>
      <c r="BK78" s="49"/>
      <c r="BL78" s="48"/>
      <c r="BM78" s="49"/>
      <c r="BN78" s="48"/>
    </row>
    <row r="79" spans="1:66" ht="15">
      <c r="A79" s="64" t="s">
        <v>274</v>
      </c>
      <c r="B79" s="64" t="s">
        <v>383</v>
      </c>
      <c r="C79" s="65" t="s">
        <v>3494</v>
      </c>
      <c r="D79" s="66">
        <v>3</v>
      </c>
      <c r="E79" s="67" t="s">
        <v>132</v>
      </c>
      <c r="F79" s="68">
        <v>32</v>
      </c>
      <c r="G79" s="65"/>
      <c r="H79" s="69"/>
      <c r="I79" s="70"/>
      <c r="J79" s="70"/>
      <c r="K79" s="34" t="s">
        <v>65</v>
      </c>
      <c r="L79" s="77">
        <v>79</v>
      </c>
      <c r="M79" s="77"/>
      <c r="N79" s="72"/>
      <c r="O79" s="79" t="s">
        <v>426</v>
      </c>
      <c r="P79" s="81">
        <v>43779.96482638889</v>
      </c>
      <c r="Q79" s="79" t="s">
        <v>464</v>
      </c>
      <c r="R79" s="79"/>
      <c r="S79" s="79"/>
      <c r="T79" s="79"/>
      <c r="U79" s="79"/>
      <c r="V79" s="82" t="s">
        <v>625</v>
      </c>
      <c r="W79" s="81">
        <v>43779.96482638889</v>
      </c>
      <c r="X79" s="85">
        <v>43779</v>
      </c>
      <c r="Y79" s="87" t="s">
        <v>754</v>
      </c>
      <c r="Z79" s="82" t="s">
        <v>894</v>
      </c>
      <c r="AA79" s="79"/>
      <c r="AB79" s="79"/>
      <c r="AC79" s="87" t="s">
        <v>1034</v>
      </c>
      <c r="AD79" s="87" t="s">
        <v>1135</v>
      </c>
      <c r="AE79" s="79" t="b">
        <v>0</v>
      </c>
      <c r="AF79" s="79">
        <v>0</v>
      </c>
      <c r="AG79" s="87" t="s">
        <v>1188</v>
      </c>
      <c r="AH79" s="79" t="b">
        <v>0</v>
      </c>
      <c r="AI79" s="79" t="s">
        <v>1217</v>
      </c>
      <c r="AJ79" s="79"/>
      <c r="AK79" s="87" t="s">
        <v>1163</v>
      </c>
      <c r="AL79" s="79" t="b">
        <v>0</v>
      </c>
      <c r="AM79" s="79">
        <v>0</v>
      </c>
      <c r="AN79" s="87" t="s">
        <v>1163</v>
      </c>
      <c r="AO79" s="79" t="s">
        <v>1229</v>
      </c>
      <c r="AP79" s="79" t="b">
        <v>0</v>
      </c>
      <c r="AQ79" s="87" t="s">
        <v>1135</v>
      </c>
      <c r="AR79" s="79" t="s">
        <v>176</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8">
        <v>1</v>
      </c>
      <c r="BG79" s="49">
        <v>3.4482758620689653</v>
      </c>
      <c r="BH79" s="48">
        <v>0</v>
      </c>
      <c r="BI79" s="49">
        <v>0</v>
      </c>
      <c r="BJ79" s="48">
        <v>0</v>
      </c>
      <c r="BK79" s="49">
        <v>0</v>
      </c>
      <c r="BL79" s="48">
        <v>28</v>
      </c>
      <c r="BM79" s="49">
        <v>96.55172413793103</v>
      </c>
      <c r="BN79" s="48">
        <v>29</v>
      </c>
    </row>
    <row r="80" spans="1:66" ht="15">
      <c r="A80" s="64" t="s">
        <v>275</v>
      </c>
      <c r="B80" s="64" t="s">
        <v>384</v>
      </c>
      <c r="C80" s="65" t="s">
        <v>3494</v>
      </c>
      <c r="D80" s="66">
        <v>3</v>
      </c>
      <c r="E80" s="67" t="s">
        <v>132</v>
      </c>
      <c r="F80" s="68">
        <v>32</v>
      </c>
      <c r="G80" s="65"/>
      <c r="H80" s="69"/>
      <c r="I80" s="70"/>
      <c r="J80" s="70"/>
      <c r="K80" s="34" t="s">
        <v>65</v>
      </c>
      <c r="L80" s="77">
        <v>80</v>
      </c>
      <c r="M80" s="77"/>
      <c r="N80" s="72"/>
      <c r="O80" s="79" t="s">
        <v>426</v>
      </c>
      <c r="P80" s="81">
        <v>43779.977175925924</v>
      </c>
      <c r="Q80" s="79" t="s">
        <v>465</v>
      </c>
      <c r="R80" s="79"/>
      <c r="S80" s="79"/>
      <c r="T80" s="79" t="s">
        <v>557</v>
      </c>
      <c r="U80" s="79"/>
      <c r="V80" s="82" t="s">
        <v>626</v>
      </c>
      <c r="W80" s="81">
        <v>43779.977175925924</v>
      </c>
      <c r="X80" s="85">
        <v>43779</v>
      </c>
      <c r="Y80" s="87" t="s">
        <v>755</v>
      </c>
      <c r="Z80" s="82" t="s">
        <v>895</v>
      </c>
      <c r="AA80" s="79"/>
      <c r="AB80" s="79"/>
      <c r="AC80" s="87" t="s">
        <v>1035</v>
      </c>
      <c r="AD80" s="79"/>
      <c r="AE80" s="79" t="b">
        <v>0</v>
      </c>
      <c r="AF80" s="79">
        <v>0</v>
      </c>
      <c r="AG80" s="87" t="s">
        <v>1189</v>
      </c>
      <c r="AH80" s="79" t="b">
        <v>0</v>
      </c>
      <c r="AI80" s="79" t="s">
        <v>1217</v>
      </c>
      <c r="AJ80" s="79"/>
      <c r="AK80" s="87" t="s">
        <v>1163</v>
      </c>
      <c r="AL80" s="79" t="b">
        <v>0</v>
      </c>
      <c r="AM80" s="79">
        <v>0</v>
      </c>
      <c r="AN80" s="87" t="s">
        <v>1163</v>
      </c>
      <c r="AO80" s="79" t="s">
        <v>1231</v>
      </c>
      <c r="AP80" s="79" t="b">
        <v>0</v>
      </c>
      <c r="AQ80" s="87" t="s">
        <v>1035</v>
      </c>
      <c r="AR80" s="79" t="s">
        <v>176</v>
      </c>
      <c r="AS80" s="79">
        <v>0</v>
      </c>
      <c r="AT80" s="79">
        <v>0</v>
      </c>
      <c r="AU80" s="79"/>
      <c r="AV80" s="79"/>
      <c r="AW80" s="79"/>
      <c r="AX80" s="79"/>
      <c r="AY80" s="79"/>
      <c r="AZ80" s="79"/>
      <c r="BA80" s="79"/>
      <c r="BB80" s="79"/>
      <c r="BC80">
        <v>1</v>
      </c>
      <c r="BD80" s="78" t="str">
        <f>REPLACE(INDEX(GroupVertices[Group],MATCH(Edges[[#This Row],[Vertex 1]],GroupVertices[Vertex],0)),1,1,"")</f>
        <v>28</v>
      </c>
      <c r="BE80" s="78" t="str">
        <f>REPLACE(INDEX(GroupVertices[Group],MATCH(Edges[[#This Row],[Vertex 2]],GroupVertices[Vertex],0)),1,1,"")</f>
        <v>28</v>
      </c>
      <c r="BF80" s="48">
        <v>1</v>
      </c>
      <c r="BG80" s="49">
        <v>3.4482758620689653</v>
      </c>
      <c r="BH80" s="48">
        <v>0</v>
      </c>
      <c r="BI80" s="49">
        <v>0</v>
      </c>
      <c r="BJ80" s="48">
        <v>0</v>
      </c>
      <c r="BK80" s="49">
        <v>0</v>
      </c>
      <c r="BL80" s="48">
        <v>28</v>
      </c>
      <c r="BM80" s="49">
        <v>96.55172413793103</v>
      </c>
      <c r="BN80" s="48">
        <v>29</v>
      </c>
    </row>
    <row r="81" spans="1:66" ht="15">
      <c r="A81" s="64" t="s">
        <v>276</v>
      </c>
      <c r="B81" s="64" t="s">
        <v>363</v>
      </c>
      <c r="C81" s="65" t="s">
        <v>3494</v>
      </c>
      <c r="D81" s="66">
        <v>3</v>
      </c>
      <c r="E81" s="67" t="s">
        <v>132</v>
      </c>
      <c r="F81" s="68">
        <v>32</v>
      </c>
      <c r="G81" s="65"/>
      <c r="H81" s="69"/>
      <c r="I81" s="70"/>
      <c r="J81" s="70"/>
      <c r="K81" s="34" t="s">
        <v>65</v>
      </c>
      <c r="L81" s="77">
        <v>81</v>
      </c>
      <c r="M81" s="77"/>
      <c r="N81" s="72"/>
      <c r="O81" s="79" t="s">
        <v>426</v>
      </c>
      <c r="P81" s="81">
        <v>43780.00179398148</v>
      </c>
      <c r="Q81" s="79" t="s">
        <v>466</v>
      </c>
      <c r="R81" s="79"/>
      <c r="S81" s="79"/>
      <c r="T81" s="79"/>
      <c r="U81" s="79"/>
      <c r="V81" s="82" t="s">
        <v>627</v>
      </c>
      <c r="W81" s="81">
        <v>43780.00179398148</v>
      </c>
      <c r="X81" s="85">
        <v>43780</v>
      </c>
      <c r="Y81" s="87" t="s">
        <v>756</v>
      </c>
      <c r="Z81" s="82" t="s">
        <v>896</v>
      </c>
      <c r="AA81" s="79"/>
      <c r="AB81" s="79"/>
      <c r="AC81" s="87" t="s">
        <v>1036</v>
      </c>
      <c r="AD81" s="87" t="s">
        <v>1136</v>
      </c>
      <c r="AE81" s="79" t="b">
        <v>0</v>
      </c>
      <c r="AF81" s="79">
        <v>0</v>
      </c>
      <c r="AG81" s="87" t="s">
        <v>1190</v>
      </c>
      <c r="AH81" s="79" t="b">
        <v>0</v>
      </c>
      <c r="AI81" s="79" t="s">
        <v>1217</v>
      </c>
      <c r="AJ81" s="79"/>
      <c r="AK81" s="87" t="s">
        <v>1163</v>
      </c>
      <c r="AL81" s="79" t="b">
        <v>0</v>
      </c>
      <c r="AM81" s="79">
        <v>0</v>
      </c>
      <c r="AN81" s="87" t="s">
        <v>1163</v>
      </c>
      <c r="AO81" s="79" t="s">
        <v>1230</v>
      </c>
      <c r="AP81" s="79" t="b">
        <v>0</v>
      </c>
      <c r="AQ81" s="87" t="s">
        <v>1136</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1</v>
      </c>
      <c r="BG81" s="49">
        <v>4.166666666666667</v>
      </c>
      <c r="BH81" s="48">
        <v>3</v>
      </c>
      <c r="BI81" s="49">
        <v>12.5</v>
      </c>
      <c r="BJ81" s="48">
        <v>0</v>
      </c>
      <c r="BK81" s="49">
        <v>0</v>
      </c>
      <c r="BL81" s="48">
        <v>20</v>
      </c>
      <c r="BM81" s="49">
        <v>83.33333333333333</v>
      </c>
      <c r="BN81" s="48">
        <v>24</v>
      </c>
    </row>
    <row r="82" spans="1:66" ht="15">
      <c r="A82" s="64" t="s">
        <v>277</v>
      </c>
      <c r="B82" s="64" t="s">
        <v>277</v>
      </c>
      <c r="C82" s="65" t="s">
        <v>3494</v>
      </c>
      <c r="D82" s="66">
        <v>3</v>
      </c>
      <c r="E82" s="67" t="s">
        <v>132</v>
      </c>
      <c r="F82" s="68">
        <v>32</v>
      </c>
      <c r="G82" s="65"/>
      <c r="H82" s="69"/>
      <c r="I82" s="70"/>
      <c r="J82" s="70"/>
      <c r="K82" s="34" t="s">
        <v>65</v>
      </c>
      <c r="L82" s="77">
        <v>82</v>
      </c>
      <c r="M82" s="77"/>
      <c r="N82" s="72"/>
      <c r="O82" s="79" t="s">
        <v>176</v>
      </c>
      <c r="P82" s="81">
        <v>43780.00439814815</v>
      </c>
      <c r="Q82" s="79" t="s">
        <v>467</v>
      </c>
      <c r="R82" s="79"/>
      <c r="S82" s="79"/>
      <c r="T82" s="79"/>
      <c r="U82" s="79"/>
      <c r="V82" s="82" t="s">
        <v>628</v>
      </c>
      <c r="W82" s="81">
        <v>43780.00439814815</v>
      </c>
      <c r="X82" s="85">
        <v>43780</v>
      </c>
      <c r="Y82" s="87" t="s">
        <v>757</v>
      </c>
      <c r="Z82" s="82" t="s">
        <v>897</v>
      </c>
      <c r="AA82" s="79"/>
      <c r="AB82" s="79"/>
      <c r="AC82" s="87" t="s">
        <v>1037</v>
      </c>
      <c r="AD82" s="79"/>
      <c r="AE82" s="79" t="b">
        <v>0</v>
      </c>
      <c r="AF82" s="79">
        <v>0</v>
      </c>
      <c r="AG82" s="87" t="s">
        <v>1163</v>
      </c>
      <c r="AH82" s="79" t="b">
        <v>0</v>
      </c>
      <c r="AI82" s="79" t="s">
        <v>1217</v>
      </c>
      <c r="AJ82" s="79"/>
      <c r="AK82" s="87" t="s">
        <v>1163</v>
      </c>
      <c r="AL82" s="79" t="b">
        <v>0</v>
      </c>
      <c r="AM82" s="79">
        <v>0</v>
      </c>
      <c r="AN82" s="87" t="s">
        <v>1163</v>
      </c>
      <c r="AO82" s="79" t="s">
        <v>1231</v>
      </c>
      <c r="AP82" s="79" t="b">
        <v>0</v>
      </c>
      <c r="AQ82" s="87" t="s">
        <v>1037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0</v>
      </c>
      <c r="BG82" s="49">
        <v>0</v>
      </c>
      <c r="BH82" s="48">
        <v>2</v>
      </c>
      <c r="BI82" s="49">
        <v>10</v>
      </c>
      <c r="BJ82" s="48">
        <v>0</v>
      </c>
      <c r="BK82" s="49">
        <v>0</v>
      </c>
      <c r="BL82" s="48">
        <v>18</v>
      </c>
      <c r="BM82" s="49">
        <v>90</v>
      </c>
      <c r="BN82" s="48">
        <v>20</v>
      </c>
    </row>
    <row r="83" spans="1:66" ht="15">
      <c r="A83" s="64" t="s">
        <v>278</v>
      </c>
      <c r="B83" s="64" t="s">
        <v>309</v>
      </c>
      <c r="C83" s="65" t="s">
        <v>3494</v>
      </c>
      <c r="D83" s="66">
        <v>3</v>
      </c>
      <c r="E83" s="67" t="s">
        <v>132</v>
      </c>
      <c r="F83" s="68">
        <v>32</v>
      </c>
      <c r="G83" s="65"/>
      <c r="H83" s="69"/>
      <c r="I83" s="70"/>
      <c r="J83" s="70"/>
      <c r="K83" s="34" t="s">
        <v>65</v>
      </c>
      <c r="L83" s="77">
        <v>83</v>
      </c>
      <c r="M83" s="77"/>
      <c r="N83" s="72"/>
      <c r="O83" s="79" t="s">
        <v>424</v>
      </c>
      <c r="P83" s="81">
        <v>43780.02396990741</v>
      </c>
      <c r="Q83" s="79" t="s">
        <v>427</v>
      </c>
      <c r="R83" s="79"/>
      <c r="S83" s="79"/>
      <c r="T83" s="79"/>
      <c r="U83" s="79"/>
      <c r="V83" s="82" t="s">
        <v>629</v>
      </c>
      <c r="W83" s="81">
        <v>43780.02396990741</v>
      </c>
      <c r="X83" s="85">
        <v>43780</v>
      </c>
      <c r="Y83" s="87" t="s">
        <v>758</v>
      </c>
      <c r="Z83" s="82" t="s">
        <v>898</v>
      </c>
      <c r="AA83" s="79"/>
      <c r="AB83" s="79"/>
      <c r="AC83" s="87" t="s">
        <v>1038</v>
      </c>
      <c r="AD83" s="79"/>
      <c r="AE83" s="79" t="b">
        <v>0</v>
      </c>
      <c r="AF83" s="79">
        <v>0</v>
      </c>
      <c r="AG83" s="87" t="s">
        <v>1163</v>
      </c>
      <c r="AH83" s="79" t="b">
        <v>0</v>
      </c>
      <c r="AI83" s="79" t="s">
        <v>1217</v>
      </c>
      <c r="AJ83" s="79"/>
      <c r="AK83" s="87" t="s">
        <v>1163</v>
      </c>
      <c r="AL83" s="79" t="b">
        <v>0</v>
      </c>
      <c r="AM83" s="79">
        <v>37</v>
      </c>
      <c r="AN83" s="87" t="s">
        <v>1073</v>
      </c>
      <c r="AO83" s="79" t="s">
        <v>1230</v>
      </c>
      <c r="AP83" s="79" t="b">
        <v>0</v>
      </c>
      <c r="AQ83" s="87" t="s">
        <v>1073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5</v>
      </c>
      <c r="BG83" s="49">
        <v>9.803921568627452</v>
      </c>
      <c r="BH83" s="48">
        <v>2</v>
      </c>
      <c r="BI83" s="49">
        <v>3.9215686274509802</v>
      </c>
      <c r="BJ83" s="48">
        <v>0</v>
      </c>
      <c r="BK83" s="49">
        <v>0</v>
      </c>
      <c r="BL83" s="48">
        <v>44</v>
      </c>
      <c r="BM83" s="49">
        <v>86.27450980392157</v>
      </c>
      <c r="BN83" s="48">
        <v>51</v>
      </c>
    </row>
    <row r="84" spans="1:66" ht="15">
      <c r="A84" s="64" t="s">
        <v>279</v>
      </c>
      <c r="B84" s="64" t="s">
        <v>385</v>
      </c>
      <c r="C84" s="65" t="s">
        <v>3494</v>
      </c>
      <c r="D84" s="66">
        <v>3</v>
      </c>
      <c r="E84" s="67" t="s">
        <v>132</v>
      </c>
      <c r="F84" s="68">
        <v>32</v>
      </c>
      <c r="G84" s="65"/>
      <c r="H84" s="69"/>
      <c r="I84" s="70"/>
      <c r="J84" s="70"/>
      <c r="K84" s="34" t="s">
        <v>65</v>
      </c>
      <c r="L84" s="77">
        <v>84</v>
      </c>
      <c r="M84" s="77"/>
      <c r="N84" s="72"/>
      <c r="O84" s="79" t="s">
        <v>425</v>
      </c>
      <c r="P84" s="81">
        <v>43780.03212962963</v>
      </c>
      <c r="Q84" s="79" t="s">
        <v>468</v>
      </c>
      <c r="R84" s="79"/>
      <c r="S84" s="79"/>
      <c r="T84" s="79"/>
      <c r="U84" s="79"/>
      <c r="V84" s="82" t="s">
        <v>630</v>
      </c>
      <c r="W84" s="81">
        <v>43780.03212962963</v>
      </c>
      <c r="X84" s="85">
        <v>43780</v>
      </c>
      <c r="Y84" s="87" t="s">
        <v>759</v>
      </c>
      <c r="Z84" s="82" t="s">
        <v>899</v>
      </c>
      <c r="AA84" s="79"/>
      <c r="AB84" s="79"/>
      <c r="AC84" s="87" t="s">
        <v>1039</v>
      </c>
      <c r="AD84" s="87" t="s">
        <v>1137</v>
      </c>
      <c r="AE84" s="79" t="b">
        <v>0</v>
      </c>
      <c r="AF84" s="79">
        <v>1</v>
      </c>
      <c r="AG84" s="87" t="s">
        <v>1191</v>
      </c>
      <c r="AH84" s="79" t="b">
        <v>0</v>
      </c>
      <c r="AI84" s="79" t="s">
        <v>1217</v>
      </c>
      <c r="AJ84" s="79"/>
      <c r="AK84" s="87" t="s">
        <v>1163</v>
      </c>
      <c r="AL84" s="79" t="b">
        <v>0</v>
      </c>
      <c r="AM84" s="79">
        <v>0</v>
      </c>
      <c r="AN84" s="87" t="s">
        <v>1163</v>
      </c>
      <c r="AO84" s="79" t="s">
        <v>1229</v>
      </c>
      <c r="AP84" s="79" t="b">
        <v>0</v>
      </c>
      <c r="AQ84" s="87" t="s">
        <v>1137</v>
      </c>
      <c r="AR84" s="79" t="s">
        <v>176</v>
      </c>
      <c r="AS84" s="79">
        <v>0</v>
      </c>
      <c r="AT84" s="79">
        <v>0</v>
      </c>
      <c r="AU84" s="79"/>
      <c r="AV84" s="79"/>
      <c r="AW84" s="79"/>
      <c r="AX84" s="79"/>
      <c r="AY84" s="79"/>
      <c r="AZ84" s="79"/>
      <c r="BA84" s="79"/>
      <c r="BB84" s="79"/>
      <c r="BC84">
        <v>1</v>
      </c>
      <c r="BD84" s="78" t="str">
        <f>REPLACE(INDEX(GroupVertices[Group],MATCH(Edges[[#This Row],[Vertex 1]],GroupVertices[Vertex],0)),1,1,"")</f>
        <v>15</v>
      </c>
      <c r="BE84" s="78" t="str">
        <f>REPLACE(INDEX(GroupVertices[Group],MATCH(Edges[[#This Row],[Vertex 2]],GroupVertices[Vertex],0)),1,1,"")</f>
        <v>15</v>
      </c>
      <c r="BF84" s="48"/>
      <c r="BG84" s="49"/>
      <c r="BH84" s="48"/>
      <c r="BI84" s="49"/>
      <c r="BJ84" s="48"/>
      <c r="BK84" s="49"/>
      <c r="BL84" s="48"/>
      <c r="BM84" s="49"/>
      <c r="BN84" s="48"/>
    </row>
    <row r="85" spans="1:66" ht="15">
      <c r="A85" s="64" t="s">
        <v>279</v>
      </c>
      <c r="B85" s="64" t="s">
        <v>386</v>
      </c>
      <c r="C85" s="65" t="s">
        <v>3494</v>
      </c>
      <c r="D85" s="66">
        <v>3</v>
      </c>
      <c r="E85" s="67" t="s">
        <v>132</v>
      </c>
      <c r="F85" s="68">
        <v>32</v>
      </c>
      <c r="G85" s="65"/>
      <c r="H85" s="69"/>
      <c r="I85" s="70"/>
      <c r="J85" s="70"/>
      <c r="K85" s="34" t="s">
        <v>65</v>
      </c>
      <c r="L85" s="77">
        <v>85</v>
      </c>
      <c r="M85" s="77"/>
      <c r="N85" s="72"/>
      <c r="O85" s="79" t="s">
        <v>426</v>
      </c>
      <c r="P85" s="81">
        <v>43780.03212962963</v>
      </c>
      <c r="Q85" s="79" t="s">
        <v>468</v>
      </c>
      <c r="R85" s="79"/>
      <c r="S85" s="79"/>
      <c r="T85" s="79"/>
      <c r="U85" s="79"/>
      <c r="V85" s="82" t="s">
        <v>630</v>
      </c>
      <c r="W85" s="81">
        <v>43780.03212962963</v>
      </c>
      <c r="X85" s="85">
        <v>43780</v>
      </c>
      <c r="Y85" s="87" t="s">
        <v>759</v>
      </c>
      <c r="Z85" s="82" t="s">
        <v>899</v>
      </c>
      <c r="AA85" s="79"/>
      <c r="AB85" s="79"/>
      <c r="AC85" s="87" t="s">
        <v>1039</v>
      </c>
      <c r="AD85" s="87" t="s">
        <v>1137</v>
      </c>
      <c r="AE85" s="79" t="b">
        <v>0</v>
      </c>
      <c r="AF85" s="79">
        <v>1</v>
      </c>
      <c r="AG85" s="87" t="s">
        <v>1191</v>
      </c>
      <c r="AH85" s="79" t="b">
        <v>0</v>
      </c>
      <c r="AI85" s="79" t="s">
        <v>1217</v>
      </c>
      <c r="AJ85" s="79"/>
      <c r="AK85" s="87" t="s">
        <v>1163</v>
      </c>
      <c r="AL85" s="79" t="b">
        <v>0</v>
      </c>
      <c r="AM85" s="79">
        <v>0</v>
      </c>
      <c r="AN85" s="87" t="s">
        <v>1163</v>
      </c>
      <c r="AO85" s="79" t="s">
        <v>1229</v>
      </c>
      <c r="AP85" s="79" t="b">
        <v>0</v>
      </c>
      <c r="AQ85" s="87" t="s">
        <v>1137</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8">
        <v>2</v>
      </c>
      <c r="BG85" s="49">
        <v>5.714285714285714</v>
      </c>
      <c r="BH85" s="48">
        <v>1</v>
      </c>
      <c r="BI85" s="49">
        <v>2.857142857142857</v>
      </c>
      <c r="BJ85" s="48">
        <v>0</v>
      </c>
      <c r="BK85" s="49">
        <v>0</v>
      </c>
      <c r="BL85" s="48">
        <v>32</v>
      </c>
      <c r="BM85" s="49">
        <v>91.42857142857143</v>
      </c>
      <c r="BN85" s="48">
        <v>35</v>
      </c>
    </row>
    <row r="86" spans="1:66" ht="15">
      <c r="A86" s="64" t="s">
        <v>280</v>
      </c>
      <c r="B86" s="64" t="s">
        <v>387</v>
      </c>
      <c r="C86" s="65" t="s">
        <v>3494</v>
      </c>
      <c r="D86" s="66">
        <v>3</v>
      </c>
      <c r="E86" s="67" t="s">
        <v>132</v>
      </c>
      <c r="F86" s="68">
        <v>32</v>
      </c>
      <c r="G86" s="65"/>
      <c r="H86" s="69"/>
      <c r="I86" s="70"/>
      <c r="J86" s="70"/>
      <c r="K86" s="34" t="s">
        <v>65</v>
      </c>
      <c r="L86" s="77">
        <v>86</v>
      </c>
      <c r="M86" s="77"/>
      <c r="N86" s="72"/>
      <c r="O86" s="79" t="s">
        <v>426</v>
      </c>
      <c r="P86" s="81">
        <v>43780.01609953704</v>
      </c>
      <c r="Q86" s="79" t="s">
        <v>469</v>
      </c>
      <c r="R86" s="79"/>
      <c r="S86" s="79"/>
      <c r="T86" s="79"/>
      <c r="U86" s="79"/>
      <c r="V86" s="82" t="s">
        <v>631</v>
      </c>
      <c r="W86" s="81">
        <v>43780.01609953704</v>
      </c>
      <c r="X86" s="85">
        <v>43780</v>
      </c>
      <c r="Y86" s="87" t="s">
        <v>760</v>
      </c>
      <c r="Z86" s="82" t="s">
        <v>900</v>
      </c>
      <c r="AA86" s="79"/>
      <c r="AB86" s="79"/>
      <c r="AC86" s="87" t="s">
        <v>1040</v>
      </c>
      <c r="AD86" s="87" t="s">
        <v>1138</v>
      </c>
      <c r="AE86" s="79" t="b">
        <v>0</v>
      </c>
      <c r="AF86" s="79">
        <v>8</v>
      </c>
      <c r="AG86" s="87" t="s">
        <v>1192</v>
      </c>
      <c r="AH86" s="79" t="b">
        <v>0</v>
      </c>
      <c r="AI86" s="79" t="s">
        <v>1217</v>
      </c>
      <c r="AJ86" s="79"/>
      <c r="AK86" s="87" t="s">
        <v>1163</v>
      </c>
      <c r="AL86" s="79" t="b">
        <v>0</v>
      </c>
      <c r="AM86" s="79">
        <v>1</v>
      </c>
      <c r="AN86" s="87" t="s">
        <v>1163</v>
      </c>
      <c r="AO86" s="79" t="s">
        <v>1229</v>
      </c>
      <c r="AP86" s="79" t="b">
        <v>0</v>
      </c>
      <c r="AQ86" s="87" t="s">
        <v>1138</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v>1</v>
      </c>
      <c r="BG86" s="49">
        <v>1.8181818181818181</v>
      </c>
      <c r="BH86" s="48">
        <v>1</v>
      </c>
      <c r="BI86" s="49">
        <v>1.8181818181818181</v>
      </c>
      <c r="BJ86" s="48">
        <v>0</v>
      </c>
      <c r="BK86" s="49">
        <v>0</v>
      </c>
      <c r="BL86" s="48">
        <v>53</v>
      </c>
      <c r="BM86" s="49">
        <v>96.36363636363636</v>
      </c>
      <c r="BN86" s="48">
        <v>55</v>
      </c>
    </row>
    <row r="87" spans="1:66" ht="15">
      <c r="A87" s="64" t="s">
        <v>281</v>
      </c>
      <c r="B87" s="64" t="s">
        <v>280</v>
      </c>
      <c r="C87" s="65" t="s">
        <v>3494</v>
      </c>
      <c r="D87" s="66">
        <v>3</v>
      </c>
      <c r="E87" s="67" t="s">
        <v>132</v>
      </c>
      <c r="F87" s="68">
        <v>32</v>
      </c>
      <c r="G87" s="65"/>
      <c r="H87" s="69"/>
      <c r="I87" s="70"/>
      <c r="J87" s="70"/>
      <c r="K87" s="34" t="s">
        <v>65</v>
      </c>
      <c r="L87" s="77">
        <v>87</v>
      </c>
      <c r="M87" s="77"/>
      <c r="N87" s="72"/>
      <c r="O87" s="79" t="s">
        <v>424</v>
      </c>
      <c r="P87" s="81">
        <v>43780.03747685185</v>
      </c>
      <c r="Q87" s="79" t="s">
        <v>469</v>
      </c>
      <c r="R87" s="79"/>
      <c r="S87" s="79"/>
      <c r="T87" s="79"/>
      <c r="U87" s="79"/>
      <c r="V87" s="82" t="s">
        <v>632</v>
      </c>
      <c r="W87" s="81">
        <v>43780.03747685185</v>
      </c>
      <c r="X87" s="85">
        <v>43780</v>
      </c>
      <c r="Y87" s="87" t="s">
        <v>761</v>
      </c>
      <c r="Z87" s="82" t="s">
        <v>901</v>
      </c>
      <c r="AA87" s="79"/>
      <c r="AB87" s="79"/>
      <c r="AC87" s="87" t="s">
        <v>1041</v>
      </c>
      <c r="AD87" s="79"/>
      <c r="AE87" s="79" t="b">
        <v>0</v>
      </c>
      <c r="AF87" s="79">
        <v>0</v>
      </c>
      <c r="AG87" s="87" t="s">
        <v>1163</v>
      </c>
      <c r="AH87" s="79" t="b">
        <v>0</v>
      </c>
      <c r="AI87" s="79" t="s">
        <v>1217</v>
      </c>
      <c r="AJ87" s="79"/>
      <c r="AK87" s="87" t="s">
        <v>1163</v>
      </c>
      <c r="AL87" s="79" t="b">
        <v>0</v>
      </c>
      <c r="AM87" s="79">
        <v>1</v>
      </c>
      <c r="AN87" s="87" t="s">
        <v>1040</v>
      </c>
      <c r="AO87" s="79" t="s">
        <v>1229</v>
      </c>
      <c r="AP87" s="79" t="b">
        <v>0</v>
      </c>
      <c r="AQ87" s="87" t="s">
        <v>1040</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281</v>
      </c>
      <c r="B88" s="64" t="s">
        <v>387</v>
      </c>
      <c r="C88" s="65" t="s">
        <v>3494</v>
      </c>
      <c r="D88" s="66">
        <v>3</v>
      </c>
      <c r="E88" s="67" t="s">
        <v>132</v>
      </c>
      <c r="F88" s="68">
        <v>32</v>
      </c>
      <c r="G88" s="65"/>
      <c r="H88" s="69"/>
      <c r="I88" s="70"/>
      <c r="J88" s="70"/>
      <c r="K88" s="34" t="s">
        <v>65</v>
      </c>
      <c r="L88" s="77">
        <v>88</v>
      </c>
      <c r="M88" s="77"/>
      <c r="N88" s="72"/>
      <c r="O88" s="79" t="s">
        <v>426</v>
      </c>
      <c r="P88" s="81">
        <v>43780.03747685185</v>
      </c>
      <c r="Q88" s="79" t="s">
        <v>469</v>
      </c>
      <c r="R88" s="79"/>
      <c r="S88" s="79"/>
      <c r="T88" s="79"/>
      <c r="U88" s="79"/>
      <c r="V88" s="82" t="s">
        <v>632</v>
      </c>
      <c r="W88" s="81">
        <v>43780.03747685185</v>
      </c>
      <c r="X88" s="85">
        <v>43780</v>
      </c>
      <c r="Y88" s="87" t="s">
        <v>761</v>
      </c>
      <c r="Z88" s="82" t="s">
        <v>901</v>
      </c>
      <c r="AA88" s="79"/>
      <c r="AB88" s="79"/>
      <c r="AC88" s="87" t="s">
        <v>1041</v>
      </c>
      <c r="AD88" s="79"/>
      <c r="AE88" s="79" t="b">
        <v>0</v>
      </c>
      <c r="AF88" s="79">
        <v>0</v>
      </c>
      <c r="AG88" s="87" t="s">
        <v>1163</v>
      </c>
      <c r="AH88" s="79" t="b">
        <v>0</v>
      </c>
      <c r="AI88" s="79" t="s">
        <v>1217</v>
      </c>
      <c r="AJ88" s="79"/>
      <c r="AK88" s="87" t="s">
        <v>1163</v>
      </c>
      <c r="AL88" s="79" t="b">
        <v>0</v>
      </c>
      <c r="AM88" s="79">
        <v>1</v>
      </c>
      <c r="AN88" s="87" t="s">
        <v>1040</v>
      </c>
      <c r="AO88" s="79" t="s">
        <v>1229</v>
      </c>
      <c r="AP88" s="79" t="b">
        <v>0</v>
      </c>
      <c r="AQ88" s="87" t="s">
        <v>1040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v>1</v>
      </c>
      <c r="BG88" s="49">
        <v>1.8181818181818181</v>
      </c>
      <c r="BH88" s="48">
        <v>1</v>
      </c>
      <c r="BI88" s="49">
        <v>1.8181818181818181</v>
      </c>
      <c r="BJ88" s="48">
        <v>0</v>
      </c>
      <c r="BK88" s="49">
        <v>0</v>
      </c>
      <c r="BL88" s="48">
        <v>53</v>
      </c>
      <c r="BM88" s="49">
        <v>96.36363636363636</v>
      </c>
      <c r="BN88" s="48">
        <v>55</v>
      </c>
    </row>
    <row r="89" spans="1:66" ht="15">
      <c r="A89" s="64" t="s">
        <v>282</v>
      </c>
      <c r="B89" s="64" t="s">
        <v>388</v>
      </c>
      <c r="C89" s="65" t="s">
        <v>3494</v>
      </c>
      <c r="D89" s="66">
        <v>3</v>
      </c>
      <c r="E89" s="67" t="s">
        <v>132</v>
      </c>
      <c r="F89" s="68">
        <v>32</v>
      </c>
      <c r="G89" s="65"/>
      <c r="H89" s="69"/>
      <c r="I89" s="70"/>
      <c r="J89" s="70"/>
      <c r="K89" s="34" t="s">
        <v>65</v>
      </c>
      <c r="L89" s="77">
        <v>89</v>
      </c>
      <c r="M89" s="77"/>
      <c r="N89" s="72"/>
      <c r="O89" s="79" t="s">
        <v>425</v>
      </c>
      <c r="P89" s="81">
        <v>43780.0528587963</v>
      </c>
      <c r="Q89" s="79" t="s">
        <v>470</v>
      </c>
      <c r="R89" s="79"/>
      <c r="S89" s="79"/>
      <c r="T89" s="79"/>
      <c r="U89" s="79"/>
      <c r="V89" s="82" t="s">
        <v>633</v>
      </c>
      <c r="W89" s="81">
        <v>43780.0528587963</v>
      </c>
      <c r="X89" s="85">
        <v>43780</v>
      </c>
      <c r="Y89" s="87" t="s">
        <v>762</v>
      </c>
      <c r="Z89" s="82" t="s">
        <v>902</v>
      </c>
      <c r="AA89" s="79"/>
      <c r="AB89" s="79"/>
      <c r="AC89" s="87" t="s">
        <v>1042</v>
      </c>
      <c r="AD89" s="87" t="s">
        <v>1139</v>
      </c>
      <c r="AE89" s="79" t="b">
        <v>0</v>
      </c>
      <c r="AF89" s="79">
        <v>10</v>
      </c>
      <c r="AG89" s="87" t="s">
        <v>1193</v>
      </c>
      <c r="AH89" s="79" t="b">
        <v>0</v>
      </c>
      <c r="AI89" s="79" t="s">
        <v>1217</v>
      </c>
      <c r="AJ89" s="79"/>
      <c r="AK89" s="87" t="s">
        <v>1163</v>
      </c>
      <c r="AL89" s="79" t="b">
        <v>0</v>
      </c>
      <c r="AM89" s="79">
        <v>0</v>
      </c>
      <c r="AN89" s="87" t="s">
        <v>1163</v>
      </c>
      <c r="AO89" s="79" t="s">
        <v>1229</v>
      </c>
      <c r="AP89" s="79" t="b">
        <v>0</v>
      </c>
      <c r="AQ89" s="87" t="s">
        <v>1139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282</v>
      </c>
      <c r="B90" s="64" t="s">
        <v>389</v>
      </c>
      <c r="C90" s="65" t="s">
        <v>3494</v>
      </c>
      <c r="D90" s="66">
        <v>3</v>
      </c>
      <c r="E90" s="67" t="s">
        <v>132</v>
      </c>
      <c r="F90" s="68">
        <v>32</v>
      </c>
      <c r="G90" s="65"/>
      <c r="H90" s="69"/>
      <c r="I90" s="70"/>
      <c r="J90" s="70"/>
      <c r="K90" s="34" t="s">
        <v>65</v>
      </c>
      <c r="L90" s="77">
        <v>90</v>
      </c>
      <c r="M90" s="77"/>
      <c r="N90" s="72"/>
      <c r="O90" s="79" t="s">
        <v>425</v>
      </c>
      <c r="P90" s="81">
        <v>43780.0528587963</v>
      </c>
      <c r="Q90" s="79" t="s">
        <v>470</v>
      </c>
      <c r="R90" s="79"/>
      <c r="S90" s="79"/>
      <c r="T90" s="79"/>
      <c r="U90" s="79"/>
      <c r="V90" s="82" t="s">
        <v>633</v>
      </c>
      <c r="W90" s="81">
        <v>43780.0528587963</v>
      </c>
      <c r="X90" s="85">
        <v>43780</v>
      </c>
      <c r="Y90" s="87" t="s">
        <v>762</v>
      </c>
      <c r="Z90" s="82" t="s">
        <v>902</v>
      </c>
      <c r="AA90" s="79"/>
      <c r="AB90" s="79"/>
      <c r="AC90" s="87" t="s">
        <v>1042</v>
      </c>
      <c r="AD90" s="87" t="s">
        <v>1139</v>
      </c>
      <c r="AE90" s="79" t="b">
        <v>0</v>
      </c>
      <c r="AF90" s="79">
        <v>10</v>
      </c>
      <c r="AG90" s="87" t="s">
        <v>1193</v>
      </c>
      <c r="AH90" s="79" t="b">
        <v>0</v>
      </c>
      <c r="AI90" s="79" t="s">
        <v>1217</v>
      </c>
      <c r="AJ90" s="79"/>
      <c r="AK90" s="87" t="s">
        <v>1163</v>
      </c>
      <c r="AL90" s="79" t="b">
        <v>0</v>
      </c>
      <c r="AM90" s="79">
        <v>0</v>
      </c>
      <c r="AN90" s="87" t="s">
        <v>1163</v>
      </c>
      <c r="AO90" s="79" t="s">
        <v>1229</v>
      </c>
      <c r="AP90" s="79" t="b">
        <v>0</v>
      </c>
      <c r="AQ90" s="87" t="s">
        <v>1139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282</v>
      </c>
      <c r="B91" s="64" t="s">
        <v>390</v>
      </c>
      <c r="C91" s="65" t="s">
        <v>3494</v>
      </c>
      <c r="D91" s="66">
        <v>3</v>
      </c>
      <c r="E91" s="67" t="s">
        <v>132</v>
      </c>
      <c r="F91" s="68">
        <v>32</v>
      </c>
      <c r="G91" s="65"/>
      <c r="H91" s="69"/>
      <c r="I91" s="70"/>
      <c r="J91" s="70"/>
      <c r="K91" s="34" t="s">
        <v>65</v>
      </c>
      <c r="L91" s="77">
        <v>91</v>
      </c>
      <c r="M91" s="77"/>
      <c r="N91" s="72"/>
      <c r="O91" s="79" t="s">
        <v>425</v>
      </c>
      <c r="P91" s="81">
        <v>43780.0528587963</v>
      </c>
      <c r="Q91" s="79" t="s">
        <v>470</v>
      </c>
      <c r="R91" s="79"/>
      <c r="S91" s="79"/>
      <c r="T91" s="79"/>
      <c r="U91" s="79"/>
      <c r="V91" s="82" t="s">
        <v>633</v>
      </c>
      <c r="W91" s="81">
        <v>43780.0528587963</v>
      </c>
      <c r="X91" s="85">
        <v>43780</v>
      </c>
      <c r="Y91" s="87" t="s">
        <v>762</v>
      </c>
      <c r="Z91" s="82" t="s">
        <v>902</v>
      </c>
      <c r="AA91" s="79"/>
      <c r="AB91" s="79"/>
      <c r="AC91" s="87" t="s">
        <v>1042</v>
      </c>
      <c r="AD91" s="87" t="s">
        <v>1139</v>
      </c>
      <c r="AE91" s="79" t="b">
        <v>0</v>
      </c>
      <c r="AF91" s="79">
        <v>10</v>
      </c>
      <c r="AG91" s="87" t="s">
        <v>1193</v>
      </c>
      <c r="AH91" s="79" t="b">
        <v>0</v>
      </c>
      <c r="AI91" s="79" t="s">
        <v>1217</v>
      </c>
      <c r="AJ91" s="79"/>
      <c r="AK91" s="87" t="s">
        <v>1163</v>
      </c>
      <c r="AL91" s="79" t="b">
        <v>0</v>
      </c>
      <c r="AM91" s="79">
        <v>0</v>
      </c>
      <c r="AN91" s="87" t="s">
        <v>1163</v>
      </c>
      <c r="AO91" s="79" t="s">
        <v>1229</v>
      </c>
      <c r="AP91" s="79" t="b">
        <v>0</v>
      </c>
      <c r="AQ91" s="87" t="s">
        <v>1139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282</v>
      </c>
      <c r="B92" s="64" t="s">
        <v>391</v>
      </c>
      <c r="C92" s="65" t="s">
        <v>3494</v>
      </c>
      <c r="D92" s="66">
        <v>3</v>
      </c>
      <c r="E92" s="67" t="s">
        <v>132</v>
      </c>
      <c r="F92" s="68">
        <v>32</v>
      </c>
      <c r="G92" s="65"/>
      <c r="H92" s="69"/>
      <c r="I92" s="70"/>
      <c r="J92" s="70"/>
      <c r="K92" s="34" t="s">
        <v>65</v>
      </c>
      <c r="L92" s="77">
        <v>92</v>
      </c>
      <c r="M92" s="77"/>
      <c r="N92" s="72"/>
      <c r="O92" s="79" t="s">
        <v>425</v>
      </c>
      <c r="P92" s="81">
        <v>43780.0528587963</v>
      </c>
      <c r="Q92" s="79" t="s">
        <v>470</v>
      </c>
      <c r="R92" s="79"/>
      <c r="S92" s="79"/>
      <c r="T92" s="79"/>
      <c r="U92" s="79"/>
      <c r="V92" s="82" t="s">
        <v>633</v>
      </c>
      <c r="W92" s="81">
        <v>43780.0528587963</v>
      </c>
      <c r="X92" s="85">
        <v>43780</v>
      </c>
      <c r="Y92" s="87" t="s">
        <v>762</v>
      </c>
      <c r="Z92" s="82" t="s">
        <v>902</v>
      </c>
      <c r="AA92" s="79"/>
      <c r="AB92" s="79"/>
      <c r="AC92" s="87" t="s">
        <v>1042</v>
      </c>
      <c r="AD92" s="87" t="s">
        <v>1139</v>
      </c>
      <c r="AE92" s="79" t="b">
        <v>0</v>
      </c>
      <c r="AF92" s="79">
        <v>10</v>
      </c>
      <c r="AG92" s="87" t="s">
        <v>1193</v>
      </c>
      <c r="AH92" s="79" t="b">
        <v>0</v>
      </c>
      <c r="AI92" s="79" t="s">
        <v>1217</v>
      </c>
      <c r="AJ92" s="79"/>
      <c r="AK92" s="87" t="s">
        <v>1163</v>
      </c>
      <c r="AL92" s="79" t="b">
        <v>0</v>
      </c>
      <c r="AM92" s="79">
        <v>0</v>
      </c>
      <c r="AN92" s="87" t="s">
        <v>1163</v>
      </c>
      <c r="AO92" s="79" t="s">
        <v>1229</v>
      </c>
      <c r="AP92" s="79" t="b">
        <v>0</v>
      </c>
      <c r="AQ92" s="87" t="s">
        <v>1139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282</v>
      </c>
      <c r="B93" s="64" t="s">
        <v>369</v>
      </c>
      <c r="C93" s="65" t="s">
        <v>3494</v>
      </c>
      <c r="D93" s="66">
        <v>3</v>
      </c>
      <c r="E93" s="67" t="s">
        <v>132</v>
      </c>
      <c r="F93" s="68">
        <v>32</v>
      </c>
      <c r="G93" s="65"/>
      <c r="H93" s="69"/>
      <c r="I93" s="70"/>
      <c r="J93" s="70"/>
      <c r="K93" s="34" t="s">
        <v>65</v>
      </c>
      <c r="L93" s="77">
        <v>93</v>
      </c>
      <c r="M93" s="77"/>
      <c r="N93" s="72"/>
      <c r="O93" s="79" t="s">
        <v>425</v>
      </c>
      <c r="P93" s="81">
        <v>43780.0528587963</v>
      </c>
      <c r="Q93" s="79" t="s">
        <v>470</v>
      </c>
      <c r="R93" s="79"/>
      <c r="S93" s="79"/>
      <c r="T93" s="79"/>
      <c r="U93" s="79"/>
      <c r="V93" s="82" t="s">
        <v>633</v>
      </c>
      <c r="W93" s="81">
        <v>43780.0528587963</v>
      </c>
      <c r="X93" s="85">
        <v>43780</v>
      </c>
      <c r="Y93" s="87" t="s">
        <v>762</v>
      </c>
      <c r="Z93" s="82" t="s">
        <v>902</v>
      </c>
      <c r="AA93" s="79"/>
      <c r="AB93" s="79"/>
      <c r="AC93" s="87" t="s">
        <v>1042</v>
      </c>
      <c r="AD93" s="87" t="s">
        <v>1139</v>
      </c>
      <c r="AE93" s="79" t="b">
        <v>0</v>
      </c>
      <c r="AF93" s="79">
        <v>10</v>
      </c>
      <c r="AG93" s="87" t="s">
        <v>1193</v>
      </c>
      <c r="AH93" s="79" t="b">
        <v>0</v>
      </c>
      <c r="AI93" s="79" t="s">
        <v>1217</v>
      </c>
      <c r="AJ93" s="79"/>
      <c r="AK93" s="87" t="s">
        <v>1163</v>
      </c>
      <c r="AL93" s="79" t="b">
        <v>0</v>
      </c>
      <c r="AM93" s="79">
        <v>0</v>
      </c>
      <c r="AN93" s="87" t="s">
        <v>1163</v>
      </c>
      <c r="AO93" s="79" t="s">
        <v>1229</v>
      </c>
      <c r="AP93" s="79" t="b">
        <v>0</v>
      </c>
      <c r="AQ93" s="87" t="s">
        <v>1139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282</v>
      </c>
      <c r="B94" s="64" t="s">
        <v>392</v>
      </c>
      <c r="C94" s="65" t="s">
        <v>3494</v>
      </c>
      <c r="D94" s="66">
        <v>3</v>
      </c>
      <c r="E94" s="67" t="s">
        <v>132</v>
      </c>
      <c r="F94" s="68">
        <v>32</v>
      </c>
      <c r="G94" s="65"/>
      <c r="H94" s="69"/>
      <c r="I94" s="70"/>
      <c r="J94" s="70"/>
      <c r="K94" s="34" t="s">
        <v>65</v>
      </c>
      <c r="L94" s="77">
        <v>94</v>
      </c>
      <c r="M94" s="77"/>
      <c r="N94" s="72"/>
      <c r="O94" s="79" t="s">
        <v>425</v>
      </c>
      <c r="P94" s="81">
        <v>43780.0528587963</v>
      </c>
      <c r="Q94" s="79" t="s">
        <v>470</v>
      </c>
      <c r="R94" s="79"/>
      <c r="S94" s="79"/>
      <c r="T94" s="79"/>
      <c r="U94" s="79"/>
      <c r="V94" s="82" t="s">
        <v>633</v>
      </c>
      <c r="W94" s="81">
        <v>43780.0528587963</v>
      </c>
      <c r="X94" s="85">
        <v>43780</v>
      </c>
      <c r="Y94" s="87" t="s">
        <v>762</v>
      </c>
      <c r="Z94" s="82" t="s">
        <v>902</v>
      </c>
      <c r="AA94" s="79"/>
      <c r="AB94" s="79"/>
      <c r="AC94" s="87" t="s">
        <v>1042</v>
      </c>
      <c r="AD94" s="87" t="s">
        <v>1139</v>
      </c>
      <c r="AE94" s="79" t="b">
        <v>0</v>
      </c>
      <c r="AF94" s="79">
        <v>10</v>
      </c>
      <c r="AG94" s="87" t="s">
        <v>1193</v>
      </c>
      <c r="AH94" s="79" t="b">
        <v>0</v>
      </c>
      <c r="AI94" s="79" t="s">
        <v>1217</v>
      </c>
      <c r="AJ94" s="79"/>
      <c r="AK94" s="87" t="s">
        <v>1163</v>
      </c>
      <c r="AL94" s="79" t="b">
        <v>0</v>
      </c>
      <c r="AM94" s="79">
        <v>0</v>
      </c>
      <c r="AN94" s="87" t="s">
        <v>1163</v>
      </c>
      <c r="AO94" s="79" t="s">
        <v>1229</v>
      </c>
      <c r="AP94" s="79" t="b">
        <v>0</v>
      </c>
      <c r="AQ94" s="87" t="s">
        <v>1139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282</v>
      </c>
      <c r="B95" s="64" t="s">
        <v>393</v>
      </c>
      <c r="C95" s="65" t="s">
        <v>3494</v>
      </c>
      <c r="D95" s="66">
        <v>3</v>
      </c>
      <c r="E95" s="67" t="s">
        <v>132</v>
      </c>
      <c r="F95" s="68">
        <v>32</v>
      </c>
      <c r="G95" s="65"/>
      <c r="H95" s="69"/>
      <c r="I95" s="70"/>
      <c r="J95" s="70"/>
      <c r="K95" s="34" t="s">
        <v>65</v>
      </c>
      <c r="L95" s="77">
        <v>95</v>
      </c>
      <c r="M95" s="77"/>
      <c r="N95" s="72"/>
      <c r="O95" s="79" t="s">
        <v>426</v>
      </c>
      <c r="P95" s="81">
        <v>43780.0528587963</v>
      </c>
      <c r="Q95" s="79" t="s">
        <v>470</v>
      </c>
      <c r="R95" s="79"/>
      <c r="S95" s="79"/>
      <c r="T95" s="79"/>
      <c r="U95" s="79"/>
      <c r="V95" s="82" t="s">
        <v>633</v>
      </c>
      <c r="W95" s="81">
        <v>43780.0528587963</v>
      </c>
      <c r="X95" s="85">
        <v>43780</v>
      </c>
      <c r="Y95" s="87" t="s">
        <v>762</v>
      </c>
      <c r="Z95" s="82" t="s">
        <v>902</v>
      </c>
      <c r="AA95" s="79"/>
      <c r="AB95" s="79"/>
      <c r="AC95" s="87" t="s">
        <v>1042</v>
      </c>
      <c r="AD95" s="87" t="s">
        <v>1139</v>
      </c>
      <c r="AE95" s="79" t="b">
        <v>0</v>
      </c>
      <c r="AF95" s="79">
        <v>10</v>
      </c>
      <c r="AG95" s="87" t="s">
        <v>1193</v>
      </c>
      <c r="AH95" s="79" t="b">
        <v>0</v>
      </c>
      <c r="AI95" s="79" t="s">
        <v>1217</v>
      </c>
      <c r="AJ95" s="79"/>
      <c r="AK95" s="87" t="s">
        <v>1163</v>
      </c>
      <c r="AL95" s="79" t="b">
        <v>0</v>
      </c>
      <c r="AM95" s="79">
        <v>0</v>
      </c>
      <c r="AN95" s="87" t="s">
        <v>1163</v>
      </c>
      <c r="AO95" s="79" t="s">
        <v>1229</v>
      </c>
      <c r="AP95" s="79" t="b">
        <v>0</v>
      </c>
      <c r="AQ95" s="87" t="s">
        <v>1139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v>2</v>
      </c>
      <c r="BG95" s="49">
        <v>5.714285714285714</v>
      </c>
      <c r="BH95" s="48">
        <v>1</v>
      </c>
      <c r="BI95" s="49">
        <v>2.857142857142857</v>
      </c>
      <c r="BJ95" s="48">
        <v>0</v>
      </c>
      <c r="BK95" s="49">
        <v>0</v>
      </c>
      <c r="BL95" s="48">
        <v>32</v>
      </c>
      <c r="BM95" s="49">
        <v>91.42857142857143</v>
      </c>
      <c r="BN95" s="48">
        <v>35</v>
      </c>
    </row>
    <row r="96" spans="1:66" ht="15">
      <c r="A96" s="64" t="s">
        <v>282</v>
      </c>
      <c r="B96" s="64" t="s">
        <v>355</v>
      </c>
      <c r="C96" s="65" t="s">
        <v>3494</v>
      </c>
      <c r="D96" s="66">
        <v>3</v>
      </c>
      <c r="E96" s="67" t="s">
        <v>132</v>
      </c>
      <c r="F96" s="68">
        <v>32</v>
      </c>
      <c r="G96" s="65"/>
      <c r="H96" s="69"/>
      <c r="I96" s="70"/>
      <c r="J96" s="70"/>
      <c r="K96" s="34" t="s">
        <v>65</v>
      </c>
      <c r="L96" s="77">
        <v>96</v>
      </c>
      <c r="M96" s="77"/>
      <c r="N96" s="72"/>
      <c r="O96" s="79" t="s">
        <v>425</v>
      </c>
      <c r="P96" s="81">
        <v>43780.0528587963</v>
      </c>
      <c r="Q96" s="79" t="s">
        <v>470</v>
      </c>
      <c r="R96" s="79"/>
      <c r="S96" s="79"/>
      <c r="T96" s="79"/>
      <c r="U96" s="79"/>
      <c r="V96" s="82" t="s">
        <v>633</v>
      </c>
      <c r="W96" s="81">
        <v>43780.0528587963</v>
      </c>
      <c r="X96" s="85">
        <v>43780</v>
      </c>
      <c r="Y96" s="87" t="s">
        <v>762</v>
      </c>
      <c r="Z96" s="82" t="s">
        <v>902</v>
      </c>
      <c r="AA96" s="79"/>
      <c r="AB96" s="79"/>
      <c r="AC96" s="87" t="s">
        <v>1042</v>
      </c>
      <c r="AD96" s="87" t="s">
        <v>1139</v>
      </c>
      <c r="AE96" s="79" t="b">
        <v>0</v>
      </c>
      <c r="AF96" s="79">
        <v>10</v>
      </c>
      <c r="AG96" s="87" t="s">
        <v>1193</v>
      </c>
      <c r="AH96" s="79" t="b">
        <v>0</v>
      </c>
      <c r="AI96" s="79" t="s">
        <v>1217</v>
      </c>
      <c r="AJ96" s="79"/>
      <c r="AK96" s="87" t="s">
        <v>1163</v>
      </c>
      <c r="AL96" s="79" t="b">
        <v>0</v>
      </c>
      <c r="AM96" s="79">
        <v>0</v>
      </c>
      <c r="AN96" s="87" t="s">
        <v>1163</v>
      </c>
      <c r="AO96" s="79" t="s">
        <v>1229</v>
      </c>
      <c r="AP96" s="79" t="b">
        <v>0</v>
      </c>
      <c r="AQ96" s="87" t="s">
        <v>1139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4</v>
      </c>
      <c r="BF96" s="48"/>
      <c r="BG96" s="49"/>
      <c r="BH96" s="48"/>
      <c r="BI96" s="49"/>
      <c r="BJ96" s="48"/>
      <c r="BK96" s="49"/>
      <c r="BL96" s="48"/>
      <c r="BM96" s="49"/>
      <c r="BN96" s="48"/>
    </row>
    <row r="97" spans="1:66" ht="15">
      <c r="A97" s="64" t="s">
        <v>282</v>
      </c>
      <c r="B97" s="64" t="s">
        <v>370</v>
      </c>
      <c r="C97" s="65" t="s">
        <v>3494</v>
      </c>
      <c r="D97" s="66">
        <v>3</v>
      </c>
      <c r="E97" s="67" t="s">
        <v>132</v>
      </c>
      <c r="F97" s="68">
        <v>32</v>
      </c>
      <c r="G97" s="65"/>
      <c r="H97" s="69"/>
      <c r="I97" s="70"/>
      <c r="J97" s="70"/>
      <c r="K97" s="34" t="s">
        <v>65</v>
      </c>
      <c r="L97" s="77">
        <v>97</v>
      </c>
      <c r="M97" s="77"/>
      <c r="N97" s="72"/>
      <c r="O97" s="79" t="s">
        <v>425</v>
      </c>
      <c r="P97" s="81">
        <v>43780.0528587963</v>
      </c>
      <c r="Q97" s="79" t="s">
        <v>470</v>
      </c>
      <c r="R97" s="79"/>
      <c r="S97" s="79"/>
      <c r="T97" s="79"/>
      <c r="U97" s="79"/>
      <c r="V97" s="82" t="s">
        <v>633</v>
      </c>
      <c r="W97" s="81">
        <v>43780.0528587963</v>
      </c>
      <c r="X97" s="85">
        <v>43780</v>
      </c>
      <c r="Y97" s="87" t="s">
        <v>762</v>
      </c>
      <c r="Z97" s="82" t="s">
        <v>902</v>
      </c>
      <c r="AA97" s="79"/>
      <c r="AB97" s="79"/>
      <c r="AC97" s="87" t="s">
        <v>1042</v>
      </c>
      <c r="AD97" s="87" t="s">
        <v>1139</v>
      </c>
      <c r="AE97" s="79" t="b">
        <v>0</v>
      </c>
      <c r="AF97" s="79">
        <v>10</v>
      </c>
      <c r="AG97" s="87" t="s">
        <v>1193</v>
      </c>
      <c r="AH97" s="79" t="b">
        <v>0</v>
      </c>
      <c r="AI97" s="79" t="s">
        <v>1217</v>
      </c>
      <c r="AJ97" s="79"/>
      <c r="AK97" s="87" t="s">
        <v>1163</v>
      </c>
      <c r="AL97" s="79" t="b">
        <v>0</v>
      </c>
      <c r="AM97" s="79">
        <v>0</v>
      </c>
      <c r="AN97" s="87" t="s">
        <v>1163</v>
      </c>
      <c r="AO97" s="79" t="s">
        <v>1229</v>
      </c>
      <c r="AP97" s="79" t="b">
        <v>0</v>
      </c>
      <c r="AQ97" s="87" t="s">
        <v>1139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282</v>
      </c>
      <c r="B98" s="64" t="s">
        <v>363</v>
      </c>
      <c r="C98" s="65" t="s">
        <v>3494</v>
      </c>
      <c r="D98" s="66">
        <v>3</v>
      </c>
      <c r="E98" s="67" t="s">
        <v>132</v>
      </c>
      <c r="F98" s="68">
        <v>32</v>
      </c>
      <c r="G98" s="65"/>
      <c r="H98" s="69"/>
      <c r="I98" s="70"/>
      <c r="J98" s="70"/>
      <c r="K98" s="34" t="s">
        <v>65</v>
      </c>
      <c r="L98" s="77">
        <v>98</v>
      </c>
      <c r="M98" s="77"/>
      <c r="N98" s="72"/>
      <c r="O98" s="79" t="s">
        <v>425</v>
      </c>
      <c r="P98" s="81">
        <v>43780.0528587963</v>
      </c>
      <c r="Q98" s="79" t="s">
        <v>470</v>
      </c>
      <c r="R98" s="79"/>
      <c r="S98" s="79"/>
      <c r="T98" s="79"/>
      <c r="U98" s="79"/>
      <c r="V98" s="82" t="s">
        <v>633</v>
      </c>
      <c r="W98" s="81">
        <v>43780.0528587963</v>
      </c>
      <c r="X98" s="85">
        <v>43780</v>
      </c>
      <c r="Y98" s="87" t="s">
        <v>762</v>
      </c>
      <c r="Z98" s="82" t="s">
        <v>902</v>
      </c>
      <c r="AA98" s="79"/>
      <c r="AB98" s="79"/>
      <c r="AC98" s="87" t="s">
        <v>1042</v>
      </c>
      <c r="AD98" s="87" t="s">
        <v>1139</v>
      </c>
      <c r="AE98" s="79" t="b">
        <v>0</v>
      </c>
      <c r="AF98" s="79">
        <v>10</v>
      </c>
      <c r="AG98" s="87" t="s">
        <v>1193</v>
      </c>
      <c r="AH98" s="79" t="b">
        <v>0</v>
      </c>
      <c r="AI98" s="79" t="s">
        <v>1217</v>
      </c>
      <c r="AJ98" s="79"/>
      <c r="AK98" s="87" t="s">
        <v>1163</v>
      </c>
      <c r="AL98" s="79" t="b">
        <v>0</v>
      </c>
      <c r="AM98" s="79">
        <v>0</v>
      </c>
      <c r="AN98" s="87" t="s">
        <v>1163</v>
      </c>
      <c r="AO98" s="79" t="s">
        <v>1229</v>
      </c>
      <c r="AP98" s="79" t="b">
        <v>0</v>
      </c>
      <c r="AQ98" s="87" t="s">
        <v>1139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5</v>
      </c>
      <c r="BF98" s="48"/>
      <c r="BG98" s="49"/>
      <c r="BH98" s="48"/>
      <c r="BI98" s="49"/>
      <c r="BJ98" s="48"/>
      <c r="BK98" s="49"/>
      <c r="BL98" s="48"/>
      <c r="BM98" s="49"/>
      <c r="BN98" s="48"/>
    </row>
    <row r="99" spans="1:66" ht="15">
      <c r="A99" s="64" t="s">
        <v>283</v>
      </c>
      <c r="B99" s="64" t="s">
        <v>309</v>
      </c>
      <c r="C99" s="65" t="s">
        <v>3494</v>
      </c>
      <c r="D99" s="66">
        <v>3</v>
      </c>
      <c r="E99" s="67" t="s">
        <v>132</v>
      </c>
      <c r="F99" s="68">
        <v>32</v>
      </c>
      <c r="G99" s="65"/>
      <c r="H99" s="69"/>
      <c r="I99" s="70"/>
      <c r="J99" s="70"/>
      <c r="K99" s="34" t="s">
        <v>65</v>
      </c>
      <c r="L99" s="77">
        <v>99</v>
      </c>
      <c r="M99" s="77"/>
      <c r="N99" s="72"/>
      <c r="O99" s="79" t="s">
        <v>424</v>
      </c>
      <c r="P99" s="81">
        <v>43780.06263888889</v>
      </c>
      <c r="Q99" s="79" t="s">
        <v>427</v>
      </c>
      <c r="R99" s="79"/>
      <c r="S99" s="79"/>
      <c r="T99" s="79"/>
      <c r="U99" s="79"/>
      <c r="V99" s="82" t="s">
        <v>634</v>
      </c>
      <c r="W99" s="81">
        <v>43780.06263888889</v>
      </c>
      <c r="X99" s="85">
        <v>43780</v>
      </c>
      <c r="Y99" s="87" t="s">
        <v>763</v>
      </c>
      <c r="Z99" s="82" t="s">
        <v>903</v>
      </c>
      <c r="AA99" s="79"/>
      <c r="AB99" s="79"/>
      <c r="AC99" s="87" t="s">
        <v>1043</v>
      </c>
      <c r="AD99" s="79"/>
      <c r="AE99" s="79" t="b">
        <v>0</v>
      </c>
      <c r="AF99" s="79">
        <v>0</v>
      </c>
      <c r="AG99" s="87" t="s">
        <v>1163</v>
      </c>
      <c r="AH99" s="79" t="b">
        <v>0</v>
      </c>
      <c r="AI99" s="79" t="s">
        <v>1217</v>
      </c>
      <c r="AJ99" s="79"/>
      <c r="AK99" s="87" t="s">
        <v>1163</v>
      </c>
      <c r="AL99" s="79" t="b">
        <v>0</v>
      </c>
      <c r="AM99" s="79">
        <v>37</v>
      </c>
      <c r="AN99" s="87" t="s">
        <v>1073</v>
      </c>
      <c r="AO99" s="79" t="s">
        <v>1229</v>
      </c>
      <c r="AP99" s="79" t="b">
        <v>0</v>
      </c>
      <c r="AQ99" s="87" t="s">
        <v>1073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5</v>
      </c>
      <c r="BG99" s="49">
        <v>9.803921568627452</v>
      </c>
      <c r="BH99" s="48">
        <v>2</v>
      </c>
      <c r="BI99" s="49">
        <v>3.9215686274509802</v>
      </c>
      <c r="BJ99" s="48">
        <v>0</v>
      </c>
      <c r="BK99" s="49">
        <v>0</v>
      </c>
      <c r="BL99" s="48">
        <v>44</v>
      </c>
      <c r="BM99" s="49">
        <v>86.27450980392157</v>
      </c>
      <c r="BN99" s="48">
        <v>51</v>
      </c>
    </row>
    <row r="100" spans="1:66" ht="15">
      <c r="A100" s="64" t="s">
        <v>284</v>
      </c>
      <c r="B100" s="64" t="s">
        <v>394</v>
      </c>
      <c r="C100" s="65" t="s">
        <v>3494</v>
      </c>
      <c r="D100" s="66">
        <v>3</v>
      </c>
      <c r="E100" s="67" t="s">
        <v>132</v>
      </c>
      <c r="F100" s="68">
        <v>32</v>
      </c>
      <c r="G100" s="65"/>
      <c r="H100" s="69"/>
      <c r="I100" s="70"/>
      <c r="J100" s="70"/>
      <c r="K100" s="34" t="s">
        <v>65</v>
      </c>
      <c r="L100" s="77">
        <v>100</v>
      </c>
      <c r="M100" s="77"/>
      <c r="N100" s="72"/>
      <c r="O100" s="79" t="s">
        <v>425</v>
      </c>
      <c r="P100" s="81">
        <v>43780.07430555556</v>
      </c>
      <c r="Q100" s="79" t="s">
        <v>471</v>
      </c>
      <c r="R100" s="79"/>
      <c r="S100" s="79"/>
      <c r="T100" s="79"/>
      <c r="U100" s="79"/>
      <c r="V100" s="82" t="s">
        <v>635</v>
      </c>
      <c r="W100" s="81">
        <v>43780.07430555556</v>
      </c>
      <c r="X100" s="85">
        <v>43780</v>
      </c>
      <c r="Y100" s="87" t="s">
        <v>764</v>
      </c>
      <c r="Z100" s="82" t="s">
        <v>904</v>
      </c>
      <c r="AA100" s="79"/>
      <c r="AB100" s="79"/>
      <c r="AC100" s="87" t="s">
        <v>1044</v>
      </c>
      <c r="AD100" s="87" t="s">
        <v>1140</v>
      </c>
      <c r="AE100" s="79" t="b">
        <v>0</v>
      </c>
      <c r="AF100" s="79">
        <v>0</v>
      </c>
      <c r="AG100" s="87" t="s">
        <v>1194</v>
      </c>
      <c r="AH100" s="79" t="b">
        <v>0</v>
      </c>
      <c r="AI100" s="79" t="s">
        <v>1217</v>
      </c>
      <c r="AJ100" s="79"/>
      <c r="AK100" s="87" t="s">
        <v>1163</v>
      </c>
      <c r="AL100" s="79" t="b">
        <v>0</v>
      </c>
      <c r="AM100" s="79">
        <v>0</v>
      </c>
      <c r="AN100" s="87" t="s">
        <v>1163</v>
      </c>
      <c r="AO100" s="79" t="s">
        <v>1230</v>
      </c>
      <c r="AP100" s="79" t="b">
        <v>0</v>
      </c>
      <c r="AQ100" s="87" t="s">
        <v>1140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284</v>
      </c>
      <c r="B101" s="64" t="s">
        <v>395</v>
      </c>
      <c r="C101" s="65" t="s">
        <v>3494</v>
      </c>
      <c r="D101" s="66">
        <v>3</v>
      </c>
      <c r="E101" s="67" t="s">
        <v>132</v>
      </c>
      <c r="F101" s="68">
        <v>32</v>
      </c>
      <c r="G101" s="65"/>
      <c r="H101" s="69"/>
      <c r="I101" s="70"/>
      <c r="J101" s="70"/>
      <c r="K101" s="34" t="s">
        <v>65</v>
      </c>
      <c r="L101" s="77">
        <v>101</v>
      </c>
      <c r="M101" s="77"/>
      <c r="N101" s="72"/>
      <c r="O101" s="79" t="s">
        <v>426</v>
      </c>
      <c r="P101" s="81">
        <v>43780.07430555556</v>
      </c>
      <c r="Q101" s="79" t="s">
        <v>471</v>
      </c>
      <c r="R101" s="79"/>
      <c r="S101" s="79"/>
      <c r="T101" s="79"/>
      <c r="U101" s="79"/>
      <c r="V101" s="82" t="s">
        <v>635</v>
      </c>
      <c r="W101" s="81">
        <v>43780.07430555556</v>
      </c>
      <c r="X101" s="85">
        <v>43780</v>
      </c>
      <c r="Y101" s="87" t="s">
        <v>764</v>
      </c>
      <c r="Z101" s="82" t="s">
        <v>904</v>
      </c>
      <c r="AA101" s="79"/>
      <c r="AB101" s="79"/>
      <c r="AC101" s="87" t="s">
        <v>1044</v>
      </c>
      <c r="AD101" s="87" t="s">
        <v>1140</v>
      </c>
      <c r="AE101" s="79" t="b">
        <v>0</v>
      </c>
      <c r="AF101" s="79">
        <v>0</v>
      </c>
      <c r="AG101" s="87" t="s">
        <v>1194</v>
      </c>
      <c r="AH101" s="79" t="b">
        <v>0</v>
      </c>
      <c r="AI101" s="79" t="s">
        <v>1217</v>
      </c>
      <c r="AJ101" s="79"/>
      <c r="AK101" s="87" t="s">
        <v>1163</v>
      </c>
      <c r="AL101" s="79" t="b">
        <v>0</v>
      </c>
      <c r="AM101" s="79">
        <v>0</v>
      </c>
      <c r="AN101" s="87" t="s">
        <v>1163</v>
      </c>
      <c r="AO101" s="79" t="s">
        <v>1230</v>
      </c>
      <c r="AP101" s="79" t="b">
        <v>0</v>
      </c>
      <c r="AQ101" s="87" t="s">
        <v>1140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v>3</v>
      </c>
      <c r="BG101" s="49">
        <v>6.122448979591836</v>
      </c>
      <c r="BH101" s="48">
        <v>4</v>
      </c>
      <c r="BI101" s="49">
        <v>8.16326530612245</v>
      </c>
      <c r="BJ101" s="48">
        <v>0</v>
      </c>
      <c r="BK101" s="49">
        <v>0</v>
      </c>
      <c r="BL101" s="48">
        <v>42</v>
      </c>
      <c r="BM101" s="49">
        <v>85.71428571428571</v>
      </c>
      <c r="BN101" s="48">
        <v>49</v>
      </c>
    </row>
    <row r="102" spans="1:66" ht="15">
      <c r="A102" s="64" t="s">
        <v>284</v>
      </c>
      <c r="B102" s="64" t="s">
        <v>370</v>
      </c>
      <c r="C102" s="65" t="s">
        <v>3494</v>
      </c>
      <c r="D102" s="66">
        <v>3</v>
      </c>
      <c r="E102" s="67" t="s">
        <v>132</v>
      </c>
      <c r="F102" s="68">
        <v>32</v>
      </c>
      <c r="G102" s="65"/>
      <c r="H102" s="69"/>
      <c r="I102" s="70"/>
      <c r="J102" s="70"/>
      <c r="K102" s="34" t="s">
        <v>65</v>
      </c>
      <c r="L102" s="77">
        <v>102</v>
      </c>
      <c r="M102" s="77"/>
      <c r="N102" s="72"/>
      <c r="O102" s="79" t="s">
        <v>425</v>
      </c>
      <c r="P102" s="81">
        <v>43780.07430555556</v>
      </c>
      <c r="Q102" s="79" t="s">
        <v>471</v>
      </c>
      <c r="R102" s="79"/>
      <c r="S102" s="79"/>
      <c r="T102" s="79"/>
      <c r="U102" s="79"/>
      <c r="V102" s="82" t="s">
        <v>635</v>
      </c>
      <c r="W102" s="81">
        <v>43780.07430555556</v>
      </c>
      <c r="X102" s="85">
        <v>43780</v>
      </c>
      <c r="Y102" s="87" t="s">
        <v>764</v>
      </c>
      <c r="Z102" s="82" t="s">
        <v>904</v>
      </c>
      <c r="AA102" s="79"/>
      <c r="AB102" s="79"/>
      <c r="AC102" s="87" t="s">
        <v>1044</v>
      </c>
      <c r="AD102" s="87" t="s">
        <v>1140</v>
      </c>
      <c r="AE102" s="79" t="b">
        <v>0</v>
      </c>
      <c r="AF102" s="79">
        <v>0</v>
      </c>
      <c r="AG102" s="87" t="s">
        <v>1194</v>
      </c>
      <c r="AH102" s="79" t="b">
        <v>0</v>
      </c>
      <c r="AI102" s="79" t="s">
        <v>1217</v>
      </c>
      <c r="AJ102" s="79"/>
      <c r="AK102" s="87" t="s">
        <v>1163</v>
      </c>
      <c r="AL102" s="79" t="b">
        <v>0</v>
      </c>
      <c r="AM102" s="79">
        <v>0</v>
      </c>
      <c r="AN102" s="87" t="s">
        <v>1163</v>
      </c>
      <c r="AO102" s="79" t="s">
        <v>1230</v>
      </c>
      <c r="AP102" s="79" t="b">
        <v>0</v>
      </c>
      <c r="AQ102" s="87" t="s">
        <v>1140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285</v>
      </c>
      <c r="B103" s="64" t="s">
        <v>387</v>
      </c>
      <c r="C103" s="65" t="s">
        <v>3494</v>
      </c>
      <c r="D103" s="66">
        <v>3</v>
      </c>
      <c r="E103" s="67" t="s">
        <v>132</v>
      </c>
      <c r="F103" s="68">
        <v>32</v>
      </c>
      <c r="G103" s="65"/>
      <c r="H103" s="69"/>
      <c r="I103" s="70"/>
      <c r="J103" s="70"/>
      <c r="K103" s="34" t="s">
        <v>65</v>
      </c>
      <c r="L103" s="77">
        <v>103</v>
      </c>
      <c r="M103" s="77"/>
      <c r="N103" s="72"/>
      <c r="O103" s="79" t="s">
        <v>426</v>
      </c>
      <c r="P103" s="81">
        <v>43780.08803240741</v>
      </c>
      <c r="Q103" s="79" t="s">
        <v>472</v>
      </c>
      <c r="R103" s="79"/>
      <c r="S103" s="79"/>
      <c r="T103" s="79"/>
      <c r="U103" s="79"/>
      <c r="V103" s="82" t="s">
        <v>636</v>
      </c>
      <c r="W103" s="81">
        <v>43780.08803240741</v>
      </c>
      <c r="X103" s="85">
        <v>43780</v>
      </c>
      <c r="Y103" s="87" t="s">
        <v>765</v>
      </c>
      <c r="Z103" s="82" t="s">
        <v>905</v>
      </c>
      <c r="AA103" s="79"/>
      <c r="AB103" s="79"/>
      <c r="AC103" s="87" t="s">
        <v>1045</v>
      </c>
      <c r="AD103" s="87" t="s">
        <v>1138</v>
      </c>
      <c r="AE103" s="79" t="b">
        <v>0</v>
      </c>
      <c r="AF103" s="79">
        <v>1</v>
      </c>
      <c r="AG103" s="87" t="s">
        <v>1192</v>
      </c>
      <c r="AH103" s="79" t="b">
        <v>0</v>
      </c>
      <c r="AI103" s="79" t="s">
        <v>1217</v>
      </c>
      <c r="AJ103" s="79"/>
      <c r="AK103" s="87" t="s">
        <v>1163</v>
      </c>
      <c r="AL103" s="79" t="b">
        <v>0</v>
      </c>
      <c r="AM103" s="79">
        <v>0</v>
      </c>
      <c r="AN103" s="87" t="s">
        <v>1163</v>
      </c>
      <c r="AO103" s="79" t="s">
        <v>1230</v>
      </c>
      <c r="AP103" s="79" t="b">
        <v>0</v>
      </c>
      <c r="AQ103" s="87" t="s">
        <v>1138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v>1</v>
      </c>
      <c r="BG103" s="49">
        <v>2.1739130434782608</v>
      </c>
      <c r="BH103" s="48">
        <v>1</v>
      </c>
      <c r="BI103" s="49">
        <v>2.1739130434782608</v>
      </c>
      <c r="BJ103" s="48">
        <v>0</v>
      </c>
      <c r="BK103" s="49">
        <v>0</v>
      </c>
      <c r="BL103" s="48">
        <v>44</v>
      </c>
      <c r="BM103" s="49">
        <v>95.65217391304348</v>
      </c>
      <c r="BN103" s="48">
        <v>46</v>
      </c>
    </row>
    <row r="104" spans="1:66" ht="15">
      <c r="A104" s="64" t="s">
        <v>286</v>
      </c>
      <c r="B104" s="64" t="s">
        <v>286</v>
      </c>
      <c r="C104" s="65" t="s">
        <v>3494</v>
      </c>
      <c r="D104" s="66">
        <v>3</v>
      </c>
      <c r="E104" s="67" t="s">
        <v>132</v>
      </c>
      <c r="F104" s="68">
        <v>32</v>
      </c>
      <c r="G104" s="65"/>
      <c r="H104" s="69"/>
      <c r="I104" s="70"/>
      <c r="J104" s="70"/>
      <c r="K104" s="34" t="s">
        <v>65</v>
      </c>
      <c r="L104" s="77">
        <v>104</v>
      </c>
      <c r="M104" s="77"/>
      <c r="N104" s="72"/>
      <c r="O104" s="79" t="s">
        <v>176</v>
      </c>
      <c r="P104" s="81">
        <v>43780.0952662037</v>
      </c>
      <c r="Q104" s="79" t="s">
        <v>473</v>
      </c>
      <c r="R104" s="79"/>
      <c r="S104" s="79"/>
      <c r="T104" s="79"/>
      <c r="U104" s="79"/>
      <c r="V104" s="82" t="s">
        <v>637</v>
      </c>
      <c r="W104" s="81">
        <v>43780.0952662037</v>
      </c>
      <c r="X104" s="85">
        <v>43780</v>
      </c>
      <c r="Y104" s="87" t="s">
        <v>766</v>
      </c>
      <c r="Z104" s="82" t="s">
        <v>906</v>
      </c>
      <c r="AA104" s="79"/>
      <c r="AB104" s="79"/>
      <c r="AC104" s="87" t="s">
        <v>1046</v>
      </c>
      <c r="AD104" s="79"/>
      <c r="AE104" s="79" t="b">
        <v>0</v>
      </c>
      <c r="AF104" s="79">
        <v>2</v>
      </c>
      <c r="AG104" s="87" t="s">
        <v>1163</v>
      </c>
      <c r="AH104" s="79" t="b">
        <v>0</v>
      </c>
      <c r="AI104" s="79" t="s">
        <v>1217</v>
      </c>
      <c r="AJ104" s="79"/>
      <c r="AK104" s="87" t="s">
        <v>1163</v>
      </c>
      <c r="AL104" s="79" t="b">
        <v>0</v>
      </c>
      <c r="AM104" s="79">
        <v>0</v>
      </c>
      <c r="AN104" s="87" t="s">
        <v>1163</v>
      </c>
      <c r="AO104" s="79" t="s">
        <v>1229</v>
      </c>
      <c r="AP104" s="79" t="b">
        <v>0</v>
      </c>
      <c r="AQ104" s="87" t="s">
        <v>1046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15</v>
      </c>
      <c r="BM104" s="49">
        <v>100</v>
      </c>
      <c r="BN104" s="48">
        <v>15</v>
      </c>
    </row>
    <row r="105" spans="1:66" ht="15">
      <c r="A105" s="64" t="s">
        <v>287</v>
      </c>
      <c r="B105" s="64" t="s">
        <v>287</v>
      </c>
      <c r="C105" s="65" t="s">
        <v>3494</v>
      </c>
      <c r="D105" s="66">
        <v>3</v>
      </c>
      <c r="E105" s="67" t="s">
        <v>132</v>
      </c>
      <c r="F105" s="68">
        <v>32</v>
      </c>
      <c r="G105" s="65"/>
      <c r="H105" s="69"/>
      <c r="I105" s="70"/>
      <c r="J105" s="70"/>
      <c r="K105" s="34" t="s">
        <v>65</v>
      </c>
      <c r="L105" s="77">
        <v>105</v>
      </c>
      <c r="M105" s="77"/>
      <c r="N105" s="72"/>
      <c r="O105" s="79" t="s">
        <v>176</v>
      </c>
      <c r="P105" s="81">
        <v>43780.103738425925</v>
      </c>
      <c r="Q105" s="79" t="s">
        <v>474</v>
      </c>
      <c r="R105" s="82" t="s">
        <v>533</v>
      </c>
      <c r="S105" s="79" t="s">
        <v>547</v>
      </c>
      <c r="T105" s="79"/>
      <c r="U105" s="79"/>
      <c r="V105" s="82" t="s">
        <v>602</v>
      </c>
      <c r="W105" s="81">
        <v>43780.103738425925</v>
      </c>
      <c r="X105" s="85">
        <v>43780</v>
      </c>
      <c r="Y105" s="87" t="s">
        <v>767</v>
      </c>
      <c r="Z105" s="82" t="s">
        <v>907</v>
      </c>
      <c r="AA105" s="79"/>
      <c r="AB105" s="79"/>
      <c r="AC105" s="87" t="s">
        <v>1047</v>
      </c>
      <c r="AD105" s="79"/>
      <c r="AE105" s="79" t="b">
        <v>0</v>
      </c>
      <c r="AF105" s="79">
        <v>1</v>
      </c>
      <c r="AG105" s="87" t="s">
        <v>1163</v>
      </c>
      <c r="AH105" s="79" t="b">
        <v>1</v>
      </c>
      <c r="AI105" s="79" t="s">
        <v>1217</v>
      </c>
      <c r="AJ105" s="79"/>
      <c r="AK105" s="87" t="s">
        <v>1222</v>
      </c>
      <c r="AL105" s="79" t="b">
        <v>0</v>
      </c>
      <c r="AM105" s="79">
        <v>0</v>
      </c>
      <c r="AN105" s="87" t="s">
        <v>1163</v>
      </c>
      <c r="AO105" s="79" t="s">
        <v>1230</v>
      </c>
      <c r="AP105" s="79" t="b">
        <v>0</v>
      </c>
      <c r="AQ105" s="87" t="s">
        <v>1047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1</v>
      </c>
      <c r="BG105" s="49">
        <v>3.0303030303030303</v>
      </c>
      <c r="BH105" s="48">
        <v>2</v>
      </c>
      <c r="BI105" s="49">
        <v>6.0606060606060606</v>
      </c>
      <c r="BJ105" s="48">
        <v>0</v>
      </c>
      <c r="BK105" s="49">
        <v>0</v>
      </c>
      <c r="BL105" s="48">
        <v>30</v>
      </c>
      <c r="BM105" s="49">
        <v>90.9090909090909</v>
      </c>
      <c r="BN105" s="48">
        <v>33</v>
      </c>
    </row>
    <row r="106" spans="1:66" ht="15">
      <c r="A106" s="64" t="s">
        <v>288</v>
      </c>
      <c r="B106" s="64" t="s">
        <v>396</v>
      </c>
      <c r="C106" s="65" t="s">
        <v>3494</v>
      </c>
      <c r="D106" s="66">
        <v>3</v>
      </c>
      <c r="E106" s="67" t="s">
        <v>132</v>
      </c>
      <c r="F106" s="68">
        <v>32</v>
      </c>
      <c r="G106" s="65"/>
      <c r="H106" s="69"/>
      <c r="I106" s="70"/>
      <c r="J106" s="70"/>
      <c r="K106" s="34" t="s">
        <v>65</v>
      </c>
      <c r="L106" s="77">
        <v>106</v>
      </c>
      <c r="M106" s="77"/>
      <c r="N106" s="72"/>
      <c r="O106" s="79" t="s">
        <v>425</v>
      </c>
      <c r="P106" s="81">
        <v>43779.741631944446</v>
      </c>
      <c r="Q106" s="79" t="s">
        <v>475</v>
      </c>
      <c r="R106" s="79"/>
      <c r="S106" s="79"/>
      <c r="T106" s="79"/>
      <c r="U106" s="79"/>
      <c r="V106" s="82" t="s">
        <v>638</v>
      </c>
      <c r="W106" s="81">
        <v>43779.741631944446</v>
      </c>
      <c r="X106" s="85">
        <v>43779</v>
      </c>
      <c r="Y106" s="87" t="s">
        <v>768</v>
      </c>
      <c r="Z106" s="82" t="s">
        <v>908</v>
      </c>
      <c r="AA106" s="79"/>
      <c r="AB106" s="79"/>
      <c r="AC106" s="87" t="s">
        <v>1048</v>
      </c>
      <c r="AD106" s="87" t="s">
        <v>1141</v>
      </c>
      <c r="AE106" s="79" t="b">
        <v>0</v>
      </c>
      <c r="AF106" s="79">
        <v>1</v>
      </c>
      <c r="AG106" s="87" t="s">
        <v>1195</v>
      </c>
      <c r="AH106" s="79" t="b">
        <v>0</v>
      </c>
      <c r="AI106" s="79" t="s">
        <v>1217</v>
      </c>
      <c r="AJ106" s="79"/>
      <c r="AK106" s="87" t="s">
        <v>1163</v>
      </c>
      <c r="AL106" s="79" t="b">
        <v>0</v>
      </c>
      <c r="AM106" s="79">
        <v>0</v>
      </c>
      <c r="AN106" s="87" t="s">
        <v>1163</v>
      </c>
      <c r="AO106" s="79" t="s">
        <v>1231</v>
      </c>
      <c r="AP106" s="79" t="b">
        <v>0</v>
      </c>
      <c r="AQ106" s="87" t="s">
        <v>1141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14</v>
      </c>
      <c r="BE106" s="78" t="str">
        <f>REPLACE(INDEX(GroupVertices[Group],MATCH(Edges[[#This Row],[Vertex 2]],GroupVertices[Vertex],0)),1,1,"")</f>
        <v>14</v>
      </c>
      <c r="BF106" s="48"/>
      <c r="BG106" s="49"/>
      <c r="BH106" s="48"/>
      <c r="BI106" s="49"/>
      <c r="BJ106" s="48"/>
      <c r="BK106" s="49"/>
      <c r="BL106" s="48"/>
      <c r="BM106" s="49"/>
      <c r="BN106" s="48"/>
    </row>
    <row r="107" spans="1:66" ht="15">
      <c r="A107" s="64" t="s">
        <v>288</v>
      </c>
      <c r="B107" s="64" t="s">
        <v>397</v>
      </c>
      <c r="C107" s="65" t="s">
        <v>3494</v>
      </c>
      <c r="D107" s="66">
        <v>3</v>
      </c>
      <c r="E107" s="67" t="s">
        <v>132</v>
      </c>
      <c r="F107" s="68">
        <v>32</v>
      </c>
      <c r="G107" s="65"/>
      <c r="H107" s="69"/>
      <c r="I107" s="70"/>
      <c r="J107" s="70"/>
      <c r="K107" s="34" t="s">
        <v>65</v>
      </c>
      <c r="L107" s="77">
        <v>107</v>
      </c>
      <c r="M107" s="77"/>
      <c r="N107" s="72"/>
      <c r="O107" s="79" t="s">
        <v>426</v>
      </c>
      <c r="P107" s="81">
        <v>43779.741631944446</v>
      </c>
      <c r="Q107" s="79" t="s">
        <v>475</v>
      </c>
      <c r="R107" s="79"/>
      <c r="S107" s="79"/>
      <c r="T107" s="79"/>
      <c r="U107" s="79"/>
      <c r="V107" s="82" t="s">
        <v>638</v>
      </c>
      <c r="W107" s="81">
        <v>43779.741631944446</v>
      </c>
      <c r="X107" s="85">
        <v>43779</v>
      </c>
      <c r="Y107" s="87" t="s">
        <v>768</v>
      </c>
      <c r="Z107" s="82" t="s">
        <v>908</v>
      </c>
      <c r="AA107" s="79"/>
      <c r="AB107" s="79"/>
      <c r="AC107" s="87" t="s">
        <v>1048</v>
      </c>
      <c r="AD107" s="87" t="s">
        <v>1141</v>
      </c>
      <c r="AE107" s="79" t="b">
        <v>0</v>
      </c>
      <c r="AF107" s="79">
        <v>1</v>
      </c>
      <c r="AG107" s="87" t="s">
        <v>1195</v>
      </c>
      <c r="AH107" s="79" t="b">
        <v>0</v>
      </c>
      <c r="AI107" s="79" t="s">
        <v>1217</v>
      </c>
      <c r="AJ107" s="79"/>
      <c r="AK107" s="87" t="s">
        <v>1163</v>
      </c>
      <c r="AL107" s="79" t="b">
        <v>0</v>
      </c>
      <c r="AM107" s="79">
        <v>0</v>
      </c>
      <c r="AN107" s="87" t="s">
        <v>1163</v>
      </c>
      <c r="AO107" s="79" t="s">
        <v>1231</v>
      </c>
      <c r="AP107" s="79" t="b">
        <v>0</v>
      </c>
      <c r="AQ107" s="87" t="s">
        <v>1141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14</v>
      </c>
      <c r="BE107" s="78" t="str">
        <f>REPLACE(INDEX(GroupVertices[Group],MATCH(Edges[[#This Row],[Vertex 2]],GroupVertices[Vertex],0)),1,1,"")</f>
        <v>14</v>
      </c>
      <c r="BF107" s="48">
        <v>1</v>
      </c>
      <c r="BG107" s="49">
        <v>3.4482758620689653</v>
      </c>
      <c r="BH107" s="48">
        <v>0</v>
      </c>
      <c r="BI107" s="49">
        <v>0</v>
      </c>
      <c r="BJ107" s="48">
        <v>0</v>
      </c>
      <c r="BK107" s="49">
        <v>0</v>
      </c>
      <c r="BL107" s="48">
        <v>28</v>
      </c>
      <c r="BM107" s="49">
        <v>96.55172413793103</v>
      </c>
      <c r="BN107" s="48">
        <v>29</v>
      </c>
    </row>
    <row r="108" spans="1:66" ht="15">
      <c r="A108" s="64" t="s">
        <v>288</v>
      </c>
      <c r="B108" s="64" t="s">
        <v>288</v>
      </c>
      <c r="C108" s="65" t="s">
        <v>3494</v>
      </c>
      <c r="D108" s="66">
        <v>3</v>
      </c>
      <c r="E108" s="67" t="s">
        <v>132</v>
      </c>
      <c r="F108" s="68">
        <v>32</v>
      </c>
      <c r="G108" s="65"/>
      <c r="H108" s="69"/>
      <c r="I108" s="70"/>
      <c r="J108" s="70"/>
      <c r="K108" s="34" t="s">
        <v>65</v>
      </c>
      <c r="L108" s="77">
        <v>108</v>
      </c>
      <c r="M108" s="77"/>
      <c r="N108" s="72"/>
      <c r="O108" s="79" t="s">
        <v>176</v>
      </c>
      <c r="P108" s="81">
        <v>43780.10505787037</v>
      </c>
      <c r="Q108" s="79" t="s">
        <v>476</v>
      </c>
      <c r="R108" s="82" t="s">
        <v>534</v>
      </c>
      <c r="S108" s="79" t="s">
        <v>547</v>
      </c>
      <c r="T108" s="79"/>
      <c r="U108" s="79"/>
      <c r="V108" s="82" t="s">
        <v>638</v>
      </c>
      <c r="W108" s="81">
        <v>43780.10505787037</v>
      </c>
      <c r="X108" s="85">
        <v>43780</v>
      </c>
      <c r="Y108" s="87" t="s">
        <v>769</v>
      </c>
      <c r="Z108" s="82" t="s">
        <v>909</v>
      </c>
      <c r="AA108" s="79"/>
      <c r="AB108" s="79"/>
      <c r="AC108" s="87" t="s">
        <v>1049</v>
      </c>
      <c r="AD108" s="79"/>
      <c r="AE108" s="79" t="b">
        <v>0</v>
      </c>
      <c r="AF108" s="79">
        <v>3</v>
      </c>
      <c r="AG108" s="87" t="s">
        <v>1163</v>
      </c>
      <c r="AH108" s="79" t="b">
        <v>1</v>
      </c>
      <c r="AI108" s="79" t="s">
        <v>1217</v>
      </c>
      <c r="AJ108" s="79"/>
      <c r="AK108" s="87" t="s">
        <v>1223</v>
      </c>
      <c r="AL108" s="79" t="b">
        <v>0</v>
      </c>
      <c r="AM108" s="79">
        <v>0</v>
      </c>
      <c r="AN108" s="87" t="s">
        <v>1163</v>
      </c>
      <c r="AO108" s="79" t="s">
        <v>1231</v>
      </c>
      <c r="AP108" s="79" t="b">
        <v>0</v>
      </c>
      <c r="AQ108" s="87" t="s">
        <v>1049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14</v>
      </c>
      <c r="BE108" s="78" t="str">
        <f>REPLACE(INDEX(GroupVertices[Group],MATCH(Edges[[#This Row],[Vertex 2]],GroupVertices[Vertex],0)),1,1,"")</f>
        <v>14</v>
      </c>
      <c r="BF108" s="48">
        <v>0</v>
      </c>
      <c r="BG108" s="49">
        <v>0</v>
      </c>
      <c r="BH108" s="48">
        <v>4</v>
      </c>
      <c r="BI108" s="49">
        <v>8.695652173913043</v>
      </c>
      <c r="BJ108" s="48">
        <v>0</v>
      </c>
      <c r="BK108" s="49">
        <v>0</v>
      </c>
      <c r="BL108" s="48">
        <v>42</v>
      </c>
      <c r="BM108" s="49">
        <v>91.30434782608695</v>
      </c>
      <c r="BN108" s="48">
        <v>46</v>
      </c>
    </row>
    <row r="109" spans="1:66" ht="15">
      <c r="A109" s="64" t="s">
        <v>289</v>
      </c>
      <c r="B109" s="64" t="s">
        <v>289</v>
      </c>
      <c r="C109" s="65" t="s">
        <v>3494</v>
      </c>
      <c r="D109" s="66">
        <v>3</v>
      </c>
      <c r="E109" s="67" t="s">
        <v>132</v>
      </c>
      <c r="F109" s="68">
        <v>32</v>
      </c>
      <c r="G109" s="65"/>
      <c r="H109" s="69"/>
      <c r="I109" s="70"/>
      <c r="J109" s="70"/>
      <c r="K109" s="34" t="s">
        <v>65</v>
      </c>
      <c r="L109" s="77">
        <v>109</v>
      </c>
      <c r="M109" s="77"/>
      <c r="N109" s="72"/>
      <c r="O109" s="79" t="s">
        <v>176</v>
      </c>
      <c r="P109" s="81">
        <v>43780.11064814815</v>
      </c>
      <c r="Q109" s="79" t="s">
        <v>477</v>
      </c>
      <c r="R109" s="82" t="s">
        <v>535</v>
      </c>
      <c r="S109" s="79" t="s">
        <v>547</v>
      </c>
      <c r="T109" s="79"/>
      <c r="U109" s="79"/>
      <c r="V109" s="82" t="s">
        <v>639</v>
      </c>
      <c r="W109" s="81">
        <v>43780.11064814815</v>
      </c>
      <c r="X109" s="85">
        <v>43780</v>
      </c>
      <c r="Y109" s="87" t="s">
        <v>770</v>
      </c>
      <c r="Z109" s="82" t="s">
        <v>910</v>
      </c>
      <c r="AA109" s="79"/>
      <c r="AB109" s="79"/>
      <c r="AC109" s="87" t="s">
        <v>1050</v>
      </c>
      <c r="AD109" s="79"/>
      <c r="AE109" s="79" t="b">
        <v>0</v>
      </c>
      <c r="AF109" s="79">
        <v>1</v>
      </c>
      <c r="AG109" s="87" t="s">
        <v>1163</v>
      </c>
      <c r="AH109" s="79" t="b">
        <v>1</v>
      </c>
      <c r="AI109" s="79" t="s">
        <v>1217</v>
      </c>
      <c r="AJ109" s="79"/>
      <c r="AK109" s="87" t="s">
        <v>1142</v>
      </c>
      <c r="AL109" s="79" t="b">
        <v>0</v>
      </c>
      <c r="AM109" s="79">
        <v>0</v>
      </c>
      <c r="AN109" s="87" t="s">
        <v>1163</v>
      </c>
      <c r="AO109" s="79" t="s">
        <v>1229</v>
      </c>
      <c r="AP109" s="79" t="b">
        <v>0</v>
      </c>
      <c r="AQ109" s="87" t="s">
        <v>1050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1</v>
      </c>
      <c r="BG109" s="49">
        <v>11.11111111111111</v>
      </c>
      <c r="BH109" s="48">
        <v>1</v>
      </c>
      <c r="BI109" s="49">
        <v>11.11111111111111</v>
      </c>
      <c r="BJ109" s="48">
        <v>0</v>
      </c>
      <c r="BK109" s="49">
        <v>0</v>
      </c>
      <c r="BL109" s="48">
        <v>7</v>
      </c>
      <c r="BM109" s="49">
        <v>77.77777777777777</v>
      </c>
      <c r="BN109" s="48">
        <v>9</v>
      </c>
    </row>
    <row r="110" spans="1:66" ht="15">
      <c r="A110" s="64" t="s">
        <v>290</v>
      </c>
      <c r="B110" s="64" t="s">
        <v>290</v>
      </c>
      <c r="C110" s="65" t="s">
        <v>3494</v>
      </c>
      <c r="D110" s="66">
        <v>3</v>
      </c>
      <c r="E110" s="67" t="s">
        <v>132</v>
      </c>
      <c r="F110" s="68">
        <v>32</v>
      </c>
      <c r="G110" s="65"/>
      <c r="H110" s="69"/>
      <c r="I110" s="70"/>
      <c r="J110" s="70"/>
      <c r="K110" s="34" t="s">
        <v>65</v>
      </c>
      <c r="L110" s="77">
        <v>110</v>
      </c>
      <c r="M110" s="77"/>
      <c r="N110" s="72"/>
      <c r="O110" s="79" t="s">
        <v>176</v>
      </c>
      <c r="P110" s="81">
        <v>43780.110972222225</v>
      </c>
      <c r="Q110" s="79" t="s">
        <v>478</v>
      </c>
      <c r="R110" s="82" t="s">
        <v>525</v>
      </c>
      <c r="S110" s="79" t="s">
        <v>547</v>
      </c>
      <c r="T110" s="79"/>
      <c r="U110" s="79"/>
      <c r="V110" s="82" t="s">
        <v>640</v>
      </c>
      <c r="W110" s="81">
        <v>43780.110972222225</v>
      </c>
      <c r="X110" s="85">
        <v>43780</v>
      </c>
      <c r="Y110" s="87" t="s">
        <v>771</v>
      </c>
      <c r="Z110" s="82" t="s">
        <v>911</v>
      </c>
      <c r="AA110" s="79"/>
      <c r="AB110" s="79"/>
      <c r="AC110" s="87" t="s">
        <v>1051</v>
      </c>
      <c r="AD110" s="79"/>
      <c r="AE110" s="79" t="b">
        <v>0</v>
      </c>
      <c r="AF110" s="79">
        <v>1</v>
      </c>
      <c r="AG110" s="87" t="s">
        <v>1163</v>
      </c>
      <c r="AH110" s="79" t="b">
        <v>1</v>
      </c>
      <c r="AI110" s="79" t="s">
        <v>1217</v>
      </c>
      <c r="AJ110" s="79"/>
      <c r="AK110" s="87" t="s">
        <v>1218</v>
      </c>
      <c r="AL110" s="79" t="b">
        <v>0</v>
      </c>
      <c r="AM110" s="79">
        <v>1</v>
      </c>
      <c r="AN110" s="87" t="s">
        <v>1163</v>
      </c>
      <c r="AO110" s="79" t="s">
        <v>1231</v>
      </c>
      <c r="AP110" s="79" t="b">
        <v>0</v>
      </c>
      <c r="AQ110" s="87" t="s">
        <v>1051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2</v>
      </c>
      <c r="BG110" s="49">
        <v>4.166666666666667</v>
      </c>
      <c r="BH110" s="48">
        <v>4</v>
      </c>
      <c r="BI110" s="49">
        <v>8.333333333333334</v>
      </c>
      <c r="BJ110" s="48">
        <v>0</v>
      </c>
      <c r="BK110" s="49">
        <v>0</v>
      </c>
      <c r="BL110" s="48">
        <v>42</v>
      </c>
      <c r="BM110" s="49">
        <v>87.5</v>
      </c>
      <c r="BN110" s="48">
        <v>48</v>
      </c>
    </row>
    <row r="111" spans="1:66" ht="15">
      <c r="A111" s="64" t="s">
        <v>291</v>
      </c>
      <c r="B111" s="64" t="s">
        <v>299</v>
      </c>
      <c r="C111" s="65" t="s">
        <v>3494</v>
      </c>
      <c r="D111" s="66">
        <v>3</v>
      </c>
      <c r="E111" s="67" t="s">
        <v>132</v>
      </c>
      <c r="F111" s="68">
        <v>32</v>
      </c>
      <c r="G111" s="65"/>
      <c r="H111" s="69"/>
      <c r="I111" s="70"/>
      <c r="J111" s="70"/>
      <c r="K111" s="34" t="s">
        <v>65</v>
      </c>
      <c r="L111" s="77">
        <v>111</v>
      </c>
      <c r="M111" s="77"/>
      <c r="N111" s="72"/>
      <c r="O111" s="79" t="s">
        <v>424</v>
      </c>
      <c r="P111" s="81">
        <v>43780.113530092596</v>
      </c>
      <c r="Q111" s="79" t="s">
        <v>479</v>
      </c>
      <c r="R111" s="79"/>
      <c r="S111" s="79"/>
      <c r="T111" s="79"/>
      <c r="U111" s="79"/>
      <c r="V111" s="82" t="s">
        <v>641</v>
      </c>
      <c r="W111" s="81">
        <v>43780.113530092596</v>
      </c>
      <c r="X111" s="85">
        <v>43780</v>
      </c>
      <c r="Y111" s="87" t="s">
        <v>772</v>
      </c>
      <c r="Z111" s="82" t="s">
        <v>912</v>
      </c>
      <c r="AA111" s="79"/>
      <c r="AB111" s="79"/>
      <c r="AC111" s="87" t="s">
        <v>1052</v>
      </c>
      <c r="AD111" s="79"/>
      <c r="AE111" s="79" t="b">
        <v>0</v>
      </c>
      <c r="AF111" s="79">
        <v>0</v>
      </c>
      <c r="AG111" s="87" t="s">
        <v>1163</v>
      </c>
      <c r="AH111" s="79" t="b">
        <v>0</v>
      </c>
      <c r="AI111" s="79" t="s">
        <v>1217</v>
      </c>
      <c r="AJ111" s="79"/>
      <c r="AK111" s="87" t="s">
        <v>1163</v>
      </c>
      <c r="AL111" s="79" t="b">
        <v>0</v>
      </c>
      <c r="AM111" s="79">
        <v>5</v>
      </c>
      <c r="AN111" s="87" t="s">
        <v>1060</v>
      </c>
      <c r="AO111" s="79" t="s">
        <v>1229</v>
      </c>
      <c r="AP111" s="79" t="b">
        <v>0</v>
      </c>
      <c r="AQ111" s="87" t="s">
        <v>1060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8">
        <v>0</v>
      </c>
      <c r="BG111" s="49">
        <v>0</v>
      </c>
      <c r="BH111" s="48">
        <v>0</v>
      </c>
      <c r="BI111" s="49">
        <v>0</v>
      </c>
      <c r="BJ111" s="48">
        <v>0</v>
      </c>
      <c r="BK111" s="49">
        <v>0</v>
      </c>
      <c r="BL111" s="48">
        <v>13</v>
      </c>
      <c r="BM111" s="49">
        <v>100</v>
      </c>
      <c r="BN111" s="48">
        <v>13</v>
      </c>
    </row>
    <row r="112" spans="1:66" ht="15">
      <c r="A112" s="64" t="s">
        <v>292</v>
      </c>
      <c r="B112" s="64" t="s">
        <v>299</v>
      </c>
      <c r="C112" s="65" t="s">
        <v>3494</v>
      </c>
      <c r="D112" s="66">
        <v>3</v>
      </c>
      <c r="E112" s="67" t="s">
        <v>132</v>
      </c>
      <c r="F112" s="68">
        <v>32</v>
      </c>
      <c r="G112" s="65"/>
      <c r="H112" s="69"/>
      <c r="I112" s="70"/>
      <c r="J112" s="70"/>
      <c r="K112" s="34" t="s">
        <v>65</v>
      </c>
      <c r="L112" s="77">
        <v>112</v>
      </c>
      <c r="M112" s="77"/>
      <c r="N112" s="72"/>
      <c r="O112" s="79" t="s">
        <v>424</v>
      </c>
      <c r="P112" s="81">
        <v>43780.1140625</v>
      </c>
      <c r="Q112" s="79" t="s">
        <v>479</v>
      </c>
      <c r="R112" s="79"/>
      <c r="S112" s="79"/>
      <c r="T112" s="79"/>
      <c r="U112" s="79"/>
      <c r="V112" s="82" t="s">
        <v>642</v>
      </c>
      <c r="W112" s="81">
        <v>43780.1140625</v>
      </c>
      <c r="X112" s="85">
        <v>43780</v>
      </c>
      <c r="Y112" s="87" t="s">
        <v>773</v>
      </c>
      <c r="Z112" s="82" t="s">
        <v>913</v>
      </c>
      <c r="AA112" s="79"/>
      <c r="AB112" s="79"/>
      <c r="AC112" s="87" t="s">
        <v>1053</v>
      </c>
      <c r="AD112" s="79"/>
      <c r="AE112" s="79" t="b">
        <v>0</v>
      </c>
      <c r="AF112" s="79">
        <v>0</v>
      </c>
      <c r="AG112" s="87" t="s">
        <v>1163</v>
      </c>
      <c r="AH112" s="79" t="b">
        <v>0</v>
      </c>
      <c r="AI112" s="79" t="s">
        <v>1217</v>
      </c>
      <c r="AJ112" s="79"/>
      <c r="AK112" s="87" t="s">
        <v>1163</v>
      </c>
      <c r="AL112" s="79" t="b">
        <v>0</v>
      </c>
      <c r="AM112" s="79">
        <v>5</v>
      </c>
      <c r="AN112" s="87" t="s">
        <v>1060</v>
      </c>
      <c r="AO112" s="79" t="s">
        <v>1231</v>
      </c>
      <c r="AP112" s="79" t="b">
        <v>0</v>
      </c>
      <c r="AQ112" s="87" t="s">
        <v>1060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v>0</v>
      </c>
      <c r="BG112" s="49">
        <v>0</v>
      </c>
      <c r="BH112" s="48">
        <v>0</v>
      </c>
      <c r="BI112" s="49">
        <v>0</v>
      </c>
      <c r="BJ112" s="48">
        <v>0</v>
      </c>
      <c r="BK112" s="49">
        <v>0</v>
      </c>
      <c r="BL112" s="48">
        <v>13</v>
      </c>
      <c r="BM112" s="49">
        <v>100</v>
      </c>
      <c r="BN112" s="48">
        <v>13</v>
      </c>
    </row>
    <row r="113" spans="1:66" ht="15">
      <c r="A113" s="64" t="s">
        <v>293</v>
      </c>
      <c r="B113" s="64" t="s">
        <v>299</v>
      </c>
      <c r="C113" s="65" t="s">
        <v>3494</v>
      </c>
      <c r="D113" s="66">
        <v>3</v>
      </c>
      <c r="E113" s="67" t="s">
        <v>132</v>
      </c>
      <c r="F113" s="68">
        <v>32</v>
      </c>
      <c r="G113" s="65"/>
      <c r="H113" s="69"/>
      <c r="I113" s="70"/>
      <c r="J113" s="70"/>
      <c r="K113" s="34" t="s">
        <v>65</v>
      </c>
      <c r="L113" s="77">
        <v>113</v>
      </c>
      <c r="M113" s="77"/>
      <c r="N113" s="72"/>
      <c r="O113" s="79" t="s">
        <v>424</v>
      </c>
      <c r="P113" s="81">
        <v>43780.11457175926</v>
      </c>
      <c r="Q113" s="79" t="s">
        <v>479</v>
      </c>
      <c r="R113" s="79"/>
      <c r="S113" s="79"/>
      <c r="T113" s="79"/>
      <c r="U113" s="79"/>
      <c r="V113" s="82" t="s">
        <v>643</v>
      </c>
      <c r="W113" s="81">
        <v>43780.11457175926</v>
      </c>
      <c r="X113" s="85">
        <v>43780</v>
      </c>
      <c r="Y113" s="87" t="s">
        <v>774</v>
      </c>
      <c r="Z113" s="82" t="s">
        <v>914</v>
      </c>
      <c r="AA113" s="79"/>
      <c r="AB113" s="79"/>
      <c r="AC113" s="87" t="s">
        <v>1054</v>
      </c>
      <c r="AD113" s="79"/>
      <c r="AE113" s="79" t="b">
        <v>0</v>
      </c>
      <c r="AF113" s="79">
        <v>0</v>
      </c>
      <c r="AG113" s="87" t="s">
        <v>1163</v>
      </c>
      <c r="AH113" s="79" t="b">
        <v>0</v>
      </c>
      <c r="AI113" s="79" t="s">
        <v>1217</v>
      </c>
      <c r="AJ113" s="79"/>
      <c r="AK113" s="87" t="s">
        <v>1163</v>
      </c>
      <c r="AL113" s="79" t="b">
        <v>0</v>
      </c>
      <c r="AM113" s="79">
        <v>5</v>
      </c>
      <c r="AN113" s="87" t="s">
        <v>1060</v>
      </c>
      <c r="AO113" s="79" t="s">
        <v>1229</v>
      </c>
      <c r="AP113" s="79" t="b">
        <v>0</v>
      </c>
      <c r="AQ113" s="87" t="s">
        <v>1060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8">
        <v>0</v>
      </c>
      <c r="BG113" s="49">
        <v>0</v>
      </c>
      <c r="BH113" s="48">
        <v>0</v>
      </c>
      <c r="BI113" s="49">
        <v>0</v>
      </c>
      <c r="BJ113" s="48">
        <v>0</v>
      </c>
      <c r="BK113" s="49">
        <v>0</v>
      </c>
      <c r="BL113" s="48">
        <v>13</v>
      </c>
      <c r="BM113" s="49">
        <v>100</v>
      </c>
      <c r="BN113" s="48">
        <v>13</v>
      </c>
    </row>
    <row r="114" spans="1:66" ht="15">
      <c r="A114" s="64" t="s">
        <v>294</v>
      </c>
      <c r="B114" s="64" t="s">
        <v>398</v>
      </c>
      <c r="C114" s="65" t="s">
        <v>3494</v>
      </c>
      <c r="D114" s="66">
        <v>3</v>
      </c>
      <c r="E114" s="67" t="s">
        <v>132</v>
      </c>
      <c r="F114" s="68">
        <v>32</v>
      </c>
      <c r="G114" s="65"/>
      <c r="H114" s="69"/>
      <c r="I114" s="70"/>
      <c r="J114" s="70"/>
      <c r="K114" s="34" t="s">
        <v>65</v>
      </c>
      <c r="L114" s="77">
        <v>114</v>
      </c>
      <c r="M114" s="77"/>
      <c r="N114" s="72"/>
      <c r="O114" s="79" t="s">
        <v>425</v>
      </c>
      <c r="P114" s="81">
        <v>43780.12637731482</v>
      </c>
      <c r="Q114" s="79" t="s">
        <v>480</v>
      </c>
      <c r="R114" s="79"/>
      <c r="S114" s="79"/>
      <c r="T114" s="79" t="s">
        <v>558</v>
      </c>
      <c r="U114" s="79"/>
      <c r="V114" s="82" t="s">
        <v>644</v>
      </c>
      <c r="W114" s="81">
        <v>43780.12637731482</v>
      </c>
      <c r="X114" s="85">
        <v>43780</v>
      </c>
      <c r="Y114" s="87" t="s">
        <v>775</v>
      </c>
      <c r="Z114" s="82" t="s">
        <v>915</v>
      </c>
      <c r="AA114" s="79"/>
      <c r="AB114" s="79"/>
      <c r="AC114" s="87" t="s">
        <v>1055</v>
      </c>
      <c r="AD114" s="79"/>
      <c r="AE114" s="79" t="b">
        <v>0</v>
      </c>
      <c r="AF114" s="79">
        <v>0</v>
      </c>
      <c r="AG114" s="87" t="s">
        <v>1163</v>
      </c>
      <c r="AH114" s="79" t="b">
        <v>0</v>
      </c>
      <c r="AI114" s="79" t="s">
        <v>1217</v>
      </c>
      <c r="AJ114" s="79"/>
      <c r="AK114" s="87" t="s">
        <v>1163</v>
      </c>
      <c r="AL114" s="79" t="b">
        <v>0</v>
      </c>
      <c r="AM114" s="79">
        <v>0</v>
      </c>
      <c r="AN114" s="87" t="s">
        <v>1163</v>
      </c>
      <c r="AO114" s="79" t="s">
        <v>1229</v>
      </c>
      <c r="AP114" s="79" t="b">
        <v>0</v>
      </c>
      <c r="AQ114" s="87" t="s">
        <v>1055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8">
        <v>1</v>
      </c>
      <c r="BG114" s="49">
        <v>4.761904761904762</v>
      </c>
      <c r="BH114" s="48">
        <v>0</v>
      </c>
      <c r="BI114" s="49">
        <v>0</v>
      </c>
      <c r="BJ114" s="48">
        <v>0</v>
      </c>
      <c r="BK114" s="49">
        <v>0</v>
      </c>
      <c r="BL114" s="48">
        <v>20</v>
      </c>
      <c r="BM114" s="49">
        <v>95.23809523809524</v>
      </c>
      <c r="BN114" s="48">
        <v>21</v>
      </c>
    </row>
    <row r="115" spans="1:66" ht="15">
      <c r="A115" s="64" t="s">
        <v>294</v>
      </c>
      <c r="B115" s="64" t="s">
        <v>364</v>
      </c>
      <c r="C115" s="65" t="s">
        <v>3494</v>
      </c>
      <c r="D115" s="66">
        <v>3</v>
      </c>
      <c r="E115" s="67" t="s">
        <v>132</v>
      </c>
      <c r="F115" s="68">
        <v>32</v>
      </c>
      <c r="G115" s="65"/>
      <c r="H115" s="69"/>
      <c r="I115" s="70"/>
      <c r="J115" s="70"/>
      <c r="K115" s="34" t="s">
        <v>65</v>
      </c>
      <c r="L115" s="77">
        <v>115</v>
      </c>
      <c r="M115" s="77"/>
      <c r="N115" s="72"/>
      <c r="O115" s="79" t="s">
        <v>425</v>
      </c>
      <c r="P115" s="81">
        <v>43780.12637731482</v>
      </c>
      <c r="Q115" s="79" t="s">
        <v>480</v>
      </c>
      <c r="R115" s="79"/>
      <c r="S115" s="79"/>
      <c r="T115" s="79" t="s">
        <v>558</v>
      </c>
      <c r="U115" s="79"/>
      <c r="V115" s="82" t="s">
        <v>644</v>
      </c>
      <c r="W115" s="81">
        <v>43780.12637731482</v>
      </c>
      <c r="X115" s="85">
        <v>43780</v>
      </c>
      <c r="Y115" s="87" t="s">
        <v>775</v>
      </c>
      <c r="Z115" s="82" t="s">
        <v>915</v>
      </c>
      <c r="AA115" s="79"/>
      <c r="AB115" s="79"/>
      <c r="AC115" s="87" t="s">
        <v>1055</v>
      </c>
      <c r="AD115" s="79"/>
      <c r="AE115" s="79" t="b">
        <v>0</v>
      </c>
      <c r="AF115" s="79">
        <v>0</v>
      </c>
      <c r="AG115" s="87" t="s">
        <v>1163</v>
      </c>
      <c r="AH115" s="79" t="b">
        <v>0</v>
      </c>
      <c r="AI115" s="79" t="s">
        <v>1217</v>
      </c>
      <c r="AJ115" s="79"/>
      <c r="AK115" s="87" t="s">
        <v>1163</v>
      </c>
      <c r="AL115" s="79" t="b">
        <v>0</v>
      </c>
      <c r="AM115" s="79">
        <v>0</v>
      </c>
      <c r="AN115" s="87" t="s">
        <v>1163</v>
      </c>
      <c r="AO115" s="79" t="s">
        <v>1229</v>
      </c>
      <c r="AP115" s="79" t="b">
        <v>0</v>
      </c>
      <c r="AQ115" s="87" t="s">
        <v>1055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8"/>
      <c r="BG115" s="49"/>
      <c r="BH115" s="48"/>
      <c r="BI115" s="49"/>
      <c r="BJ115" s="48"/>
      <c r="BK115" s="49"/>
      <c r="BL115" s="48"/>
      <c r="BM115" s="49"/>
      <c r="BN115" s="48"/>
    </row>
    <row r="116" spans="1:66" ht="15">
      <c r="A116" s="64" t="s">
        <v>295</v>
      </c>
      <c r="B116" s="64" t="s">
        <v>363</v>
      </c>
      <c r="C116" s="65" t="s">
        <v>3494</v>
      </c>
      <c r="D116" s="66">
        <v>3</v>
      </c>
      <c r="E116" s="67" t="s">
        <v>132</v>
      </c>
      <c r="F116" s="68">
        <v>32</v>
      </c>
      <c r="G116" s="65"/>
      <c r="H116" s="69"/>
      <c r="I116" s="70"/>
      <c r="J116" s="70"/>
      <c r="K116" s="34" t="s">
        <v>65</v>
      </c>
      <c r="L116" s="77">
        <v>116</v>
      </c>
      <c r="M116" s="77"/>
      <c r="N116" s="72"/>
      <c r="O116" s="79" t="s">
        <v>426</v>
      </c>
      <c r="P116" s="81">
        <v>43780.148726851854</v>
      </c>
      <c r="Q116" s="79" t="s">
        <v>481</v>
      </c>
      <c r="R116" s="79"/>
      <c r="S116" s="79"/>
      <c r="T116" s="79"/>
      <c r="U116" s="79"/>
      <c r="V116" s="82" t="s">
        <v>645</v>
      </c>
      <c r="W116" s="81">
        <v>43780.148726851854</v>
      </c>
      <c r="X116" s="85">
        <v>43780</v>
      </c>
      <c r="Y116" s="87" t="s">
        <v>776</v>
      </c>
      <c r="Z116" s="82" t="s">
        <v>916</v>
      </c>
      <c r="AA116" s="79"/>
      <c r="AB116" s="79"/>
      <c r="AC116" s="87" t="s">
        <v>1056</v>
      </c>
      <c r="AD116" s="87" t="s">
        <v>1142</v>
      </c>
      <c r="AE116" s="79" t="b">
        <v>0</v>
      </c>
      <c r="AF116" s="79">
        <v>1</v>
      </c>
      <c r="AG116" s="87" t="s">
        <v>1190</v>
      </c>
      <c r="AH116" s="79" t="b">
        <v>0</v>
      </c>
      <c r="AI116" s="79" t="s">
        <v>1217</v>
      </c>
      <c r="AJ116" s="79"/>
      <c r="AK116" s="87" t="s">
        <v>1163</v>
      </c>
      <c r="AL116" s="79" t="b">
        <v>0</v>
      </c>
      <c r="AM116" s="79">
        <v>0</v>
      </c>
      <c r="AN116" s="87" t="s">
        <v>1163</v>
      </c>
      <c r="AO116" s="79" t="s">
        <v>1230</v>
      </c>
      <c r="AP116" s="79" t="b">
        <v>0</v>
      </c>
      <c r="AQ116" s="87" t="s">
        <v>1142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v>2</v>
      </c>
      <c r="BG116" s="49">
        <v>3.5714285714285716</v>
      </c>
      <c r="BH116" s="48">
        <v>0</v>
      </c>
      <c r="BI116" s="49">
        <v>0</v>
      </c>
      <c r="BJ116" s="48">
        <v>0</v>
      </c>
      <c r="BK116" s="49">
        <v>0</v>
      </c>
      <c r="BL116" s="48">
        <v>54</v>
      </c>
      <c r="BM116" s="49">
        <v>96.42857142857143</v>
      </c>
      <c r="BN116" s="48">
        <v>56</v>
      </c>
    </row>
    <row r="117" spans="1:66" ht="15">
      <c r="A117" s="64" t="s">
        <v>296</v>
      </c>
      <c r="B117" s="64" t="s">
        <v>399</v>
      </c>
      <c r="C117" s="65" t="s">
        <v>3494</v>
      </c>
      <c r="D117" s="66">
        <v>3</v>
      </c>
      <c r="E117" s="67" t="s">
        <v>132</v>
      </c>
      <c r="F117" s="68">
        <v>32</v>
      </c>
      <c r="G117" s="65"/>
      <c r="H117" s="69"/>
      <c r="I117" s="70"/>
      <c r="J117" s="70"/>
      <c r="K117" s="34" t="s">
        <v>65</v>
      </c>
      <c r="L117" s="77">
        <v>117</v>
      </c>
      <c r="M117" s="77"/>
      <c r="N117" s="72"/>
      <c r="O117" s="79" t="s">
        <v>425</v>
      </c>
      <c r="P117" s="81">
        <v>43780.15583333333</v>
      </c>
      <c r="Q117" s="79" t="s">
        <v>482</v>
      </c>
      <c r="R117" s="79"/>
      <c r="S117" s="79"/>
      <c r="T117" s="79"/>
      <c r="U117" s="79"/>
      <c r="V117" s="82" t="s">
        <v>646</v>
      </c>
      <c r="W117" s="81">
        <v>43780.15583333333</v>
      </c>
      <c r="X117" s="85">
        <v>43780</v>
      </c>
      <c r="Y117" s="87" t="s">
        <v>777</v>
      </c>
      <c r="Z117" s="82" t="s">
        <v>917</v>
      </c>
      <c r="AA117" s="79"/>
      <c r="AB117" s="79"/>
      <c r="AC117" s="87" t="s">
        <v>1057</v>
      </c>
      <c r="AD117" s="79"/>
      <c r="AE117" s="79" t="b">
        <v>0</v>
      </c>
      <c r="AF117" s="79">
        <v>8</v>
      </c>
      <c r="AG117" s="87" t="s">
        <v>1163</v>
      </c>
      <c r="AH117" s="79" t="b">
        <v>0</v>
      </c>
      <c r="AI117" s="79" t="s">
        <v>1217</v>
      </c>
      <c r="AJ117" s="79"/>
      <c r="AK117" s="87" t="s">
        <v>1163</v>
      </c>
      <c r="AL117" s="79" t="b">
        <v>0</v>
      </c>
      <c r="AM117" s="79">
        <v>0</v>
      </c>
      <c r="AN117" s="87" t="s">
        <v>1163</v>
      </c>
      <c r="AO117" s="79" t="s">
        <v>1231</v>
      </c>
      <c r="AP117" s="79" t="b">
        <v>0</v>
      </c>
      <c r="AQ117" s="87" t="s">
        <v>1057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27</v>
      </c>
      <c r="BE117" s="78" t="str">
        <f>REPLACE(INDEX(GroupVertices[Group],MATCH(Edges[[#This Row],[Vertex 2]],GroupVertices[Vertex],0)),1,1,"")</f>
        <v>27</v>
      </c>
      <c r="BF117" s="48">
        <v>1</v>
      </c>
      <c r="BG117" s="49">
        <v>1.8867924528301887</v>
      </c>
      <c r="BH117" s="48">
        <v>2</v>
      </c>
      <c r="BI117" s="49">
        <v>3.7735849056603774</v>
      </c>
      <c r="BJ117" s="48">
        <v>0</v>
      </c>
      <c r="BK117" s="49">
        <v>0</v>
      </c>
      <c r="BL117" s="48">
        <v>50</v>
      </c>
      <c r="BM117" s="49">
        <v>94.33962264150944</v>
      </c>
      <c r="BN117" s="48">
        <v>53</v>
      </c>
    </row>
    <row r="118" spans="1:66" ht="15">
      <c r="A118" s="64" t="s">
        <v>297</v>
      </c>
      <c r="B118" s="64" t="s">
        <v>355</v>
      </c>
      <c r="C118" s="65" t="s">
        <v>3494</v>
      </c>
      <c r="D118" s="66">
        <v>3</v>
      </c>
      <c r="E118" s="67" t="s">
        <v>132</v>
      </c>
      <c r="F118" s="68">
        <v>32</v>
      </c>
      <c r="G118" s="65"/>
      <c r="H118" s="69"/>
      <c r="I118" s="70"/>
      <c r="J118" s="70"/>
      <c r="K118" s="34" t="s">
        <v>65</v>
      </c>
      <c r="L118" s="77">
        <v>118</v>
      </c>
      <c r="M118" s="77"/>
      <c r="N118" s="72"/>
      <c r="O118" s="79" t="s">
        <v>425</v>
      </c>
      <c r="P118" s="81">
        <v>43780.170625</v>
      </c>
      <c r="Q118" s="79" t="s">
        <v>483</v>
      </c>
      <c r="R118" s="79"/>
      <c r="S118" s="79"/>
      <c r="T118" s="79" t="s">
        <v>559</v>
      </c>
      <c r="U118" s="79"/>
      <c r="V118" s="82" t="s">
        <v>647</v>
      </c>
      <c r="W118" s="81">
        <v>43780.170625</v>
      </c>
      <c r="X118" s="85">
        <v>43780</v>
      </c>
      <c r="Y118" s="87" t="s">
        <v>778</v>
      </c>
      <c r="Z118" s="82" t="s">
        <v>918</v>
      </c>
      <c r="AA118" s="79"/>
      <c r="AB118" s="79"/>
      <c r="AC118" s="87" t="s">
        <v>1058</v>
      </c>
      <c r="AD118" s="79"/>
      <c r="AE118" s="79" t="b">
        <v>0</v>
      </c>
      <c r="AF118" s="79">
        <v>1</v>
      </c>
      <c r="AG118" s="87" t="s">
        <v>1163</v>
      </c>
      <c r="AH118" s="79" t="b">
        <v>0</v>
      </c>
      <c r="AI118" s="79" t="s">
        <v>1217</v>
      </c>
      <c r="AJ118" s="79"/>
      <c r="AK118" s="87" t="s">
        <v>1163</v>
      </c>
      <c r="AL118" s="79" t="b">
        <v>0</v>
      </c>
      <c r="AM118" s="79">
        <v>0</v>
      </c>
      <c r="AN118" s="87" t="s">
        <v>1163</v>
      </c>
      <c r="AO118" s="79" t="s">
        <v>1230</v>
      </c>
      <c r="AP118" s="79" t="b">
        <v>0</v>
      </c>
      <c r="AQ118" s="87" t="s">
        <v>1058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8">
        <v>2</v>
      </c>
      <c r="BG118" s="49">
        <v>4.761904761904762</v>
      </c>
      <c r="BH118" s="48">
        <v>0</v>
      </c>
      <c r="BI118" s="49">
        <v>0</v>
      </c>
      <c r="BJ118" s="48">
        <v>0</v>
      </c>
      <c r="BK118" s="49">
        <v>0</v>
      </c>
      <c r="BL118" s="48">
        <v>40</v>
      </c>
      <c r="BM118" s="49">
        <v>95.23809523809524</v>
      </c>
      <c r="BN118" s="48">
        <v>42</v>
      </c>
    </row>
    <row r="119" spans="1:66" ht="15">
      <c r="A119" s="64" t="s">
        <v>298</v>
      </c>
      <c r="B119" s="64" t="s">
        <v>309</v>
      </c>
      <c r="C119" s="65" t="s">
        <v>3494</v>
      </c>
      <c r="D119" s="66">
        <v>3</v>
      </c>
      <c r="E119" s="67" t="s">
        <v>132</v>
      </c>
      <c r="F119" s="68">
        <v>32</v>
      </c>
      <c r="G119" s="65"/>
      <c r="H119" s="69"/>
      <c r="I119" s="70"/>
      <c r="J119" s="70"/>
      <c r="K119" s="34" t="s">
        <v>65</v>
      </c>
      <c r="L119" s="77">
        <v>119</v>
      </c>
      <c r="M119" s="77"/>
      <c r="N119" s="72"/>
      <c r="O119" s="79" t="s">
        <v>424</v>
      </c>
      <c r="P119" s="81">
        <v>43780.179560185185</v>
      </c>
      <c r="Q119" s="79" t="s">
        <v>427</v>
      </c>
      <c r="R119" s="79"/>
      <c r="S119" s="79"/>
      <c r="T119" s="79"/>
      <c r="U119" s="79"/>
      <c r="V119" s="82" t="s">
        <v>648</v>
      </c>
      <c r="W119" s="81">
        <v>43780.179560185185</v>
      </c>
      <c r="X119" s="85">
        <v>43780</v>
      </c>
      <c r="Y119" s="87" t="s">
        <v>779</v>
      </c>
      <c r="Z119" s="82" t="s">
        <v>919</v>
      </c>
      <c r="AA119" s="79"/>
      <c r="AB119" s="79"/>
      <c r="AC119" s="87" t="s">
        <v>1059</v>
      </c>
      <c r="AD119" s="79"/>
      <c r="AE119" s="79" t="b">
        <v>0</v>
      </c>
      <c r="AF119" s="79">
        <v>0</v>
      </c>
      <c r="AG119" s="87" t="s">
        <v>1163</v>
      </c>
      <c r="AH119" s="79" t="b">
        <v>0</v>
      </c>
      <c r="AI119" s="79" t="s">
        <v>1217</v>
      </c>
      <c r="AJ119" s="79"/>
      <c r="AK119" s="87" t="s">
        <v>1163</v>
      </c>
      <c r="AL119" s="79" t="b">
        <v>0</v>
      </c>
      <c r="AM119" s="79">
        <v>37</v>
      </c>
      <c r="AN119" s="87" t="s">
        <v>1073</v>
      </c>
      <c r="AO119" s="79" t="s">
        <v>1229</v>
      </c>
      <c r="AP119" s="79" t="b">
        <v>0</v>
      </c>
      <c r="AQ119" s="87" t="s">
        <v>1073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5</v>
      </c>
      <c r="BG119" s="49">
        <v>9.803921568627452</v>
      </c>
      <c r="BH119" s="48">
        <v>2</v>
      </c>
      <c r="BI119" s="49">
        <v>3.9215686274509802</v>
      </c>
      <c r="BJ119" s="48">
        <v>0</v>
      </c>
      <c r="BK119" s="49">
        <v>0</v>
      </c>
      <c r="BL119" s="48">
        <v>44</v>
      </c>
      <c r="BM119" s="49">
        <v>86.27450980392157</v>
      </c>
      <c r="BN119" s="48">
        <v>51</v>
      </c>
    </row>
    <row r="120" spans="1:66" ht="15">
      <c r="A120" s="64" t="s">
        <v>299</v>
      </c>
      <c r="B120" s="64" t="s">
        <v>299</v>
      </c>
      <c r="C120" s="65" t="s">
        <v>3494</v>
      </c>
      <c r="D120" s="66">
        <v>3</v>
      </c>
      <c r="E120" s="67" t="s">
        <v>132</v>
      </c>
      <c r="F120" s="68">
        <v>32</v>
      </c>
      <c r="G120" s="65"/>
      <c r="H120" s="69"/>
      <c r="I120" s="70"/>
      <c r="J120" s="70"/>
      <c r="K120" s="34" t="s">
        <v>65</v>
      </c>
      <c r="L120" s="77">
        <v>120</v>
      </c>
      <c r="M120" s="77"/>
      <c r="N120" s="72"/>
      <c r="O120" s="79" t="s">
        <v>176</v>
      </c>
      <c r="P120" s="81">
        <v>43780.112650462965</v>
      </c>
      <c r="Q120" s="79" t="s">
        <v>479</v>
      </c>
      <c r="R120" s="82" t="s">
        <v>536</v>
      </c>
      <c r="S120" s="79" t="s">
        <v>548</v>
      </c>
      <c r="T120" s="79"/>
      <c r="U120" s="79"/>
      <c r="V120" s="82" t="s">
        <v>649</v>
      </c>
      <c r="W120" s="81">
        <v>43780.112650462965</v>
      </c>
      <c r="X120" s="85">
        <v>43780</v>
      </c>
      <c r="Y120" s="87" t="s">
        <v>780</v>
      </c>
      <c r="Z120" s="82" t="s">
        <v>920</v>
      </c>
      <c r="AA120" s="79"/>
      <c r="AB120" s="79"/>
      <c r="AC120" s="87" t="s">
        <v>1060</v>
      </c>
      <c r="AD120" s="79"/>
      <c r="AE120" s="79" t="b">
        <v>0</v>
      </c>
      <c r="AF120" s="79">
        <v>13</v>
      </c>
      <c r="AG120" s="87" t="s">
        <v>1163</v>
      </c>
      <c r="AH120" s="79" t="b">
        <v>0</v>
      </c>
      <c r="AI120" s="79" t="s">
        <v>1217</v>
      </c>
      <c r="AJ120" s="79"/>
      <c r="AK120" s="87" t="s">
        <v>1163</v>
      </c>
      <c r="AL120" s="79" t="b">
        <v>0</v>
      </c>
      <c r="AM120" s="79">
        <v>5</v>
      </c>
      <c r="AN120" s="87" t="s">
        <v>1163</v>
      </c>
      <c r="AO120" s="79" t="s">
        <v>1229</v>
      </c>
      <c r="AP120" s="79" t="b">
        <v>0</v>
      </c>
      <c r="AQ120" s="87" t="s">
        <v>1060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8">
        <v>0</v>
      </c>
      <c r="BG120" s="49">
        <v>0</v>
      </c>
      <c r="BH120" s="48">
        <v>0</v>
      </c>
      <c r="BI120" s="49">
        <v>0</v>
      </c>
      <c r="BJ120" s="48">
        <v>0</v>
      </c>
      <c r="BK120" s="49">
        <v>0</v>
      </c>
      <c r="BL120" s="48">
        <v>13</v>
      </c>
      <c r="BM120" s="49">
        <v>100</v>
      </c>
      <c r="BN120" s="48">
        <v>13</v>
      </c>
    </row>
    <row r="121" spans="1:66" ht="15">
      <c r="A121" s="64" t="s">
        <v>300</v>
      </c>
      <c r="B121" s="64" t="s">
        <v>299</v>
      </c>
      <c r="C121" s="65" t="s">
        <v>3494</v>
      </c>
      <c r="D121" s="66">
        <v>3</v>
      </c>
      <c r="E121" s="67" t="s">
        <v>132</v>
      </c>
      <c r="F121" s="68">
        <v>32</v>
      </c>
      <c r="G121" s="65"/>
      <c r="H121" s="69"/>
      <c r="I121" s="70"/>
      <c r="J121" s="70"/>
      <c r="K121" s="34" t="s">
        <v>65</v>
      </c>
      <c r="L121" s="77">
        <v>121</v>
      </c>
      <c r="M121" s="77"/>
      <c r="N121" s="72"/>
      <c r="O121" s="79" t="s">
        <v>424</v>
      </c>
      <c r="P121" s="81">
        <v>43780.209965277776</v>
      </c>
      <c r="Q121" s="79" t="s">
        <v>479</v>
      </c>
      <c r="R121" s="79"/>
      <c r="S121" s="79"/>
      <c r="T121" s="79"/>
      <c r="U121" s="79"/>
      <c r="V121" s="82" t="s">
        <v>650</v>
      </c>
      <c r="W121" s="81">
        <v>43780.209965277776</v>
      </c>
      <c r="X121" s="85">
        <v>43780</v>
      </c>
      <c r="Y121" s="87" t="s">
        <v>781</v>
      </c>
      <c r="Z121" s="82" t="s">
        <v>921</v>
      </c>
      <c r="AA121" s="79"/>
      <c r="AB121" s="79"/>
      <c r="AC121" s="87" t="s">
        <v>1061</v>
      </c>
      <c r="AD121" s="79"/>
      <c r="AE121" s="79" t="b">
        <v>0</v>
      </c>
      <c r="AF121" s="79">
        <v>0</v>
      </c>
      <c r="AG121" s="87" t="s">
        <v>1163</v>
      </c>
      <c r="AH121" s="79" t="b">
        <v>0</v>
      </c>
      <c r="AI121" s="79" t="s">
        <v>1217</v>
      </c>
      <c r="AJ121" s="79"/>
      <c r="AK121" s="87" t="s">
        <v>1163</v>
      </c>
      <c r="AL121" s="79" t="b">
        <v>0</v>
      </c>
      <c r="AM121" s="79">
        <v>5</v>
      </c>
      <c r="AN121" s="87" t="s">
        <v>1060</v>
      </c>
      <c r="AO121" s="79" t="s">
        <v>1230</v>
      </c>
      <c r="AP121" s="79" t="b">
        <v>0</v>
      </c>
      <c r="AQ121" s="87" t="s">
        <v>1060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8">
        <v>0</v>
      </c>
      <c r="BG121" s="49">
        <v>0</v>
      </c>
      <c r="BH121" s="48">
        <v>0</v>
      </c>
      <c r="BI121" s="49">
        <v>0</v>
      </c>
      <c r="BJ121" s="48">
        <v>0</v>
      </c>
      <c r="BK121" s="49">
        <v>0</v>
      </c>
      <c r="BL121" s="48">
        <v>13</v>
      </c>
      <c r="BM121" s="49">
        <v>100</v>
      </c>
      <c r="BN121" s="48">
        <v>13</v>
      </c>
    </row>
    <row r="122" spans="1:66" ht="15">
      <c r="A122" s="64" t="s">
        <v>301</v>
      </c>
      <c r="B122" s="64" t="s">
        <v>301</v>
      </c>
      <c r="C122" s="65" t="s">
        <v>3494</v>
      </c>
      <c r="D122" s="66">
        <v>3</v>
      </c>
      <c r="E122" s="67" t="s">
        <v>132</v>
      </c>
      <c r="F122" s="68">
        <v>32</v>
      </c>
      <c r="G122" s="65"/>
      <c r="H122" s="69"/>
      <c r="I122" s="70"/>
      <c r="J122" s="70"/>
      <c r="K122" s="34" t="s">
        <v>65</v>
      </c>
      <c r="L122" s="77">
        <v>122</v>
      </c>
      <c r="M122" s="77"/>
      <c r="N122" s="72"/>
      <c r="O122" s="79" t="s">
        <v>176</v>
      </c>
      <c r="P122" s="81">
        <v>43780.22207175926</v>
      </c>
      <c r="Q122" s="79" t="s">
        <v>484</v>
      </c>
      <c r="R122" s="79"/>
      <c r="S122" s="79"/>
      <c r="T122" s="79" t="s">
        <v>560</v>
      </c>
      <c r="U122" s="79"/>
      <c r="V122" s="82" t="s">
        <v>651</v>
      </c>
      <c r="W122" s="81">
        <v>43780.22207175926</v>
      </c>
      <c r="X122" s="85">
        <v>43780</v>
      </c>
      <c r="Y122" s="87" t="s">
        <v>782</v>
      </c>
      <c r="Z122" s="82" t="s">
        <v>922</v>
      </c>
      <c r="AA122" s="79"/>
      <c r="AB122" s="79"/>
      <c r="AC122" s="87" t="s">
        <v>1062</v>
      </c>
      <c r="AD122" s="79"/>
      <c r="AE122" s="79" t="b">
        <v>0</v>
      </c>
      <c r="AF122" s="79">
        <v>0</v>
      </c>
      <c r="AG122" s="87" t="s">
        <v>1163</v>
      </c>
      <c r="AH122" s="79" t="b">
        <v>0</v>
      </c>
      <c r="AI122" s="79" t="s">
        <v>1217</v>
      </c>
      <c r="AJ122" s="79"/>
      <c r="AK122" s="87" t="s">
        <v>1163</v>
      </c>
      <c r="AL122" s="79" t="b">
        <v>0</v>
      </c>
      <c r="AM122" s="79">
        <v>0</v>
      </c>
      <c r="AN122" s="87" t="s">
        <v>1163</v>
      </c>
      <c r="AO122" s="79" t="s">
        <v>1229</v>
      </c>
      <c r="AP122" s="79" t="b">
        <v>0</v>
      </c>
      <c r="AQ122" s="87" t="s">
        <v>1062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18</v>
      </c>
      <c r="BM122" s="49">
        <v>100</v>
      </c>
      <c r="BN122" s="48">
        <v>18</v>
      </c>
    </row>
    <row r="123" spans="1:66" ht="15">
      <c r="A123" s="64" t="s">
        <v>302</v>
      </c>
      <c r="B123" s="64" t="s">
        <v>400</v>
      </c>
      <c r="C123" s="65" t="s">
        <v>3494</v>
      </c>
      <c r="D123" s="66">
        <v>3</v>
      </c>
      <c r="E123" s="67" t="s">
        <v>132</v>
      </c>
      <c r="F123" s="68">
        <v>32</v>
      </c>
      <c r="G123" s="65"/>
      <c r="H123" s="69"/>
      <c r="I123" s="70"/>
      <c r="J123" s="70"/>
      <c r="K123" s="34" t="s">
        <v>65</v>
      </c>
      <c r="L123" s="77">
        <v>123</v>
      </c>
      <c r="M123" s="77"/>
      <c r="N123" s="72"/>
      <c r="O123" s="79" t="s">
        <v>426</v>
      </c>
      <c r="P123" s="81">
        <v>43780.26931712963</v>
      </c>
      <c r="Q123" s="79" t="s">
        <v>485</v>
      </c>
      <c r="R123" s="79"/>
      <c r="S123" s="79"/>
      <c r="T123" s="79"/>
      <c r="U123" s="79"/>
      <c r="V123" s="82" t="s">
        <v>652</v>
      </c>
      <c r="W123" s="81">
        <v>43780.26931712963</v>
      </c>
      <c r="X123" s="85">
        <v>43780</v>
      </c>
      <c r="Y123" s="87" t="s">
        <v>783</v>
      </c>
      <c r="Z123" s="82" t="s">
        <v>923</v>
      </c>
      <c r="AA123" s="79"/>
      <c r="AB123" s="79"/>
      <c r="AC123" s="87" t="s">
        <v>1063</v>
      </c>
      <c r="AD123" s="87" t="s">
        <v>1143</v>
      </c>
      <c r="AE123" s="79" t="b">
        <v>0</v>
      </c>
      <c r="AF123" s="79">
        <v>0</v>
      </c>
      <c r="AG123" s="87" t="s">
        <v>1196</v>
      </c>
      <c r="AH123" s="79" t="b">
        <v>0</v>
      </c>
      <c r="AI123" s="79" t="s">
        <v>1217</v>
      </c>
      <c r="AJ123" s="79"/>
      <c r="AK123" s="87" t="s">
        <v>1163</v>
      </c>
      <c r="AL123" s="79" t="b">
        <v>0</v>
      </c>
      <c r="AM123" s="79">
        <v>0</v>
      </c>
      <c r="AN123" s="87" t="s">
        <v>1163</v>
      </c>
      <c r="AO123" s="79" t="s">
        <v>1231</v>
      </c>
      <c r="AP123" s="79" t="b">
        <v>0</v>
      </c>
      <c r="AQ123" s="87" t="s">
        <v>1143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v>1</v>
      </c>
      <c r="BG123" s="49">
        <v>3.225806451612903</v>
      </c>
      <c r="BH123" s="48">
        <v>0</v>
      </c>
      <c r="BI123" s="49">
        <v>0</v>
      </c>
      <c r="BJ123" s="48">
        <v>0</v>
      </c>
      <c r="BK123" s="49">
        <v>0</v>
      </c>
      <c r="BL123" s="48">
        <v>30</v>
      </c>
      <c r="BM123" s="49">
        <v>96.7741935483871</v>
      </c>
      <c r="BN123" s="48">
        <v>31</v>
      </c>
    </row>
    <row r="124" spans="1:66" ht="15">
      <c r="A124" s="64" t="s">
        <v>302</v>
      </c>
      <c r="B124" s="64" t="s">
        <v>401</v>
      </c>
      <c r="C124" s="65" t="s">
        <v>3494</v>
      </c>
      <c r="D124" s="66">
        <v>3</v>
      </c>
      <c r="E124" s="67" t="s">
        <v>132</v>
      </c>
      <c r="F124" s="68">
        <v>32</v>
      </c>
      <c r="G124" s="65"/>
      <c r="H124" s="69"/>
      <c r="I124" s="70"/>
      <c r="J124" s="70"/>
      <c r="K124" s="34" t="s">
        <v>65</v>
      </c>
      <c r="L124" s="77">
        <v>124</v>
      </c>
      <c r="M124" s="77"/>
      <c r="N124" s="72"/>
      <c r="O124" s="79" t="s">
        <v>426</v>
      </c>
      <c r="P124" s="81">
        <v>43780.27306712963</v>
      </c>
      <c r="Q124" s="79" t="s">
        <v>486</v>
      </c>
      <c r="R124" s="79"/>
      <c r="S124" s="79"/>
      <c r="T124" s="79"/>
      <c r="U124" s="79"/>
      <c r="V124" s="82" t="s">
        <v>652</v>
      </c>
      <c r="W124" s="81">
        <v>43780.27306712963</v>
      </c>
      <c r="X124" s="85">
        <v>43780</v>
      </c>
      <c r="Y124" s="87" t="s">
        <v>784</v>
      </c>
      <c r="Z124" s="82" t="s">
        <v>924</v>
      </c>
      <c r="AA124" s="79"/>
      <c r="AB124" s="79"/>
      <c r="AC124" s="87" t="s">
        <v>1064</v>
      </c>
      <c r="AD124" s="87" t="s">
        <v>1144</v>
      </c>
      <c r="AE124" s="79" t="b">
        <v>0</v>
      </c>
      <c r="AF124" s="79">
        <v>3</v>
      </c>
      <c r="AG124" s="87" t="s">
        <v>1197</v>
      </c>
      <c r="AH124" s="79" t="b">
        <v>0</v>
      </c>
      <c r="AI124" s="79" t="s">
        <v>1217</v>
      </c>
      <c r="AJ124" s="79"/>
      <c r="AK124" s="87" t="s">
        <v>1163</v>
      </c>
      <c r="AL124" s="79" t="b">
        <v>0</v>
      </c>
      <c r="AM124" s="79">
        <v>0</v>
      </c>
      <c r="AN124" s="87" t="s">
        <v>1163</v>
      </c>
      <c r="AO124" s="79" t="s">
        <v>1231</v>
      </c>
      <c r="AP124" s="79" t="b">
        <v>0</v>
      </c>
      <c r="AQ124" s="87" t="s">
        <v>1144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v>1</v>
      </c>
      <c r="BG124" s="49">
        <v>3.3333333333333335</v>
      </c>
      <c r="BH124" s="48">
        <v>0</v>
      </c>
      <c r="BI124" s="49">
        <v>0</v>
      </c>
      <c r="BJ124" s="48">
        <v>0</v>
      </c>
      <c r="BK124" s="49">
        <v>0</v>
      </c>
      <c r="BL124" s="48">
        <v>29</v>
      </c>
      <c r="BM124" s="49">
        <v>96.66666666666667</v>
      </c>
      <c r="BN124" s="48">
        <v>30</v>
      </c>
    </row>
    <row r="125" spans="1:66" ht="15">
      <c r="A125" s="64" t="s">
        <v>302</v>
      </c>
      <c r="B125" s="64" t="s">
        <v>402</v>
      </c>
      <c r="C125" s="65" t="s">
        <v>3494</v>
      </c>
      <c r="D125" s="66">
        <v>3</v>
      </c>
      <c r="E125" s="67" t="s">
        <v>132</v>
      </c>
      <c r="F125" s="68">
        <v>32</v>
      </c>
      <c r="G125" s="65"/>
      <c r="H125" s="69"/>
      <c r="I125" s="70"/>
      <c r="J125" s="70"/>
      <c r="K125" s="34" t="s">
        <v>65</v>
      </c>
      <c r="L125" s="77">
        <v>125</v>
      </c>
      <c r="M125" s="77"/>
      <c r="N125" s="72"/>
      <c r="O125" s="79" t="s">
        <v>426</v>
      </c>
      <c r="P125" s="81">
        <v>43780.27232638889</v>
      </c>
      <c r="Q125" s="79" t="s">
        <v>487</v>
      </c>
      <c r="R125" s="79"/>
      <c r="S125" s="79"/>
      <c r="T125" s="79"/>
      <c r="U125" s="79"/>
      <c r="V125" s="82" t="s">
        <v>652</v>
      </c>
      <c r="W125" s="81">
        <v>43780.27232638889</v>
      </c>
      <c r="X125" s="85">
        <v>43780</v>
      </c>
      <c r="Y125" s="87" t="s">
        <v>785</v>
      </c>
      <c r="Z125" s="82" t="s">
        <v>925</v>
      </c>
      <c r="AA125" s="79"/>
      <c r="AB125" s="79"/>
      <c r="AC125" s="87" t="s">
        <v>1065</v>
      </c>
      <c r="AD125" s="87" t="s">
        <v>1145</v>
      </c>
      <c r="AE125" s="79" t="b">
        <v>0</v>
      </c>
      <c r="AF125" s="79">
        <v>0</v>
      </c>
      <c r="AG125" s="87" t="s">
        <v>1198</v>
      </c>
      <c r="AH125" s="79" t="b">
        <v>0</v>
      </c>
      <c r="AI125" s="79" t="s">
        <v>1217</v>
      </c>
      <c r="AJ125" s="79"/>
      <c r="AK125" s="87" t="s">
        <v>1163</v>
      </c>
      <c r="AL125" s="79" t="b">
        <v>0</v>
      </c>
      <c r="AM125" s="79">
        <v>0</v>
      </c>
      <c r="AN125" s="87" t="s">
        <v>1163</v>
      </c>
      <c r="AO125" s="79" t="s">
        <v>1231</v>
      </c>
      <c r="AP125" s="79" t="b">
        <v>0</v>
      </c>
      <c r="AQ125" s="87" t="s">
        <v>1145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8">
        <v>1</v>
      </c>
      <c r="BG125" s="49">
        <v>3.4482758620689653</v>
      </c>
      <c r="BH125" s="48">
        <v>0</v>
      </c>
      <c r="BI125" s="49">
        <v>0</v>
      </c>
      <c r="BJ125" s="48">
        <v>0</v>
      </c>
      <c r="BK125" s="49">
        <v>0</v>
      </c>
      <c r="BL125" s="48">
        <v>28</v>
      </c>
      <c r="BM125" s="49">
        <v>96.55172413793103</v>
      </c>
      <c r="BN125" s="48">
        <v>29</v>
      </c>
    </row>
    <row r="126" spans="1:66" ht="15">
      <c r="A126" s="64" t="s">
        <v>302</v>
      </c>
      <c r="B126" s="64" t="s">
        <v>363</v>
      </c>
      <c r="C126" s="65" t="s">
        <v>3494</v>
      </c>
      <c r="D126" s="66">
        <v>3</v>
      </c>
      <c r="E126" s="67" t="s">
        <v>132</v>
      </c>
      <c r="F126" s="68">
        <v>32</v>
      </c>
      <c r="G126" s="65"/>
      <c r="H126" s="69"/>
      <c r="I126" s="70"/>
      <c r="J126" s="70"/>
      <c r="K126" s="34" t="s">
        <v>65</v>
      </c>
      <c r="L126" s="77">
        <v>126</v>
      </c>
      <c r="M126" s="77"/>
      <c r="N126" s="72"/>
      <c r="O126" s="79" t="s">
        <v>426</v>
      </c>
      <c r="P126" s="81">
        <v>43780.27429398148</v>
      </c>
      <c r="Q126" s="79" t="s">
        <v>488</v>
      </c>
      <c r="R126" s="79"/>
      <c r="S126" s="79"/>
      <c r="T126" s="79"/>
      <c r="U126" s="79"/>
      <c r="V126" s="82" t="s">
        <v>652</v>
      </c>
      <c r="W126" s="81">
        <v>43780.27429398148</v>
      </c>
      <c r="X126" s="85">
        <v>43780</v>
      </c>
      <c r="Y126" s="87" t="s">
        <v>786</v>
      </c>
      <c r="Z126" s="82" t="s">
        <v>926</v>
      </c>
      <c r="AA126" s="79"/>
      <c r="AB126" s="79"/>
      <c r="AC126" s="87" t="s">
        <v>1066</v>
      </c>
      <c r="AD126" s="87" t="s">
        <v>1136</v>
      </c>
      <c r="AE126" s="79" t="b">
        <v>0</v>
      </c>
      <c r="AF126" s="79">
        <v>0</v>
      </c>
      <c r="AG126" s="87" t="s">
        <v>1190</v>
      </c>
      <c r="AH126" s="79" t="b">
        <v>0</v>
      </c>
      <c r="AI126" s="79" t="s">
        <v>1217</v>
      </c>
      <c r="AJ126" s="79"/>
      <c r="AK126" s="87" t="s">
        <v>1163</v>
      </c>
      <c r="AL126" s="79" t="b">
        <v>0</v>
      </c>
      <c r="AM126" s="79">
        <v>0</v>
      </c>
      <c r="AN126" s="87" t="s">
        <v>1163</v>
      </c>
      <c r="AO126" s="79" t="s">
        <v>1231</v>
      </c>
      <c r="AP126" s="79" t="b">
        <v>0</v>
      </c>
      <c r="AQ126" s="87" t="s">
        <v>1136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8">
        <v>1</v>
      </c>
      <c r="BG126" s="49">
        <v>2.0833333333333335</v>
      </c>
      <c r="BH126" s="48">
        <v>1</v>
      </c>
      <c r="BI126" s="49">
        <v>2.0833333333333335</v>
      </c>
      <c r="BJ126" s="48">
        <v>0</v>
      </c>
      <c r="BK126" s="49">
        <v>0</v>
      </c>
      <c r="BL126" s="48">
        <v>46</v>
      </c>
      <c r="BM126" s="49">
        <v>95.83333333333333</v>
      </c>
      <c r="BN126" s="48">
        <v>48</v>
      </c>
    </row>
    <row r="127" spans="1:66" ht="15">
      <c r="A127" s="64" t="s">
        <v>303</v>
      </c>
      <c r="B127" s="64" t="s">
        <v>403</v>
      </c>
      <c r="C127" s="65" t="s">
        <v>3494</v>
      </c>
      <c r="D127" s="66">
        <v>3</v>
      </c>
      <c r="E127" s="67" t="s">
        <v>132</v>
      </c>
      <c r="F127" s="68">
        <v>32</v>
      </c>
      <c r="G127" s="65"/>
      <c r="H127" s="69"/>
      <c r="I127" s="70"/>
      <c r="J127" s="70"/>
      <c r="K127" s="34" t="s">
        <v>65</v>
      </c>
      <c r="L127" s="77">
        <v>127</v>
      </c>
      <c r="M127" s="77"/>
      <c r="N127" s="72"/>
      <c r="O127" s="79" t="s">
        <v>426</v>
      </c>
      <c r="P127" s="81">
        <v>43780.37284722222</v>
      </c>
      <c r="Q127" s="79" t="s">
        <v>489</v>
      </c>
      <c r="R127" s="79"/>
      <c r="S127" s="79"/>
      <c r="T127" s="79"/>
      <c r="U127" s="79"/>
      <c r="V127" s="82" t="s">
        <v>653</v>
      </c>
      <c r="W127" s="81">
        <v>43780.37284722222</v>
      </c>
      <c r="X127" s="85">
        <v>43780</v>
      </c>
      <c r="Y127" s="87" t="s">
        <v>787</v>
      </c>
      <c r="Z127" s="82" t="s">
        <v>927</v>
      </c>
      <c r="AA127" s="79"/>
      <c r="AB127" s="79"/>
      <c r="AC127" s="87" t="s">
        <v>1067</v>
      </c>
      <c r="AD127" s="87" t="s">
        <v>1146</v>
      </c>
      <c r="AE127" s="79" t="b">
        <v>0</v>
      </c>
      <c r="AF127" s="79">
        <v>0</v>
      </c>
      <c r="AG127" s="87" t="s">
        <v>1199</v>
      </c>
      <c r="AH127" s="79" t="b">
        <v>0</v>
      </c>
      <c r="AI127" s="79" t="s">
        <v>1217</v>
      </c>
      <c r="AJ127" s="79"/>
      <c r="AK127" s="87" t="s">
        <v>1163</v>
      </c>
      <c r="AL127" s="79" t="b">
        <v>0</v>
      </c>
      <c r="AM127" s="79">
        <v>0</v>
      </c>
      <c r="AN127" s="87" t="s">
        <v>1163</v>
      </c>
      <c r="AO127" s="79" t="s">
        <v>1235</v>
      </c>
      <c r="AP127" s="79" t="b">
        <v>0</v>
      </c>
      <c r="AQ127" s="87" t="s">
        <v>1146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26</v>
      </c>
      <c r="BE127" s="78" t="str">
        <f>REPLACE(INDEX(GroupVertices[Group],MATCH(Edges[[#This Row],[Vertex 2]],GroupVertices[Vertex],0)),1,1,"")</f>
        <v>26</v>
      </c>
      <c r="BF127" s="48">
        <v>0</v>
      </c>
      <c r="BG127" s="49">
        <v>0</v>
      </c>
      <c r="BH127" s="48">
        <v>0</v>
      </c>
      <c r="BI127" s="49">
        <v>0</v>
      </c>
      <c r="BJ127" s="48">
        <v>0</v>
      </c>
      <c r="BK127" s="49">
        <v>0</v>
      </c>
      <c r="BL127" s="48">
        <v>33</v>
      </c>
      <c r="BM127" s="49">
        <v>100</v>
      </c>
      <c r="BN127" s="48">
        <v>33</v>
      </c>
    </row>
    <row r="128" spans="1:66" ht="15">
      <c r="A128" s="64" t="s">
        <v>304</v>
      </c>
      <c r="B128" s="64" t="s">
        <v>404</v>
      </c>
      <c r="C128" s="65" t="s">
        <v>3494</v>
      </c>
      <c r="D128" s="66">
        <v>3</v>
      </c>
      <c r="E128" s="67" t="s">
        <v>132</v>
      </c>
      <c r="F128" s="68">
        <v>32</v>
      </c>
      <c r="G128" s="65"/>
      <c r="H128" s="69"/>
      <c r="I128" s="70"/>
      <c r="J128" s="70"/>
      <c r="K128" s="34" t="s">
        <v>65</v>
      </c>
      <c r="L128" s="77">
        <v>128</v>
      </c>
      <c r="M128" s="77"/>
      <c r="N128" s="72"/>
      <c r="O128" s="79" t="s">
        <v>425</v>
      </c>
      <c r="P128" s="81">
        <v>43780.41915509259</v>
      </c>
      <c r="Q128" s="79" t="s">
        <v>490</v>
      </c>
      <c r="R128" s="79"/>
      <c r="S128" s="79"/>
      <c r="T128" s="79"/>
      <c r="U128" s="79"/>
      <c r="V128" s="82" t="s">
        <v>654</v>
      </c>
      <c r="W128" s="81">
        <v>43780.41915509259</v>
      </c>
      <c r="X128" s="85">
        <v>43780</v>
      </c>
      <c r="Y128" s="87" t="s">
        <v>788</v>
      </c>
      <c r="Z128" s="82" t="s">
        <v>928</v>
      </c>
      <c r="AA128" s="79"/>
      <c r="AB128" s="79"/>
      <c r="AC128" s="87" t="s">
        <v>1068</v>
      </c>
      <c r="AD128" s="87" t="s">
        <v>1147</v>
      </c>
      <c r="AE128" s="79" t="b">
        <v>0</v>
      </c>
      <c r="AF128" s="79">
        <v>0</v>
      </c>
      <c r="AG128" s="87" t="s">
        <v>1200</v>
      </c>
      <c r="AH128" s="79" t="b">
        <v>0</v>
      </c>
      <c r="AI128" s="79" t="s">
        <v>1217</v>
      </c>
      <c r="AJ128" s="79"/>
      <c r="AK128" s="87" t="s">
        <v>1163</v>
      </c>
      <c r="AL128" s="79" t="b">
        <v>0</v>
      </c>
      <c r="AM128" s="79">
        <v>0</v>
      </c>
      <c r="AN128" s="87" t="s">
        <v>1163</v>
      </c>
      <c r="AO128" s="79" t="s">
        <v>1229</v>
      </c>
      <c r="AP128" s="79" t="b">
        <v>0</v>
      </c>
      <c r="AQ128" s="87" t="s">
        <v>1147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8"/>
      <c r="BG128" s="49"/>
      <c r="BH128" s="48"/>
      <c r="BI128" s="49"/>
      <c r="BJ128" s="48"/>
      <c r="BK128" s="49"/>
      <c r="BL128" s="48"/>
      <c r="BM128" s="49"/>
      <c r="BN128" s="48"/>
    </row>
    <row r="129" spans="1:66" ht="15">
      <c r="A129" s="64" t="s">
        <v>304</v>
      </c>
      <c r="B129" s="64" t="s">
        <v>359</v>
      </c>
      <c r="C129" s="65" t="s">
        <v>3494</v>
      </c>
      <c r="D129" s="66">
        <v>3</v>
      </c>
      <c r="E129" s="67" t="s">
        <v>132</v>
      </c>
      <c r="F129" s="68">
        <v>32</v>
      </c>
      <c r="G129" s="65"/>
      <c r="H129" s="69"/>
      <c r="I129" s="70"/>
      <c r="J129" s="70"/>
      <c r="K129" s="34" t="s">
        <v>65</v>
      </c>
      <c r="L129" s="77">
        <v>129</v>
      </c>
      <c r="M129" s="77"/>
      <c r="N129" s="72"/>
      <c r="O129" s="79" t="s">
        <v>425</v>
      </c>
      <c r="P129" s="81">
        <v>43780.41915509259</v>
      </c>
      <c r="Q129" s="79" t="s">
        <v>490</v>
      </c>
      <c r="R129" s="79"/>
      <c r="S129" s="79"/>
      <c r="T129" s="79"/>
      <c r="U129" s="79"/>
      <c r="V129" s="82" t="s">
        <v>654</v>
      </c>
      <c r="W129" s="81">
        <v>43780.41915509259</v>
      </c>
      <c r="X129" s="85">
        <v>43780</v>
      </c>
      <c r="Y129" s="87" t="s">
        <v>788</v>
      </c>
      <c r="Z129" s="82" t="s">
        <v>928</v>
      </c>
      <c r="AA129" s="79"/>
      <c r="AB129" s="79"/>
      <c r="AC129" s="87" t="s">
        <v>1068</v>
      </c>
      <c r="AD129" s="87" t="s">
        <v>1147</v>
      </c>
      <c r="AE129" s="79" t="b">
        <v>0</v>
      </c>
      <c r="AF129" s="79">
        <v>0</v>
      </c>
      <c r="AG129" s="87" t="s">
        <v>1200</v>
      </c>
      <c r="AH129" s="79" t="b">
        <v>0</v>
      </c>
      <c r="AI129" s="79" t="s">
        <v>1217</v>
      </c>
      <c r="AJ129" s="79"/>
      <c r="AK129" s="87" t="s">
        <v>1163</v>
      </c>
      <c r="AL129" s="79" t="b">
        <v>0</v>
      </c>
      <c r="AM129" s="79">
        <v>0</v>
      </c>
      <c r="AN129" s="87" t="s">
        <v>1163</v>
      </c>
      <c r="AO129" s="79" t="s">
        <v>1229</v>
      </c>
      <c r="AP129" s="79" t="b">
        <v>0</v>
      </c>
      <c r="AQ129" s="87" t="s">
        <v>1147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304</v>
      </c>
      <c r="B130" s="64" t="s">
        <v>355</v>
      </c>
      <c r="C130" s="65" t="s">
        <v>3494</v>
      </c>
      <c r="D130" s="66">
        <v>3</v>
      </c>
      <c r="E130" s="67" t="s">
        <v>132</v>
      </c>
      <c r="F130" s="68">
        <v>32</v>
      </c>
      <c r="G130" s="65"/>
      <c r="H130" s="69"/>
      <c r="I130" s="70"/>
      <c r="J130" s="70"/>
      <c r="K130" s="34" t="s">
        <v>65</v>
      </c>
      <c r="L130" s="77">
        <v>130</v>
      </c>
      <c r="M130" s="77"/>
      <c r="N130" s="72"/>
      <c r="O130" s="79" t="s">
        <v>425</v>
      </c>
      <c r="P130" s="81">
        <v>43780.41915509259</v>
      </c>
      <c r="Q130" s="79" t="s">
        <v>490</v>
      </c>
      <c r="R130" s="79"/>
      <c r="S130" s="79"/>
      <c r="T130" s="79"/>
      <c r="U130" s="79"/>
      <c r="V130" s="82" t="s">
        <v>654</v>
      </c>
      <c r="W130" s="81">
        <v>43780.41915509259</v>
      </c>
      <c r="X130" s="85">
        <v>43780</v>
      </c>
      <c r="Y130" s="87" t="s">
        <v>788</v>
      </c>
      <c r="Z130" s="82" t="s">
        <v>928</v>
      </c>
      <c r="AA130" s="79"/>
      <c r="AB130" s="79"/>
      <c r="AC130" s="87" t="s">
        <v>1068</v>
      </c>
      <c r="AD130" s="87" t="s">
        <v>1147</v>
      </c>
      <c r="AE130" s="79" t="b">
        <v>0</v>
      </c>
      <c r="AF130" s="79">
        <v>0</v>
      </c>
      <c r="AG130" s="87" t="s">
        <v>1200</v>
      </c>
      <c r="AH130" s="79" t="b">
        <v>0</v>
      </c>
      <c r="AI130" s="79" t="s">
        <v>1217</v>
      </c>
      <c r="AJ130" s="79"/>
      <c r="AK130" s="87" t="s">
        <v>1163</v>
      </c>
      <c r="AL130" s="79" t="b">
        <v>0</v>
      </c>
      <c r="AM130" s="79">
        <v>0</v>
      </c>
      <c r="AN130" s="87" t="s">
        <v>1163</v>
      </c>
      <c r="AO130" s="79" t="s">
        <v>1229</v>
      </c>
      <c r="AP130" s="79" t="b">
        <v>0</v>
      </c>
      <c r="AQ130" s="87" t="s">
        <v>1147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c r="BG130" s="49"/>
      <c r="BH130" s="48"/>
      <c r="BI130" s="49"/>
      <c r="BJ130" s="48"/>
      <c r="BK130" s="49"/>
      <c r="BL130" s="48"/>
      <c r="BM130" s="49"/>
      <c r="BN130" s="48"/>
    </row>
    <row r="131" spans="1:66" ht="15">
      <c r="A131" s="64" t="s">
        <v>304</v>
      </c>
      <c r="B131" s="64" t="s">
        <v>405</v>
      </c>
      <c r="C131" s="65" t="s">
        <v>3494</v>
      </c>
      <c r="D131" s="66">
        <v>3</v>
      </c>
      <c r="E131" s="67" t="s">
        <v>132</v>
      </c>
      <c r="F131" s="68">
        <v>32</v>
      </c>
      <c r="G131" s="65"/>
      <c r="H131" s="69"/>
      <c r="I131" s="70"/>
      <c r="J131" s="70"/>
      <c r="K131" s="34" t="s">
        <v>65</v>
      </c>
      <c r="L131" s="77">
        <v>131</v>
      </c>
      <c r="M131" s="77"/>
      <c r="N131" s="72"/>
      <c r="O131" s="79" t="s">
        <v>425</v>
      </c>
      <c r="P131" s="81">
        <v>43780.41915509259</v>
      </c>
      <c r="Q131" s="79" t="s">
        <v>490</v>
      </c>
      <c r="R131" s="79"/>
      <c r="S131" s="79"/>
      <c r="T131" s="79"/>
      <c r="U131" s="79"/>
      <c r="V131" s="82" t="s">
        <v>654</v>
      </c>
      <c r="W131" s="81">
        <v>43780.41915509259</v>
      </c>
      <c r="X131" s="85">
        <v>43780</v>
      </c>
      <c r="Y131" s="87" t="s">
        <v>788</v>
      </c>
      <c r="Z131" s="82" t="s">
        <v>928</v>
      </c>
      <c r="AA131" s="79"/>
      <c r="AB131" s="79"/>
      <c r="AC131" s="87" t="s">
        <v>1068</v>
      </c>
      <c r="AD131" s="87" t="s">
        <v>1147</v>
      </c>
      <c r="AE131" s="79" t="b">
        <v>0</v>
      </c>
      <c r="AF131" s="79">
        <v>0</v>
      </c>
      <c r="AG131" s="87" t="s">
        <v>1200</v>
      </c>
      <c r="AH131" s="79" t="b">
        <v>0</v>
      </c>
      <c r="AI131" s="79" t="s">
        <v>1217</v>
      </c>
      <c r="AJ131" s="79"/>
      <c r="AK131" s="87" t="s">
        <v>1163</v>
      </c>
      <c r="AL131" s="79" t="b">
        <v>0</v>
      </c>
      <c r="AM131" s="79">
        <v>0</v>
      </c>
      <c r="AN131" s="87" t="s">
        <v>1163</v>
      </c>
      <c r="AO131" s="79" t="s">
        <v>1229</v>
      </c>
      <c r="AP131" s="79" t="b">
        <v>0</v>
      </c>
      <c r="AQ131" s="87" t="s">
        <v>1147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304</v>
      </c>
      <c r="B132" s="64" t="s">
        <v>406</v>
      </c>
      <c r="C132" s="65" t="s">
        <v>3494</v>
      </c>
      <c r="D132" s="66">
        <v>3</v>
      </c>
      <c r="E132" s="67" t="s">
        <v>132</v>
      </c>
      <c r="F132" s="68">
        <v>32</v>
      </c>
      <c r="G132" s="65"/>
      <c r="H132" s="69"/>
      <c r="I132" s="70"/>
      <c r="J132" s="70"/>
      <c r="K132" s="34" t="s">
        <v>65</v>
      </c>
      <c r="L132" s="77">
        <v>132</v>
      </c>
      <c r="M132" s="77"/>
      <c r="N132" s="72"/>
      <c r="O132" s="79" t="s">
        <v>425</v>
      </c>
      <c r="P132" s="81">
        <v>43780.41915509259</v>
      </c>
      <c r="Q132" s="79" t="s">
        <v>490</v>
      </c>
      <c r="R132" s="79"/>
      <c r="S132" s="79"/>
      <c r="T132" s="79"/>
      <c r="U132" s="79"/>
      <c r="V132" s="82" t="s">
        <v>654</v>
      </c>
      <c r="W132" s="81">
        <v>43780.41915509259</v>
      </c>
      <c r="X132" s="85">
        <v>43780</v>
      </c>
      <c r="Y132" s="87" t="s">
        <v>788</v>
      </c>
      <c r="Z132" s="82" t="s">
        <v>928</v>
      </c>
      <c r="AA132" s="79"/>
      <c r="AB132" s="79"/>
      <c r="AC132" s="87" t="s">
        <v>1068</v>
      </c>
      <c r="AD132" s="87" t="s">
        <v>1147</v>
      </c>
      <c r="AE132" s="79" t="b">
        <v>0</v>
      </c>
      <c r="AF132" s="79">
        <v>0</v>
      </c>
      <c r="AG132" s="87" t="s">
        <v>1200</v>
      </c>
      <c r="AH132" s="79" t="b">
        <v>0</v>
      </c>
      <c r="AI132" s="79" t="s">
        <v>1217</v>
      </c>
      <c r="AJ132" s="79"/>
      <c r="AK132" s="87" t="s">
        <v>1163</v>
      </c>
      <c r="AL132" s="79" t="b">
        <v>0</v>
      </c>
      <c r="AM132" s="79">
        <v>0</v>
      </c>
      <c r="AN132" s="87" t="s">
        <v>1163</v>
      </c>
      <c r="AO132" s="79" t="s">
        <v>1229</v>
      </c>
      <c r="AP132" s="79" t="b">
        <v>0</v>
      </c>
      <c r="AQ132" s="87" t="s">
        <v>1147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304</v>
      </c>
      <c r="B133" s="64" t="s">
        <v>407</v>
      </c>
      <c r="C133" s="65" t="s">
        <v>3494</v>
      </c>
      <c r="D133" s="66">
        <v>3</v>
      </c>
      <c r="E133" s="67" t="s">
        <v>132</v>
      </c>
      <c r="F133" s="68">
        <v>32</v>
      </c>
      <c r="G133" s="65"/>
      <c r="H133" s="69"/>
      <c r="I133" s="70"/>
      <c r="J133" s="70"/>
      <c r="K133" s="34" t="s">
        <v>65</v>
      </c>
      <c r="L133" s="77">
        <v>133</v>
      </c>
      <c r="M133" s="77"/>
      <c r="N133" s="72"/>
      <c r="O133" s="79" t="s">
        <v>426</v>
      </c>
      <c r="P133" s="81">
        <v>43780.41915509259</v>
      </c>
      <c r="Q133" s="79" t="s">
        <v>490</v>
      </c>
      <c r="R133" s="79"/>
      <c r="S133" s="79"/>
      <c r="T133" s="79"/>
      <c r="U133" s="79"/>
      <c r="V133" s="82" t="s">
        <v>654</v>
      </c>
      <c r="W133" s="81">
        <v>43780.41915509259</v>
      </c>
      <c r="X133" s="85">
        <v>43780</v>
      </c>
      <c r="Y133" s="87" t="s">
        <v>788</v>
      </c>
      <c r="Z133" s="82" t="s">
        <v>928</v>
      </c>
      <c r="AA133" s="79"/>
      <c r="AB133" s="79"/>
      <c r="AC133" s="87" t="s">
        <v>1068</v>
      </c>
      <c r="AD133" s="87" t="s">
        <v>1147</v>
      </c>
      <c r="AE133" s="79" t="b">
        <v>0</v>
      </c>
      <c r="AF133" s="79">
        <v>0</v>
      </c>
      <c r="AG133" s="87" t="s">
        <v>1200</v>
      </c>
      <c r="AH133" s="79" t="b">
        <v>0</v>
      </c>
      <c r="AI133" s="79" t="s">
        <v>1217</v>
      </c>
      <c r="AJ133" s="79"/>
      <c r="AK133" s="87" t="s">
        <v>1163</v>
      </c>
      <c r="AL133" s="79" t="b">
        <v>0</v>
      </c>
      <c r="AM133" s="79">
        <v>0</v>
      </c>
      <c r="AN133" s="87" t="s">
        <v>1163</v>
      </c>
      <c r="AO133" s="79" t="s">
        <v>1229</v>
      </c>
      <c r="AP133" s="79" t="b">
        <v>0</v>
      </c>
      <c r="AQ133" s="87" t="s">
        <v>1147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3</v>
      </c>
      <c r="BG133" s="49">
        <v>5.454545454545454</v>
      </c>
      <c r="BH133" s="48">
        <v>2</v>
      </c>
      <c r="BI133" s="49">
        <v>3.6363636363636362</v>
      </c>
      <c r="BJ133" s="48">
        <v>0</v>
      </c>
      <c r="BK133" s="49">
        <v>0</v>
      </c>
      <c r="BL133" s="48">
        <v>50</v>
      </c>
      <c r="BM133" s="49">
        <v>90.9090909090909</v>
      </c>
      <c r="BN133" s="48">
        <v>55</v>
      </c>
    </row>
    <row r="134" spans="1:66" ht="15">
      <c r="A134" s="64" t="s">
        <v>305</v>
      </c>
      <c r="B134" s="64" t="s">
        <v>309</v>
      </c>
      <c r="C134" s="65" t="s">
        <v>3494</v>
      </c>
      <c r="D134" s="66">
        <v>3</v>
      </c>
      <c r="E134" s="67" t="s">
        <v>132</v>
      </c>
      <c r="F134" s="68">
        <v>32</v>
      </c>
      <c r="G134" s="65"/>
      <c r="H134" s="69"/>
      <c r="I134" s="70"/>
      <c r="J134" s="70"/>
      <c r="K134" s="34" t="s">
        <v>65</v>
      </c>
      <c r="L134" s="77">
        <v>134</v>
      </c>
      <c r="M134" s="77"/>
      <c r="N134" s="72"/>
      <c r="O134" s="79" t="s">
        <v>424</v>
      </c>
      <c r="P134" s="81">
        <v>43780.48532407408</v>
      </c>
      <c r="Q134" s="79" t="s">
        <v>427</v>
      </c>
      <c r="R134" s="79"/>
      <c r="S134" s="79"/>
      <c r="T134" s="79"/>
      <c r="U134" s="79"/>
      <c r="V134" s="82" t="s">
        <v>655</v>
      </c>
      <c r="W134" s="81">
        <v>43780.48532407408</v>
      </c>
      <c r="X134" s="85">
        <v>43780</v>
      </c>
      <c r="Y134" s="87" t="s">
        <v>789</v>
      </c>
      <c r="Z134" s="82" t="s">
        <v>929</v>
      </c>
      <c r="AA134" s="79"/>
      <c r="AB134" s="79"/>
      <c r="AC134" s="87" t="s">
        <v>1069</v>
      </c>
      <c r="AD134" s="79"/>
      <c r="AE134" s="79" t="b">
        <v>0</v>
      </c>
      <c r="AF134" s="79">
        <v>0</v>
      </c>
      <c r="AG134" s="87" t="s">
        <v>1163</v>
      </c>
      <c r="AH134" s="79" t="b">
        <v>0</v>
      </c>
      <c r="AI134" s="79" t="s">
        <v>1217</v>
      </c>
      <c r="AJ134" s="79"/>
      <c r="AK134" s="87" t="s">
        <v>1163</v>
      </c>
      <c r="AL134" s="79" t="b">
        <v>0</v>
      </c>
      <c r="AM134" s="79">
        <v>37</v>
      </c>
      <c r="AN134" s="87" t="s">
        <v>1073</v>
      </c>
      <c r="AO134" s="79" t="s">
        <v>1235</v>
      </c>
      <c r="AP134" s="79" t="b">
        <v>0</v>
      </c>
      <c r="AQ134" s="87" t="s">
        <v>1073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5</v>
      </c>
      <c r="BG134" s="49">
        <v>9.803921568627452</v>
      </c>
      <c r="BH134" s="48">
        <v>2</v>
      </c>
      <c r="BI134" s="49">
        <v>3.9215686274509802</v>
      </c>
      <c r="BJ134" s="48">
        <v>0</v>
      </c>
      <c r="BK134" s="49">
        <v>0</v>
      </c>
      <c r="BL134" s="48">
        <v>44</v>
      </c>
      <c r="BM134" s="49">
        <v>86.27450980392157</v>
      </c>
      <c r="BN134" s="48">
        <v>51</v>
      </c>
    </row>
    <row r="135" spans="1:66" ht="15">
      <c r="A135" s="64" t="s">
        <v>306</v>
      </c>
      <c r="B135" s="64" t="s">
        <v>309</v>
      </c>
      <c r="C135" s="65" t="s">
        <v>3494</v>
      </c>
      <c r="D135" s="66">
        <v>3</v>
      </c>
      <c r="E135" s="67" t="s">
        <v>132</v>
      </c>
      <c r="F135" s="68">
        <v>32</v>
      </c>
      <c r="G135" s="65"/>
      <c r="H135" s="69"/>
      <c r="I135" s="70"/>
      <c r="J135" s="70"/>
      <c r="K135" s="34" t="s">
        <v>65</v>
      </c>
      <c r="L135" s="77">
        <v>135</v>
      </c>
      <c r="M135" s="77"/>
      <c r="N135" s="72"/>
      <c r="O135" s="79" t="s">
        <v>424</v>
      </c>
      <c r="P135" s="81">
        <v>43780.507881944446</v>
      </c>
      <c r="Q135" s="79" t="s">
        <v>427</v>
      </c>
      <c r="R135" s="79"/>
      <c r="S135" s="79"/>
      <c r="T135" s="79"/>
      <c r="U135" s="79"/>
      <c r="V135" s="82" t="s">
        <v>656</v>
      </c>
      <c r="W135" s="81">
        <v>43780.507881944446</v>
      </c>
      <c r="X135" s="85">
        <v>43780</v>
      </c>
      <c r="Y135" s="87" t="s">
        <v>790</v>
      </c>
      <c r="Z135" s="82" t="s">
        <v>930</v>
      </c>
      <c r="AA135" s="79"/>
      <c r="AB135" s="79"/>
      <c r="AC135" s="87" t="s">
        <v>1070</v>
      </c>
      <c r="AD135" s="79"/>
      <c r="AE135" s="79" t="b">
        <v>0</v>
      </c>
      <c r="AF135" s="79">
        <v>0</v>
      </c>
      <c r="AG135" s="87" t="s">
        <v>1163</v>
      </c>
      <c r="AH135" s="79" t="b">
        <v>0</v>
      </c>
      <c r="AI135" s="79" t="s">
        <v>1217</v>
      </c>
      <c r="AJ135" s="79"/>
      <c r="AK135" s="87" t="s">
        <v>1163</v>
      </c>
      <c r="AL135" s="79" t="b">
        <v>0</v>
      </c>
      <c r="AM135" s="79">
        <v>37</v>
      </c>
      <c r="AN135" s="87" t="s">
        <v>1073</v>
      </c>
      <c r="AO135" s="79" t="s">
        <v>1231</v>
      </c>
      <c r="AP135" s="79" t="b">
        <v>0</v>
      </c>
      <c r="AQ135" s="87" t="s">
        <v>1073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5</v>
      </c>
      <c r="BG135" s="49">
        <v>9.803921568627452</v>
      </c>
      <c r="BH135" s="48">
        <v>2</v>
      </c>
      <c r="BI135" s="49">
        <v>3.9215686274509802</v>
      </c>
      <c r="BJ135" s="48">
        <v>0</v>
      </c>
      <c r="BK135" s="49">
        <v>0</v>
      </c>
      <c r="BL135" s="48">
        <v>44</v>
      </c>
      <c r="BM135" s="49">
        <v>86.27450980392157</v>
      </c>
      <c r="BN135" s="48">
        <v>51</v>
      </c>
    </row>
    <row r="136" spans="1:66" ht="15">
      <c r="A136" s="64" t="s">
        <v>307</v>
      </c>
      <c r="B136" s="64" t="s">
        <v>309</v>
      </c>
      <c r="C136" s="65" t="s">
        <v>3494</v>
      </c>
      <c r="D136" s="66">
        <v>3</v>
      </c>
      <c r="E136" s="67" t="s">
        <v>132</v>
      </c>
      <c r="F136" s="68">
        <v>32</v>
      </c>
      <c r="G136" s="65"/>
      <c r="H136" s="69"/>
      <c r="I136" s="70"/>
      <c r="J136" s="70"/>
      <c r="K136" s="34" t="s">
        <v>65</v>
      </c>
      <c r="L136" s="77">
        <v>136</v>
      </c>
      <c r="M136" s="77"/>
      <c r="N136" s="72"/>
      <c r="O136" s="79" t="s">
        <v>424</v>
      </c>
      <c r="P136" s="81">
        <v>43780.508425925924</v>
      </c>
      <c r="Q136" s="79" t="s">
        <v>427</v>
      </c>
      <c r="R136" s="79"/>
      <c r="S136" s="79"/>
      <c r="T136" s="79"/>
      <c r="U136" s="79"/>
      <c r="V136" s="82" t="s">
        <v>657</v>
      </c>
      <c r="W136" s="81">
        <v>43780.508425925924</v>
      </c>
      <c r="X136" s="85">
        <v>43780</v>
      </c>
      <c r="Y136" s="87" t="s">
        <v>791</v>
      </c>
      <c r="Z136" s="82" t="s">
        <v>931</v>
      </c>
      <c r="AA136" s="79"/>
      <c r="AB136" s="79"/>
      <c r="AC136" s="87" t="s">
        <v>1071</v>
      </c>
      <c r="AD136" s="79"/>
      <c r="AE136" s="79" t="b">
        <v>0</v>
      </c>
      <c r="AF136" s="79">
        <v>0</v>
      </c>
      <c r="AG136" s="87" t="s">
        <v>1163</v>
      </c>
      <c r="AH136" s="79" t="b">
        <v>0</v>
      </c>
      <c r="AI136" s="79" t="s">
        <v>1217</v>
      </c>
      <c r="AJ136" s="79"/>
      <c r="AK136" s="87" t="s">
        <v>1163</v>
      </c>
      <c r="AL136" s="79" t="b">
        <v>0</v>
      </c>
      <c r="AM136" s="79">
        <v>37</v>
      </c>
      <c r="AN136" s="87" t="s">
        <v>1073</v>
      </c>
      <c r="AO136" s="79" t="s">
        <v>1230</v>
      </c>
      <c r="AP136" s="79" t="b">
        <v>0</v>
      </c>
      <c r="AQ136" s="87" t="s">
        <v>1073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5</v>
      </c>
      <c r="BG136" s="49">
        <v>9.803921568627452</v>
      </c>
      <c r="BH136" s="48">
        <v>2</v>
      </c>
      <c r="BI136" s="49">
        <v>3.9215686274509802</v>
      </c>
      <c r="BJ136" s="48">
        <v>0</v>
      </c>
      <c r="BK136" s="49">
        <v>0</v>
      </c>
      <c r="BL136" s="48">
        <v>44</v>
      </c>
      <c r="BM136" s="49">
        <v>86.27450980392157</v>
      </c>
      <c r="BN136" s="48">
        <v>51</v>
      </c>
    </row>
    <row r="137" spans="1:66" ht="15">
      <c r="A137" s="64" t="s">
        <v>308</v>
      </c>
      <c r="B137" s="64" t="s">
        <v>309</v>
      </c>
      <c r="C137" s="65" t="s">
        <v>3494</v>
      </c>
      <c r="D137" s="66">
        <v>3</v>
      </c>
      <c r="E137" s="67" t="s">
        <v>132</v>
      </c>
      <c r="F137" s="68">
        <v>32</v>
      </c>
      <c r="G137" s="65"/>
      <c r="H137" s="69"/>
      <c r="I137" s="70"/>
      <c r="J137" s="70"/>
      <c r="K137" s="34" t="s">
        <v>65</v>
      </c>
      <c r="L137" s="77">
        <v>137</v>
      </c>
      <c r="M137" s="77"/>
      <c r="N137" s="72"/>
      <c r="O137" s="79" t="s">
        <v>424</v>
      </c>
      <c r="P137" s="81">
        <v>43780.52321759259</v>
      </c>
      <c r="Q137" s="79" t="s">
        <v>427</v>
      </c>
      <c r="R137" s="79"/>
      <c r="S137" s="79"/>
      <c r="T137" s="79"/>
      <c r="U137" s="79"/>
      <c r="V137" s="82" t="s">
        <v>658</v>
      </c>
      <c r="W137" s="81">
        <v>43780.52321759259</v>
      </c>
      <c r="X137" s="85">
        <v>43780</v>
      </c>
      <c r="Y137" s="87" t="s">
        <v>792</v>
      </c>
      <c r="Z137" s="82" t="s">
        <v>932</v>
      </c>
      <c r="AA137" s="79"/>
      <c r="AB137" s="79"/>
      <c r="AC137" s="87" t="s">
        <v>1072</v>
      </c>
      <c r="AD137" s="79"/>
      <c r="AE137" s="79" t="b">
        <v>0</v>
      </c>
      <c r="AF137" s="79">
        <v>0</v>
      </c>
      <c r="AG137" s="87" t="s">
        <v>1163</v>
      </c>
      <c r="AH137" s="79" t="b">
        <v>0</v>
      </c>
      <c r="AI137" s="79" t="s">
        <v>1217</v>
      </c>
      <c r="AJ137" s="79"/>
      <c r="AK137" s="87" t="s">
        <v>1163</v>
      </c>
      <c r="AL137" s="79" t="b">
        <v>0</v>
      </c>
      <c r="AM137" s="79">
        <v>37</v>
      </c>
      <c r="AN137" s="87" t="s">
        <v>1073</v>
      </c>
      <c r="AO137" s="79" t="s">
        <v>1229</v>
      </c>
      <c r="AP137" s="79" t="b">
        <v>0</v>
      </c>
      <c r="AQ137" s="87" t="s">
        <v>1073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5</v>
      </c>
      <c r="BG137" s="49">
        <v>9.803921568627452</v>
      </c>
      <c r="BH137" s="48">
        <v>2</v>
      </c>
      <c r="BI137" s="49">
        <v>3.9215686274509802</v>
      </c>
      <c r="BJ137" s="48">
        <v>0</v>
      </c>
      <c r="BK137" s="49">
        <v>0</v>
      </c>
      <c r="BL137" s="48">
        <v>44</v>
      </c>
      <c r="BM137" s="49">
        <v>86.27450980392157</v>
      </c>
      <c r="BN137" s="48">
        <v>51</v>
      </c>
    </row>
    <row r="138" spans="1:66" ht="15">
      <c r="A138" s="64" t="s">
        <v>309</v>
      </c>
      <c r="B138" s="64" t="s">
        <v>309</v>
      </c>
      <c r="C138" s="65" t="s">
        <v>3494</v>
      </c>
      <c r="D138" s="66">
        <v>3</v>
      </c>
      <c r="E138" s="67" t="s">
        <v>132</v>
      </c>
      <c r="F138" s="68">
        <v>32</v>
      </c>
      <c r="G138" s="65"/>
      <c r="H138" s="69"/>
      <c r="I138" s="70"/>
      <c r="J138" s="70"/>
      <c r="K138" s="34" t="s">
        <v>65</v>
      </c>
      <c r="L138" s="77">
        <v>138</v>
      </c>
      <c r="M138" s="77"/>
      <c r="N138" s="72"/>
      <c r="O138" s="79" t="s">
        <v>176</v>
      </c>
      <c r="P138" s="81">
        <v>43772.16913194444</v>
      </c>
      <c r="Q138" s="79" t="s">
        <v>427</v>
      </c>
      <c r="R138" s="79"/>
      <c r="S138" s="79"/>
      <c r="T138" s="79"/>
      <c r="U138" s="82" t="s">
        <v>564</v>
      </c>
      <c r="V138" s="82" t="s">
        <v>564</v>
      </c>
      <c r="W138" s="81">
        <v>43772.16913194444</v>
      </c>
      <c r="X138" s="85">
        <v>43772</v>
      </c>
      <c r="Y138" s="87" t="s">
        <v>793</v>
      </c>
      <c r="Z138" s="82" t="s">
        <v>933</v>
      </c>
      <c r="AA138" s="79"/>
      <c r="AB138" s="79"/>
      <c r="AC138" s="87" t="s">
        <v>1073</v>
      </c>
      <c r="AD138" s="79"/>
      <c r="AE138" s="79" t="b">
        <v>0</v>
      </c>
      <c r="AF138" s="79">
        <v>175</v>
      </c>
      <c r="AG138" s="87" t="s">
        <v>1163</v>
      </c>
      <c r="AH138" s="79" t="b">
        <v>0</v>
      </c>
      <c r="AI138" s="79" t="s">
        <v>1217</v>
      </c>
      <c r="AJ138" s="79"/>
      <c r="AK138" s="87" t="s">
        <v>1163</v>
      </c>
      <c r="AL138" s="79" t="b">
        <v>0</v>
      </c>
      <c r="AM138" s="79">
        <v>37</v>
      </c>
      <c r="AN138" s="87" t="s">
        <v>1163</v>
      </c>
      <c r="AO138" s="79" t="s">
        <v>1230</v>
      </c>
      <c r="AP138" s="79" t="b">
        <v>0</v>
      </c>
      <c r="AQ138" s="87" t="s">
        <v>1073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5</v>
      </c>
      <c r="BG138" s="49">
        <v>9.803921568627452</v>
      </c>
      <c r="BH138" s="48">
        <v>2</v>
      </c>
      <c r="BI138" s="49">
        <v>3.9215686274509802</v>
      </c>
      <c r="BJ138" s="48">
        <v>0</v>
      </c>
      <c r="BK138" s="49">
        <v>0</v>
      </c>
      <c r="BL138" s="48">
        <v>44</v>
      </c>
      <c r="BM138" s="49">
        <v>86.27450980392157</v>
      </c>
      <c r="BN138" s="48">
        <v>51</v>
      </c>
    </row>
    <row r="139" spans="1:66" ht="15">
      <c r="A139" s="64" t="s">
        <v>310</v>
      </c>
      <c r="B139" s="64" t="s">
        <v>309</v>
      </c>
      <c r="C139" s="65" t="s">
        <v>3494</v>
      </c>
      <c r="D139" s="66">
        <v>3</v>
      </c>
      <c r="E139" s="67" t="s">
        <v>132</v>
      </c>
      <c r="F139" s="68">
        <v>32</v>
      </c>
      <c r="G139" s="65"/>
      <c r="H139" s="69"/>
      <c r="I139" s="70"/>
      <c r="J139" s="70"/>
      <c r="K139" s="34" t="s">
        <v>65</v>
      </c>
      <c r="L139" s="77">
        <v>139</v>
      </c>
      <c r="M139" s="77"/>
      <c r="N139" s="72"/>
      <c r="O139" s="79" t="s">
        <v>424</v>
      </c>
      <c r="P139" s="81">
        <v>43780.527708333335</v>
      </c>
      <c r="Q139" s="79" t="s">
        <v>427</v>
      </c>
      <c r="R139" s="79"/>
      <c r="S139" s="79"/>
      <c r="T139" s="79"/>
      <c r="U139" s="79"/>
      <c r="V139" s="82" t="s">
        <v>659</v>
      </c>
      <c r="W139" s="81">
        <v>43780.527708333335</v>
      </c>
      <c r="X139" s="85">
        <v>43780</v>
      </c>
      <c r="Y139" s="87" t="s">
        <v>794</v>
      </c>
      <c r="Z139" s="82" t="s">
        <v>934</v>
      </c>
      <c r="AA139" s="79"/>
      <c r="AB139" s="79"/>
      <c r="AC139" s="87" t="s">
        <v>1074</v>
      </c>
      <c r="AD139" s="79"/>
      <c r="AE139" s="79" t="b">
        <v>0</v>
      </c>
      <c r="AF139" s="79">
        <v>0</v>
      </c>
      <c r="AG139" s="87" t="s">
        <v>1163</v>
      </c>
      <c r="AH139" s="79" t="b">
        <v>0</v>
      </c>
      <c r="AI139" s="79" t="s">
        <v>1217</v>
      </c>
      <c r="AJ139" s="79"/>
      <c r="AK139" s="87" t="s">
        <v>1163</v>
      </c>
      <c r="AL139" s="79" t="b">
        <v>0</v>
      </c>
      <c r="AM139" s="79">
        <v>37</v>
      </c>
      <c r="AN139" s="87" t="s">
        <v>1073</v>
      </c>
      <c r="AO139" s="79" t="s">
        <v>1235</v>
      </c>
      <c r="AP139" s="79" t="b">
        <v>0</v>
      </c>
      <c r="AQ139" s="87" t="s">
        <v>1073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5</v>
      </c>
      <c r="BG139" s="49">
        <v>9.803921568627452</v>
      </c>
      <c r="BH139" s="48">
        <v>2</v>
      </c>
      <c r="BI139" s="49">
        <v>3.9215686274509802</v>
      </c>
      <c r="BJ139" s="48">
        <v>0</v>
      </c>
      <c r="BK139" s="49">
        <v>0</v>
      </c>
      <c r="BL139" s="48">
        <v>44</v>
      </c>
      <c r="BM139" s="49">
        <v>86.27450980392157</v>
      </c>
      <c r="BN139" s="48">
        <v>51</v>
      </c>
    </row>
    <row r="140" spans="1:66" ht="15">
      <c r="A140" s="64" t="s">
        <v>311</v>
      </c>
      <c r="B140" s="64" t="s">
        <v>408</v>
      </c>
      <c r="C140" s="65" t="s">
        <v>3494</v>
      </c>
      <c r="D140" s="66">
        <v>3</v>
      </c>
      <c r="E140" s="67" t="s">
        <v>132</v>
      </c>
      <c r="F140" s="68">
        <v>32</v>
      </c>
      <c r="G140" s="65"/>
      <c r="H140" s="69"/>
      <c r="I140" s="70"/>
      <c r="J140" s="70"/>
      <c r="K140" s="34" t="s">
        <v>65</v>
      </c>
      <c r="L140" s="77">
        <v>140</v>
      </c>
      <c r="M140" s="77"/>
      <c r="N140" s="72"/>
      <c r="O140" s="79" t="s">
        <v>425</v>
      </c>
      <c r="P140" s="81">
        <v>43780.56798611111</v>
      </c>
      <c r="Q140" s="79" t="s">
        <v>491</v>
      </c>
      <c r="R140" s="79"/>
      <c r="S140" s="79"/>
      <c r="T140" s="79"/>
      <c r="U140" s="79"/>
      <c r="V140" s="82" t="s">
        <v>660</v>
      </c>
      <c r="W140" s="81">
        <v>43780.56798611111</v>
      </c>
      <c r="X140" s="85">
        <v>43780</v>
      </c>
      <c r="Y140" s="87" t="s">
        <v>795</v>
      </c>
      <c r="Z140" s="82" t="s">
        <v>935</v>
      </c>
      <c r="AA140" s="79"/>
      <c r="AB140" s="79"/>
      <c r="AC140" s="87" t="s">
        <v>1075</v>
      </c>
      <c r="AD140" s="87" t="s">
        <v>1148</v>
      </c>
      <c r="AE140" s="79" t="b">
        <v>0</v>
      </c>
      <c r="AF140" s="79">
        <v>0</v>
      </c>
      <c r="AG140" s="87" t="s">
        <v>1201</v>
      </c>
      <c r="AH140" s="79" t="b">
        <v>0</v>
      </c>
      <c r="AI140" s="79" t="s">
        <v>1217</v>
      </c>
      <c r="AJ140" s="79"/>
      <c r="AK140" s="87" t="s">
        <v>1163</v>
      </c>
      <c r="AL140" s="79" t="b">
        <v>0</v>
      </c>
      <c r="AM140" s="79">
        <v>0</v>
      </c>
      <c r="AN140" s="87" t="s">
        <v>1163</v>
      </c>
      <c r="AO140" s="79" t="s">
        <v>1230</v>
      </c>
      <c r="AP140" s="79" t="b">
        <v>0</v>
      </c>
      <c r="AQ140" s="87" t="s">
        <v>1148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311</v>
      </c>
      <c r="B141" s="64" t="s">
        <v>409</v>
      </c>
      <c r="C141" s="65" t="s">
        <v>3494</v>
      </c>
      <c r="D141" s="66">
        <v>3</v>
      </c>
      <c r="E141" s="67" t="s">
        <v>132</v>
      </c>
      <c r="F141" s="68">
        <v>32</v>
      </c>
      <c r="G141" s="65"/>
      <c r="H141" s="69"/>
      <c r="I141" s="70"/>
      <c r="J141" s="70"/>
      <c r="K141" s="34" t="s">
        <v>65</v>
      </c>
      <c r="L141" s="77">
        <v>141</v>
      </c>
      <c r="M141" s="77"/>
      <c r="N141" s="72"/>
      <c r="O141" s="79" t="s">
        <v>426</v>
      </c>
      <c r="P141" s="81">
        <v>43780.56798611111</v>
      </c>
      <c r="Q141" s="79" t="s">
        <v>491</v>
      </c>
      <c r="R141" s="79"/>
      <c r="S141" s="79"/>
      <c r="T141" s="79"/>
      <c r="U141" s="79"/>
      <c r="V141" s="82" t="s">
        <v>660</v>
      </c>
      <c r="W141" s="81">
        <v>43780.56798611111</v>
      </c>
      <c r="X141" s="85">
        <v>43780</v>
      </c>
      <c r="Y141" s="87" t="s">
        <v>795</v>
      </c>
      <c r="Z141" s="82" t="s">
        <v>935</v>
      </c>
      <c r="AA141" s="79"/>
      <c r="AB141" s="79"/>
      <c r="AC141" s="87" t="s">
        <v>1075</v>
      </c>
      <c r="AD141" s="87" t="s">
        <v>1148</v>
      </c>
      <c r="AE141" s="79" t="b">
        <v>0</v>
      </c>
      <c r="AF141" s="79">
        <v>0</v>
      </c>
      <c r="AG141" s="87" t="s">
        <v>1201</v>
      </c>
      <c r="AH141" s="79" t="b">
        <v>0</v>
      </c>
      <c r="AI141" s="79" t="s">
        <v>1217</v>
      </c>
      <c r="AJ141" s="79"/>
      <c r="AK141" s="87" t="s">
        <v>1163</v>
      </c>
      <c r="AL141" s="79" t="b">
        <v>0</v>
      </c>
      <c r="AM141" s="79">
        <v>0</v>
      </c>
      <c r="AN141" s="87" t="s">
        <v>1163</v>
      </c>
      <c r="AO141" s="79" t="s">
        <v>1230</v>
      </c>
      <c r="AP141" s="79" t="b">
        <v>0</v>
      </c>
      <c r="AQ141" s="87" t="s">
        <v>1148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v>0</v>
      </c>
      <c r="BG141" s="49">
        <v>0</v>
      </c>
      <c r="BH141" s="48">
        <v>0</v>
      </c>
      <c r="BI141" s="49">
        <v>0</v>
      </c>
      <c r="BJ141" s="48">
        <v>0</v>
      </c>
      <c r="BK141" s="49">
        <v>0</v>
      </c>
      <c r="BL141" s="48">
        <v>27</v>
      </c>
      <c r="BM141" s="49">
        <v>100</v>
      </c>
      <c r="BN141" s="48">
        <v>27</v>
      </c>
    </row>
    <row r="142" spans="1:66" ht="15">
      <c r="A142" s="64" t="s">
        <v>311</v>
      </c>
      <c r="B142" s="64" t="s">
        <v>370</v>
      </c>
      <c r="C142" s="65" t="s">
        <v>3494</v>
      </c>
      <c r="D142" s="66">
        <v>3</v>
      </c>
      <c r="E142" s="67" t="s">
        <v>132</v>
      </c>
      <c r="F142" s="68">
        <v>32</v>
      </c>
      <c r="G142" s="65"/>
      <c r="H142" s="69"/>
      <c r="I142" s="70"/>
      <c r="J142" s="70"/>
      <c r="K142" s="34" t="s">
        <v>65</v>
      </c>
      <c r="L142" s="77">
        <v>142</v>
      </c>
      <c r="M142" s="77"/>
      <c r="N142" s="72"/>
      <c r="O142" s="79" t="s">
        <v>425</v>
      </c>
      <c r="P142" s="81">
        <v>43780.56798611111</v>
      </c>
      <c r="Q142" s="79" t="s">
        <v>491</v>
      </c>
      <c r="R142" s="79"/>
      <c r="S142" s="79"/>
      <c r="T142" s="79"/>
      <c r="U142" s="79"/>
      <c r="V142" s="82" t="s">
        <v>660</v>
      </c>
      <c r="W142" s="81">
        <v>43780.56798611111</v>
      </c>
      <c r="X142" s="85">
        <v>43780</v>
      </c>
      <c r="Y142" s="87" t="s">
        <v>795</v>
      </c>
      <c r="Z142" s="82" t="s">
        <v>935</v>
      </c>
      <c r="AA142" s="79"/>
      <c r="AB142" s="79"/>
      <c r="AC142" s="87" t="s">
        <v>1075</v>
      </c>
      <c r="AD142" s="87" t="s">
        <v>1148</v>
      </c>
      <c r="AE142" s="79" t="b">
        <v>0</v>
      </c>
      <c r="AF142" s="79">
        <v>0</v>
      </c>
      <c r="AG142" s="87" t="s">
        <v>1201</v>
      </c>
      <c r="AH142" s="79" t="b">
        <v>0</v>
      </c>
      <c r="AI142" s="79" t="s">
        <v>1217</v>
      </c>
      <c r="AJ142" s="79"/>
      <c r="AK142" s="87" t="s">
        <v>1163</v>
      </c>
      <c r="AL142" s="79" t="b">
        <v>0</v>
      </c>
      <c r="AM142" s="79">
        <v>0</v>
      </c>
      <c r="AN142" s="87" t="s">
        <v>1163</v>
      </c>
      <c r="AO142" s="79" t="s">
        <v>1230</v>
      </c>
      <c r="AP142" s="79" t="b">
        <v>0</v>
      </c>
      <c r="AQ142" s="87" t="s">
        <v>1148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312</v>
      </c>
      <c r="B143" s="64" t="s">
        <v>410</v>
      </c>
      <c r="C143" s="65" t="s">
        <v>3495</v>
      </c>
      <c r="D143" s="66">
        <v>3</v>
      </c>
      <c r="E143" s="67" t="s">
        <v>136</v>
      </c>
      <c r="F143" s="68">
        <v>6</v>
      </c>
      <c r="G143" s="65"/>
      <c r="H143" s="69"/>
      <c r="I143" s="70"/>
      <c r="J143" s="70"/>
      <c r="K143" s="34" t="s">
        <v>65</v>
      </c>
      <c r="L143" s="77">
        <v>143</v>
      </c>
      <c r="M143" s="77"/>
      <c r="N143" s="72"/>
      <c r="O143" s="79" t="s">
        <v>426</v>
      </c>
      <c r="P143" s="81">
        <v>43780.571284722224</v>
      </c>
      <c r="Q143" s="79" t="s">
        <v>492</v>
      </c>
      <c r="R143" s="79"/>
      <c r="S143" s="79"/>
      <c r="T143" s="79"/>
      <c r="U143" s="79"/>
      <c r="V143" s="82" t="s">
        <v>661</v>
      </c>
      <c r="W143" s="81">
        <v>43780.571284722224</v>
      </c>
      <c r="X143" s="85">
        <v>43780</v>
      </c>
      <c r="Y143" s="87" t="s">
        <v>796</v>
      </c>
      <c r="Z143" s="82" t="s">
        <v>936</v>
      </c>
      <c r="AA143" s="79"/>
      <c r="AB143" s="79"/>
      <c r="AC143" s="87" t="s">
        <v>1076</v>
      </c>
      <c r="AD143" s="87" t="s">
        <v>1149</v>
      </c>
      <c r="AE143" s="79" t="b">
        <v>0</v>
      </c>
      <c r="AF143" s="79">
        <v>1</v>
      </c>
      <c r="AG143" s="87" t="s">
        <v>1202</v>
      </c>
      <c r="AH143" s="79" t="b">
        <v>0</v>
      </c>
      <c r="AI143" s="79" t="s">
        <v>1217</v>
      </c>
      <c r="AJ143" s="79"/>
      <c r="AK143" s="87" t="s">
        <v>1163</v>
      </c>
      <c r="AL143" s="79" t="b">
        <v>0</v>
      </c>
      <c r="AM143" s="79">
        <v>1</v>
      </c>
      <c r="AN143" s="87" t="s">
        <v>1163</v>
      </c>
      <c r="AO143" s="79" t="s">
        <v>1231</v>
      </c>
      <c r="AP143" s="79" t="b">
        <v>0</v>
      </c>
      <c r="AQ143" s="87" t="s">
        <v>1149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25</v>
      </c>
      <c r="BE143" s="78" t="str">
        <f>REPLACE(INDEX(GroupVertices[Group],MATCH(Edges[[#This Row],[Vertex 2]],GroupVertices[Vertex],0)),1,1,"")</f>
        <v>25</v>
      </c>
      <c r="BF143" s="48">
        <v>2</v>
      </c>
      <c r="BG143" s="49">
        <v>4</v>
      </c>
      <c r="BH143" s="48">
        <v>2</v>
      </c>
      <c r="BI143" s="49">
        <v>4</v>
      </c>
      <c r="BJ143" s="48">
        <v>0</v>
      </c>
      <c r="BK143" s="49">
        <v>0</v>
      </c>
      <c r="BL143" s="48">
        <v>46</v>
      </c>
      <c r="BM143" s="49">
        <v>92</v>
      </c>
      <c r="BN143" s="48">
        <v>50</v>
      </c>
    </row>
    <row r="144" spans="1:66" ht="15">
      <c r="A144" s="64" t="s">
        <v>312</v>
      </c>
      <c r="B144" s="64" t="s">
        <v>410</v>
      </c>
      <c r="C144" s="65" t="s">
        <v>3495</v>
      </c>
      <c r="D144" s="66">
        <v>3</v>
      </c>
      <c r="E144" s="67" t="s">
        <v>136</v>
      </c>
      <c r="F144" s="68">
        <v>6</v>
      </c>
      <c r="G144" s="65"/>
      <c r="H144" s="69"/>
      <c r="I144" s="70"/>
      <c r="J144" s="70"/>
      <c r="K144" s="34" t="s">
        <v>65</v>
      </c>
      <c r="L144" s="77">
        <v>144</v>
      </c>
      <c r="M144" s="77"/>
      <c r="N144" s="72"/>
      <c r="O144" s="79" t="s">
        <v>426</v>
      </c>
      <c r="P144" s="81">
        <v>43780.57167824074</v>
      </c>
      <c r="Q144" s="79" t="s">
        <v>492</v>
      </c>
      <c r="R144" s="79"/>
      <c r="S144" s="79"/>
      <c r="T144" s="79"/>
      <c r="U144" s="79"/>
      <c r="V144" s="82" t="s">
        <v>661</v>
      </c>
      <c r="W144" s="81">
        <v>43780.57167824074</v>
      </c>
      <c r="X144" s="85">
        <v>43780</v>
      </c>
      <c r="Y144" s="87" t="s">
        <v>797</v>
      </c>
      <c r="Z144" s="82" t="s">
        <v>937</v>
      </c>
      <c r="AA144" s="79"/>
      <c r="AB144" s="79"/>
      <c r="AC144" s="87" t="s">
        <v>1077</v>
      </c>
      <c r="AD144" s="79"/>
      <c r="AE144" s="79" t="b">
        <v>0</v>
      </c>
      <c r="AF144" s="79">
        <v>0</v>
      </c>
      <c r="AG144" s="87" t="s">
        <v>1163</v>
      </c>
      <c r="AH144" s="79" t="b">
        <v>0</v>
      </c>
      <c r="AI144" s="79" t="s">
        <v>1217</v>
      </c>
      <c r="AJ144" s="79"/>
      <c r="AK144" s="87" t="s">
        <v>1163</v>
      </c>
      <c r="AL144" s="79" t="b">
        <v>0</v>
      </c>
      <c r="AM144" s="79">
        <v>1</v>
      </c>
      <c r="AN144" s="87" t="s">
        <v>1076</v>
      </c>
      <c r="AO144" s="79" t="s">
        <v>1231</v>
      </c>
      <c r="AP144" s="79" t="b">
        <v>0</v>
      </c>
      <c r="AQ144" s="87" t="s">
        <v>1076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25</v>
      </c>
      <c r="BE144" s="78" t="str">
        <f>REPLACE(INDEX(GroupVertices[Group],MATCH(Edges[[#This Row],[Vertex 2]],GroupVertices[Vertex],0)),1,1,"")</f>
        <v>25</v>
      </c>
      <c r="BF144" s="48">
        <v>2</v>
      </c>
      <c r="BG144" s="49">
        <v>4</v>
      </c>
      <c r="BH144" s="48">
        <v>2</v>
      </c>
      <c r="BI144" s="49">
        <v>4</v>
      </c>
      <c r="BJ144" s="48">
        <v>0</v>
      </c>
      <c r="BK144" s="49">
        <v>0</v>
      </c>
      <c r="BL144" s="48">
        <v>46</v>
      </c>
      <c r="BM144" s="49">
        <v>92</v>
      </c>
      <c r="BN144" s="48">
        <v>50</v>
      </c>
    </row>
    <row r="145" spans="1:66" ht="15">
      <c r="A145" s="64" t="s">
        <v>312</v>
      </c>
      <c r="B145" s="64" t="s">
        <v>312</v>
      </c>
      <c r="C145" s="65" t="s">
        <v>3494</v>
      </c>
      <c r="D145" s="66">
        <v>3</v>
      </c>
      <c r="E145" s="67" t="s">
        <v>132</v>
      </c>
      <c r="F145" s="68">
        <v>32</v>
      </c>
      <c r="G145" s="65"/>
      <c r="H145" s="69"/>
      <c r="I145" s="70"/>
      <c r="J145" s="70"/>
      <c r="K145" s="34" t="s">
        <v>65</v>
      </c>
      <c r="L145" s="77">
        <v>145</v>
      </c>
      <c r="M145" s="77"/>
      <c r="N145" s="72"/>
      <c r="O145" s="79" t="s">
        <v>424</v>
      </c>
      <c r="P145" s="81">
        <v>43780.57167824074</v>
      </c>
      <c r="Q145" s="79" t="s">
        <v>492</v>
      </c>
      <c r="R145" s="79"/>
      <c r="S145" s="79"/>
      <c r="T145" s="79"/>
      <c r="U145" s="79"/>
      <c r="V145" s="82" t="s">
        <v>661</v>
      </c>
      <c r="W145" s="81">
        <v>43780.57167824074</v>
      </c>
      <c r="X145" s="85">
        <v>43780</v>
      </c>
      <c r="Y145" s="87" t="s">
        <v>797</v>
      </c>
      <c r="Z145" s="82" t="s">
        <v>937</v>
      </c>
      <c r="AA145" s="79"/>
      <c r="AB145" s="79"/>
      <c r="AC145" s="87" t="s">
        <v>1077</v>
      </c>
      <c r="AD145" s="79"/>
      <c r="AE145" s="79" t="b">
        <v>0</v>
      </c>
      <c r="AF145" s="79">
        <v>0</v>
      </c>
      <c r="AG145" s="87" t="s">
        <v>1163</v>
      </c>
      <c r="AH145" s="79" t="b">
        <v>0</v>
      </c>
      <c r="AI145" s="79" t="s">
        <v>1217</v>
      </c>
      <c r="AJ145" s="79"/>
      <c r="AK145" s="87" t="s">
        <v>1163</v>
      </c>
      <c r="AL145" s="79" t="b">
        <v>0</v>
      </c>
      <c r="AM145" s="79">
        <v>1</v>
      </c>
      <c r="AN145" s="87" t="s">
        <v>1076</v>
      </c>
      <c r="AO145" s="79" t="s">
        <v>1231</v>
      </c>
      <c r="AP145" s="79" t="b">
        <v>0</v>
      </c>
      <c r="AQ145" s="87" t="s">
        <v>1076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25</v>
      </c>
      <c r="BE145" s="78" t="str">
        <f>REPLACE(INDEX(GroupVertices[Group],MATCH(Edges[[#This Row],[Vertex 2]],GroupVertices[Vertex],0)),1,1,"")</f>
        <v>25</v>
      </c>
      <c r="BF145" s="48"/>
      <c r="BG145" s="49"/>
      <c r="BH145" s="48"/>
      <c r="BI145" s="49"/>
      <c r="BJ145" s="48"/>
      <c r="BK145" s="49"/>
      <c r="BL145" s="48"/>
      <c r="BM145" s="49"/>
      <c r="BN145" s="48"/>
    </row>
    <row r="146" spans="1:66" ht="15">
      <c r="A146" s="64" t="s">
        <v>313</v>
      </c>
      <c r="B146" s="64" t="s">
        <v>411</v>
      </c>
      <c r="C146" s="65" t="s">
        <v>3494</v>
      </c>
      <c r="D146" s="66">
        <v>3</v>
      </c>
      <c r="E146" s="67" t="s">
        <v>132</v>
      </c>
      <c r="F146" s="68">
        <v>32</v>
      </c>
      <c r="G146" s="65"/>
      <c r="H146" s="69"/>
      <c r="I146" s="70"/>
      <c r="J146" s="70"/>
      <c r="K146" s="34" t="s">
        <v>65</v>
      </c>
      <c r="L146" s="77">
        <v>146</v>
      </c>
      <c r="M146" s="77"/>
      <c r="N146" s="72"/>
      <c r="O146" s="79" t="s">
        <v>426</v>
      </c>
      <c r="P146" s="81">
        <v>43780.622453703705</v>
      </c>
      <c r="Q146" s="79" t="s">
        <v>493</v>
      </c>
      <c r="R146" s="79"/>
      <c r="S146" s="79"/>
      <c r="T146" s="79"/>
      <c r="U146" s="79"/>
      <c r="V146" s="82" t="s">
        <v>662</v>
      </c>
      <c r="W146" s="81">
        <v>43780.622453703705</v>
      </c>
      <c r="X146" s="85">
        <v>43780</v>
      </c>
      <c r="Y146" s="87" t="s">
        <v>798</v>
      </c>
      <c r="Z146" s="82" t="s">
        <v>938</v>
      </c>
      <c r="AA146" s="79"/>
      <c r="AB146" s="79"/>
      <c r="AC146" s="87" t="s">
        <v>1078</v>
      </c>
      <c r="AD146" s="87" t="s">
        <v>1150</v>
      </c>
      <c r="AE146" s="79" t="b">
        <v>0</v>
      </c>
      <c r="AF146" s="79">
        <v>2</v>
      </c>
      <c r="AG146" s="87" t="s">
        <v>1203</v>
      </c>
      <c r="AH146" s="79" t="b">
        <v>0</v>
      </c>
      <c r="AI146" s="79" t="s">
        <v>1217</v>
      </c>
      <c r="AJ146" s="79"/>
      <c r="AK146" s="87" t="s">
        <v>1163</v>
      </c>
      <c r="AL146" s="79" t="b">
        <v>0</v>
      </c>
      <c r="AM146" s="79">
        <v>0</v>
      </c>
      <c r="AN146" s="87" t="s">
        <v>1163</v>
      </c>
      <c r="AO146" s="79" t="s">
        <v>1231</v>
      </c>
      <c r="AP146" s="79" t="b">
        <v>0</v>
      </c>
      <c r="AQ146" s="87" t="s">
        <v>1150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24</v>
      </c>
      <c r="BE146" s="78" t="str">
        <f>REPLACE(INDEX(GroupVertices[Group],MATCH(Edges[[#This Row],[Vertex 2]],GroupVertices[Vertex],0)),1,1,"")</f>
        <v>24</v>
      </c>
      <c r="BF146" s="48">
        <v>1</v>
      </c>
      <c r="BG146" s="49">
        <v>3.0303030303030303</v>
      </c>
      <c r="BH146" s="48">
        <v>0</v>
      </c>
      <c r="BI146" s="49">
        <v>0</v>
      </c>
      <c r="BJ146" s="48">
        <v>0</v>
      </c>
      <c r="BK146" s="49">
        <v>0</v>
      </c>
      <c r="BL146" s="48">
        <v>32</v>
      </c>
      <c r="BM146" s="49">
        <v>96.96969696969697</v>
      </c>
      <c r="BN146" s="48">
        <v>33</v>
      </c>
    </row>
    <row r="147" spans="1:66" ht="15">
      <c r="A147" s="64" t="s">
        <v>314</v>
      </c>
      <c r="B147" s="64" t="s">
        <v>412</v>
      </c>
      <c r="C147" s="65" t="s">
        <v>3494</v>
      </c>
      <c r="D147" s="66">
        <v>3</v>
      </c>
      <c r="E147" s="67" t="s">
        <v>132</v>
      </c>
      <c r="F147" s="68">
        <v>32</v>
      </c>
      <c r="G147" s="65"/>
      <c r="H147" s="69"/>
      <c r="I147" s="70"/>
      <c r="J147" s="70"/>
      <c r="K147" s="34" t="s">
        <v>65</v>
      </c>
      <c r="L147" s="77">
        <v>147</v>
      </c>
      <c r="M147" s="77"/>
      <c r="N147" s="72"/>
      <c r="O147" s="79" t="s">
        <v>425</v>
      </c>
      <c r="P147" s="81">
        <v>43780.70122685185</v>
      </c>
      <c r="Q147" s="79" t="s">
        <v>494</v>
      </c>
      <c r="R147" s="79"/>
      <c r="S147" s="79"/>
      <c r="T147" s="79"/>
      <c r="U147" s="79"/>
      <c r="V147" s="82" t="s">
        <v>663</v>
      </c>
      <c r="W147" s="81">
        <v>43780.70122685185</v>
      </c>
      <c r="X147" s="85">
        <v>43780</v>
      </c>
      <c r="Y147" s="87" t="s">
        <v>799</v>
      </c>
      <c r="Z147" s="82" t="s">
        <v>939</v>
      </c>
      <c r="AA147" s="79"/>
      <c r="AB147" s="79"/>
      <c r="AC147" s="87" t="s">
        <v>1079</v>
      </c>
      <c r="AD147" s="87" t="s">
        <v>1151</v>
      </c>
      <c r="AE147" s="79" t="b">
        <v>0</v>
      </c>
      <c r="AF147" s="79">
        <v>1</v>
      </c>
      <c r="AG147" s="87" t="s">
        <v>1204</v>
      </c>
      <c r="AH147" s="79" t="b">
        <v>0</v>
      </c>
      <c r="AI147" s="79" t="s">
        <v>1217</v>
      </c>
      <c r="AJ147" s="79"/>
      <c r="AK147" s="87" t="s">
        <v>1163</v>
      </c>
      <c r="AL147" s="79" t="b">
        <v>0</v>
      </c>
      <c r="AM147" s="79">
        <v>0</v>
      </c>
      <c r="AN147" s="87" t="s">
        <v>1163</v>
      </c>
      <c r="AO147" s="79" t="s">
        <v>1229</v>
      </c>
      <c r="AP147" s="79" t="b">
        <v>0</v>
      </c>
      <c r="AQ147" s="87" t="s">
        <v>1151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13</v>
      </c>
      <c r="BE147" s="78" t="str">
        <f>REPLACE(INDEX(GroupVertices[Group],MATCH(Edges[[#This Row],[Vertex 2]],GroupVertices[Vertex],0)),1,1,"")</f>
        <v>13</v>
      </c>
      <c r="BF147" s="48"/>
      <c r="BG147" s="49"/>
      <c r="BH147" s="48"/>
      <c r="BI147" s="49"/>
      <c r="BJ147" s="48"/>
      <c r="BK147" s="49"/>
      <c r="BL147" s="48"/>
      <c r="BM147" s="49"/>
      <c r="BN147" s="48"/>
    </row>
    <row r="148" spans="1:66" ht="15">
      <c r="A148" s="64" t="s">
        <v>314</v>
      </c>
      <c r="B148" s="64" t="s">
        <v>413</v>
      </c>
      <c r="C148" s="65" t="s">
        <v>3494</v>
      </c>
      <c r="D148" s="66">
        <v>3</v>
      </c>
      <c r="E148" s="67" t="s">
        <v>132</v>
      </c>
      <c r="F148" s="68">
        <v>32</v>
      </c>
      <c r="G148" s="65"/>
      <c r="H148" s="69"/>
      <c r="I148" s="70"/>
      <c r="J148" s="70"/>
      <c r="K148" s="34" t="s">
        <v>65</v>
      </c>
      <c r="L148" s="77">
        <v>148</v>
      </c>
      <c r="M148" s="77"/>
      <c r="N148" s="72"/>
      <c r="O148" s="79" t="s">
        <v>426</v>
      </c>
      <c r="P148" s="81">
        <v>43780.70122685185</v>
      </c>
      <c r="Q148" s="79" t="s">
        <v>494</v>
      </c>
      <c r="R148" s="79"/>
      <c r="S148" s="79"/>
      <c r="T148" s="79"/>
      <c r="U148" s="79"/>
      <c r="V148" s="82" t="s">
        <v>663</v>
      </c>
      <c r="W148" s="81">
        <v>43780.70122685185</v>
      </c>
      <c r="X148" s="85">
        <v>43780</v>
      </c>
      <c r="Y148" s="87" t="s">
        <v>799</v>
      </c>
      <c r="Z148" s="82" t="s">
        <v>939</v>
      </c>
      <c r="AA148" s="79"/>
      <c r="AB148" s="79"/>
      <c r="AC148" s="87" t="s">
        <v>1079</v>
      </c>
      <c r="AD148" s="87" t="s">
        <v>1151</v>
      </c>
      <c r="AE148" s="79" t="b">
        <v>0</v>
      </c>
      <c r="AF148" s="79">
        <v>1</v>
      </c>
      <c r="AG148" s="87" t="s">
        <v>1204</v>
      </c>
      <c r="AH148" s="79" t="b">
        <v>0</v>
      </c>
      <c r="AI148" s="79" t="s">
        <v>1217</v>
      </c>
      <c r="AJ148" s="79"/>
      <c r="AK148" s="87" t="s">
        <v>1163</v>
      </c>
      <c r="AL148" s="79" t="b">
        <v>0</v>
      </c>
      <c r="AM148" s="79">
        <v>0</v>
      </c>
      <c r="AN148" s="87" t="s">
        <v>1163</v>
      </c>
      <c r="AO148" s="79" t="s">
        <v>1229</v>
      </c>
      <c r="AP148" s="79" t="b">
        <v>0</v>
      </c>
      <c r="AQ148" s="87" t="s">
        <v>1151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13</v>
      </c>
      <c r="BE148" s="78" t="str">
        <f>REPLACE(INDEX(GroupVertices[Group],MATCH(Edges[[#This Row],[Vertex 2]],GroupVertices[Vertex],0)),1,1,"")</f>
        <v>13</v>
      </c>
      <c r="BF148" s="48">
        <v>0</v>
      </c>
      <c r="BG148" s="49">
        <v>0</v>
      </c>
      <c r="BH148" s="48">
        <v>2</v>
      </c>
      <c r="BI148" s="49">
        <v>10</v>
      </c>
      <c r="BJ148" s="48">
        <v>0</v>
      </c>
      <c r="BK148" s="49">
        <v>0</v>
      </c>
      <c r="BL148" s="48">
        <v>18</v>
      </c>
      <c r="BM148" s="49">
        <v>90</v>
      </c>
      <c r="BN148" s="48">
        <v>20</v>
      </c>
    </row>
    <row r="149" spans="1:66" ht="15">
      <c r="A149" s="64" t="s">
        <v>315</v>
      </c>
      <c r="B149" s="64" t="s">
        <v>414</v>
      </c>
      <c r="C149" s="65" t="s">
        <v>3494</v>
      </c>
      <c r="D149" s="66">
        <v>3</v>
      </c>
      <c r="E149" s="67" t="s">
        <v>132</v>
      </c>
      <c r="F149" s="68">
        <v>32</v>
      </c>
      <c r="G149" s="65"/>
      <c r="H149" s="69"/>
      <c r="I149" s="70"/>
      <c r="J149" s="70"/>
      <c r="K149" s="34" t="s">
        <v>65</v>
      </c>
      <c r="L149" s="77">
        <v>149</v>
      </c>
      <c r="M149" s="77"/>
      <c r="N149" s="72"/>
      <c r="O149" s="79" t="s">
        <v>425</v>
      </c>
      <c r="P149" s="81">
        <v>43780.70737268519</v>
      </c>
      <c r="Q149" s="79" t="s">
        <v>495</v>
      </c>
      <c r="R149" s="79"/>
      <c r="S149" s="79"/>
      <c r="T149" s="79" t="s">
        <v>561</v>
      </c>
      <c r="U149" s="79"/>
      <c r="V149" s="82" t="s">
        <v>664</v>
      </c>
      <c r="W149" s="81">
        <v>43780.70737268519</v>
      </c>
      <c r="X149" s="85">
        <v>43780</v>
      </c>
      <c r="Y149" s="87" t="s">
        <v>800</v>
      </c>
      <c r="Z149" s="82" t="s">
        <v>940</v>
      </c>
      <c r="AA149" s="79"/>
      <c r="AB149" s="79"/>
      <c r="AC149" s="87" t="s">
        <v>1080</v>
      </c>
      <c r="AD149" s="87" t="s">
        <v>1152</v>
      </c>
      <c r="AE149" s="79" t="b">
        <v>0</v>
      </c>
      <c r="AF149" s="79">
        <v>0</v>
      </c>
      <c r="AG149" s="87" t="s">
        <v>1205</v>
      </c>
      <c r="AH149" s="79" t="b">
        <v>0</v>
      </c>
      <c r="AI149" s="79" t="s">
        <v>1217</v>
      </c>
      <c r="AJ149" s="79"/>
      <c r="AK149" s="87" t="s">
        <v>1163</v>
      </c>
      <c r="AL149" s="79" t="b">
        <v>0</v>
      </c>
      <c r="AM149" s="79">
        <v>0</v>
      </c>
      <c r="AN149" s="87" t="s">
        <v>1163</v>
      </c>
      <c r="AO149" s="79" t="s">
        <v>1231</v>
      </c>
      <c r="AP149" s="79" t="b">
        <v>0</v>
      </c>
      <c r="AQ149" s="87" t="s">
        <v>1152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8"/>
      <c r="BG149" s="49"/>
      <c r="BH149" s="48"/>
      <c r="BI149" s="49"/>
      <c r="BJ149" s="48"/>
      <c r="BK149" s="49"/>
      <c r="BL149" s="48"/>
      <c r="BM149" s="49"/>
      <c r="BN149" s="48"/>
    </row>
    <row r="150" spans="1:66" ht="15">
      <c r="A150" s="64" t="s">
        <v>315</v>
      </c>
      <c r="B150" s="64" t="s">
        <v>415</v>
      </c>
      <c r="C150" s="65" t="s">
        <v>3494</v>
      </c>
      <c r="D150" s="66">
        <v>3</v>
      </c>
      <c r="E150" s="67" t="s">
        <v>132</v>
      </c>
      <c r="F150" s="68">
        <v>32</v>
      </c>
      <c r="G150" s="65"/>
      <c r="H150" s="69"/>
      <c r="I150" s="70"/>
      <c r="J150" s="70"/>
      <c r="K150" s="34" t="s">
        <v>65</v>
      </c>
      <c r="L150" s="77">
        <v>150</v>
      </c>
      <c r="M150" s="77"/>
      <c r="N150" s="72"/>
      <c r="O150" s="79" t="s">
        <v>426</v>
      </c>
      <c r="P150" s="81">
        <v>43780.70737268519</v>
      </c>
      <c r="Q150" s="79" t="s">
        <v>495</v>
      </c>
      <c r="R150" s="79"/>
      <c r="S150" s="79"/>
      <c r="T150" s="79" t="s">
        <v>561</v>
      </c>
      <c r="U150" s="79"/>
      <c r="V150" s="82" t="s">
        <v>664</v>
      </c>
      <c r="W150" s="81">
        <v>43780.70737268519</v>
      </c>
      <c r="X150" s="85">
        <v>43780</v>
      </c>
      <c r="Y150" s="87" t="s">
        <v>800</v>
      </c>
      <c r="Z150" s="82" t="s">
        <v>940</v>
      </c>
      <c r="AA150" s="79"/>
      <c r="AB150" s="79"/>
      <c r="AC150" s="87" t="s">
        <v>1080</v>
      </c>
      <c r="AD150" s="87" t="s">
        <v>1152</v>
      </c>
      <c r="AE150" s="79" t="b">
        <v>0</v>
      </c>
      <c r="AF150" s="79">
        <v>0</v>
      </c>
      <c r="AG150" s="87" t="s">
        <v>1205</v>
      </c>
      <c r="AH150" s="79" t="b">
        <v>0</v>
      </c>
      <c r="AI150" s="79" t="s">
        <v>1217</v>
      </c>
      <c r="AJ150" s="79"/>
      <c r="AK150" s="87" t="s">
        <v>1163</v>
      </c>
      <c r="AL150" s="79" t="b">
        <v>0</v>
      </c>
      <c r="AM150" s="79">
        <v>0</v>
      </c>
      <c r="AN150" s="87" t="s">
        <v>1163</v>
      </c>
      <c r="AO150" s="79" t="s">
        <v>1231</v>
      </c>
      <c r="AP150" s="79" t="b">
        <v>0</v>
      </c>
      <c r="AQ150" s="87" t="s">
        <v>1152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8">
        <v>2</v>
      </c>
      <c r="BG150" s="49">
        <v>10</v>
      </c>
      <c r="BH150" s="48">
        <v>1</v>
      </c>
      <c r="BI150" s="49">
        <v>5</v>
      </c>
      <c r="BJ150" s="48">
        <v>0</v>
      </c>
      <c r="BK150" s="49">
        <v>0</v>
      </c>
      <c r="BL150" s="48">
        <v>17</v>
      </c>
      <c r="BM150" s="49">
        <v>85</v>
      </c>
      <c r="BN150" s="48">
        <v>20</v>
      </c>
    </row>
    <row r="151" spans="1:66" ht="15">
      <c r="A151" s="64" t="s">
        <v>316</v>
      </c>
      <c r="B151" s="64" t="s">
        <v>416</v>
      </c>
      <c r="C151" s="65" t="s">
        <v>3494</v>
      </c>
      <c r="D151" s="66">
        <v>3</v>
      </c>
      <c r="E151" s="67" t="s">
        <v>132</v>
      </c>
      <c r="F151" s="68">
        <v>32</v>
      </c>
      <c r="G151" s="65"/>
      <c r="H151" s="69"/>
      <c r="I151" s="70"/>
      <c r="J151" s="70"/>
      <c r="K151" s="34" t="s">
        <v>65</v>
      </c>
      <c r="L151" s="77">
        <v>151</v>
      </c>
      <c r="M151" s="77"/>
      <c r="N151" s="72"/>
      <c r="O151" s="79" t="s">
        <v>426</v>
      </c>
      <c r="P151" s="81">
        <v>43779.96333333333</v>
      </c>
      <c r="Q151" s="79" t="s">
        <v>496</v>
      </c>
      <c r="R151" s="79"/>
      <c r="S151" s="79"/>
      <c r="T151" s="79"/>
      <c r="U151" s="79"/>
      <c r="V151" s="82" t="s">
        <v>602</v>
      </c>
      <c r="W151" s="81">
        <v>43779.96333333333</v>
      </c>
      <c r="X151" s="85">
        <v>43779</v>
      </c>
      <c r="Y151" s="87" t="s">
        <v>801</v>
      </c>
      <c r="Z151" s="82" t="s">
        <v>941</v>
      </c>
      <c r="AA151" s="79"/>
      <c r="AB151" s="79"/>
      <c r="AC151" s="87" t="s">
        <v>1081</v>
      </c>
      <c r="AD151" s="87" t="s">
        <v>1153</v>
      </c>
      <c r="AE151" s="79" t="b">
        <v>0</v>
      </c>
      <c r="AF151" s="79">
        <v>2</v>
      </c>
      <c r="AG151" s="87" t="s">
        <v>1206</v>
      </c>
      <c r="AH151" s="79" t="b">
        <v>0</v>
      </c>
      <c r="AI151" s="79" t="s">
        <v>1217</v>
      </c>
      <c r="AJ151" s="79"/>
      <c r="AK151" s="87" t="s">
        <v>1163</v>
      </c>
      <c r="AL151" s="79" t="b">
        <v>0</v>
      </c>
      <c r="AM151" s="79">
        <v>0</v>
      </c>
      <c r="AN151" s="87" t="s">
        <v>1163</v>
      </c>
      <c r="AO151" s="79" t="s">
        <v>1229</v>
      </c>
      <c r="AP151" s="79" t="b">
        <v>0</v>
      </c>
      <c r="AQ151" s="87" t="s">
        <v>1153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8">
        <v>0</v>
      </c>
      <c r="BG151" s="49">
        <v>0</v>
      </c>
      <c r="BH151" s="48">
        <v>0</v>
      </c>
      <c r="BI151" s="49">
        <v>0</v>
      </c>
      <c r="BJ151" s="48">
        <v>0</v>
      </c>
      <c r="BK151" s="49">
        <v>0</v>
      </c>
      <c r="BL151" s="48">
        <v>32</v>
      </c>
      <c r="BM151" s="49">
        <v>100</v>
      </c>
      <c r="BN151" s="48">
        <v>32</v>
      </c>
    </row>
    <row r="152" spans="1:66" ht="15">
      <c r="A152" s="64" t="s">
        <v>316</v>
      </c>
      <c r="B152" s="64" t="s">
        <v>417</v>
      </c>
      <c r="C152" s="65" t="s">
        <v>3494</v>
      </c>
      <c r="D152" s="66">
        <v>3</v>
      </c>
      <c r="E152" s="67" t="s">
        <v>132</v>
      </c>
      <c r="F152" s="68">
        <v>32</v>
      </c>
      <c r="G152" s="65"/>
      <c r="H152" s="69"/>
      <c r="I152" s="70"/>
      <c r="J152" s="70"/>
      <c r="K152" s="34" t="s">
        <v>65</v>
      </c>
      <c r="L152" s="77">
        <v>152</v>
      </c>
      <c r="M152" s="77"/>
      <c r="N152" s="72"/>
      <c r="O152" s="79" t="s">
        <v>426</v>
      </c>
      <c r="P152" s="81">
        <v>43780.72275462963</v>
      </c>
      <c r="Q152" s="79" t="s">
        <v>497</v>
      </c>
      <c r="R152" s="79"/>
      <c r="S152" s="79"/>
      <c r="T152" s="79"/>
      <c r="U152" s="79"/>
      <c r="V152" s="82" t="s">
        <v>602</v>
      </c>
      <c r="W152" s="81">
        <v>43780.72275462963</v>
      </c>
      <c r="X152" s="85">
        <v>43780</v>
      </c>
      <c r="Y152" s="87" t="s">
        <v>802</v>
      </c>
      <c r="Z152" s="82" t="s">
        <v>942</v>
      </c>
      <c r="AA152" s="79"/>
      <c r="AB152" s="79"/>
      <c r="AC152" s="87" t="s">
        <v>1082</v>
      </c>
      <c r="AD152" s="87" t="s">
        <v>1154</v>
      </c>
      <c r="AE152" s="79" t="b">
        <v>0</v>
      </c>
      <c r="AF152" s="79">
        <v>2</v>
      </c>
      <c r="AG152" s="87" t="s">
        <v>1207</v>
      </c>
      <c r="AH152" s="79" t="b">
        <v>0</v>
      </c>
      <c r="AI152" s="79" t="s">
        <v>1217</v>
      </c>
      <c r="AJ152" s="79"/>
      <c r="AK152" s="87" t="s">
        <v>1163</v>
      </c>
      <c r="AL152" s="79" t="b">
        <v>0</v>
      </c>
      <c r="AM152" s="79">
        <v>0</v>
      </c>
      <c r="AN152" s="87" t="s">
        <v>1163</v>
      </c>
      <c r="AO152" s="79" t="s">
        <v>1229</v>
      </c>
      <c r="AP152" s="79" t="b">
        <v>0</v>
      </c>
      <c r="AQ152" s="87" t="s">
        <v>1154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v>2</v>
      </c>
      <c r="BG152" s="49">
        <v>6.451612903225806</v>
      </c>
      <c r="BH152" s="48">
        <v>0</v>
      </c>
      <c r="BI152" s="49">
        <v>0</v>
      </c>
      <c r="BJ152" s="48">
        <v>0</v>
      </c>
      <c r="BK152" s="49">
        <v>0</v>
      </c>
      <c r="BL152" s="48">
        <v>29</v>
      </c>
      <c r="BM152" s="49">
        <v>93.54838709677419</v>
      </c>
      <c r="BN152" s="48">
        <v>31</v>
      </c>
    </row>
    <row r="153" spans="1:66" ht="15">
      <c r="A153" s="64" t="s">
        <v>317</v>
      </c>
      <c r="B153" s="64" t="s">
        <v>318</v>
      </c>
      <c r="C153" s="65" t="s">
        <v>3494</v>
      </c>
      <c r="D153" s="66">
        <v>3</v>
      </c>
      <c r="E153" s="67" t="s">
        <v>132</v>
      </c>
      <c r="F153" s="68">
        <v>32</v>
      </c>
      <c r="G153" s="65"/>
      <c r="H153" s="69"/>
      <c r="I153" s="70"/>
      <c r="J153" s="70"/>
      <c r="K153" s="34" t="s">
        <v>66</v>
      </c>
      <c r="L153" s="77">
        <v>153</v>
      </c>
      <c r="M153" s="77"/>
      <c r="N153" s="72"/>
      <c r="O153" s="79" t="s">
        <v>425</v>
      </c>
      <c r="P153" s="81">
        <v>43780.72583333333</v>
      </c>
      <c r="Q153" s="79" t="s">
        <v>498</v>
      </c>
      <c r="R153" s="79"/>
      <c r="S153" s="79"/>
      <c r="T153" s="79"/>
      <c r="U153" s="79"/>
      <c r="V153" s="82" t="s">
        <v>665</v>
      </c>
      <c r="W153" s="81">
        <v>43780.72583333333</v>
      </c>
      <c r="X153" s="85">
        <v>43780</v>
      </c>
      <c r="Y153" s="87" t="s">
        <v>803</v>
      </c>
      <c r="Z153" s="82" t="s">
        <v>943</v>
      </c>
      <c r="AA153" s="79"/>
      <c r="AB153" s="79"/>
      <c r="AC153" s="87" t="s">
        <v>1083</v>
      </c>
      <c r="AD153" s="87" t="s">
        <v>1155</v>
      </c>
      <c r="AE153" s="79" t="b">
        <v>0</v>
      </c>
      <c r="AF153" s="79">
        <v>2</v>
      </c>
      <c r="AG153" s="87" t="s">
        <v>1208</v>
      </c>
      <c r="AH153" s="79" t="b">
        <v>0</v>
      </c>
      <c r="AI153" s="79" t="s">
        <v>1217</v>
      </c>
      <c r="AJ153" s="79"/>
      <c r="AK153" s="87" t="s">
        <v>1163</v>
      </c>
      <c r="AL153" s="79" t="b">
        <v>0</v>
      </c>
      <c r="AM153" s="79">
        <v>1</v>
      </c>
      <c r="AN153" s="87" t="s">
        <v>1163</v>
      </c>
      <c r="AO153" s="79" t="s">
        <v>1230</v>
      </c>
      <c r="AP153" s="79" t="b">
        <v>0</v>
      </c>
      <c r="AQ153" s="87" t="s">
        <v>1155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8"/>
      <c r="BG153" s="49"/>
      <c r="BH153" s="48"/>
      <c r="BI153" s="49"/>
      <c r="BJ153" s="48"/>
      <c r="BK153" s="49"/>
      <c r="BL153" s="48"/>
      <c r="BM153" s="49"/>
      <c r="BN153" s="48"/>
    </row>
    <row r="154" spans="1:66" ht="15">
      <c r="A154" s="64" t="s">
        <v>317</v>
      </c>
      <c r="B154" s="64" t="s">
        <v>418</v>
      </c>
      <c r="C154" s="65" t="s">
        <v>3494</v>
      </c>
      <c r="D154" s="66">
        <v>3</v>
      </c>
      <c r="E154" s="67" t="s">
        <v>132</v>
      </c>
      <c r="F154" s="68">
        <v>32</v>
      </c>
      <c r="G154" s="65"/>
      <c r="H154" s="69"/>
      <c r="I154" s="70"/>
      <c r="J154" s="70"/>
      <c r="K154" s="34" t="s">
        <v>65</v>
      </c>
      <c r="L154" s="77">
        <v>154</v>
      </c>
      <c r="M154" s="77"/>
      <c r="N154" s="72"/>
      <c r="O154" s="79" t="s">
        <v>426</v>
      </c>
      <c r="P154" s="81">
        <v>43780.72583333333</v>
      </c>
      <c r="Q154" s="79" t="s">
        <v>498</v>
      </c>
      <c r="R154" s="79"/>
      <c r="S154" s="79"/>
      <c r="T154" s="79"/>
      <c r="U154" s="79"/>
      <c r="V154" s="82" t="s">
        <v>665</v>
      </c>
      <c r="W154" s="81">
        <v>43780.72583333333</v>
      </c>
      <c r="X154" s="85">
        <v>43780</v>
      </c>
      <c r="Y154" s="87" t="s">
        <v>803</v>
      </c>
      <c r="Z154" s="82" t="s">
        <v>943</v>
      </c>
      <c r="AA154" s="79"/>
      <c r="AB154" s="79"/>
      <c r="AC154" s="87" t="s">
        <v>1083</v>
      </c>
      <c r="AD154" s="87" t="s">
        <v>1155</v>
      </c>
      <c r="AE154" s="79" t="b">
        <v>0</v>
      </c>
      <c r="AF154" s="79">
        <v>2</v>
      </c>
      <c r="AG154" s="87" t="s">
        <v>1208</v>
      </c>
      <c r="AH154" s="79" t="b">
        <v>0</v>
      </c>
      <c r="AI154" s="79" t="s">
        <v>1217</v>
      </c>
      <c r="AJ154" s="79"/>
      <c r="AK154" s="87" t="s">
        <v>1163</v>
      </c>
      <c r="AL154" s="79" t="b">
        <v>0</v>
      </c>
      <c r="AM154" s="79">
        <v>1</v>
      </c>
      <c r="AN154" s="87" t="s">
        <v>1163</v>
      </c>
      <c r="AO154" s="79" t="s">
        <v>1230</v>
      </c>
      <c r="AP154" s="79" t="b">
        <v>0</v>
      </c>
      <c r="AQ154" s="87" t="s">
        <v>1155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8">
        <v>0</v>
      </c>
      <c r="BG154" s="49">
        <v>0</v>
      </c>
      <c r="BH154" s="48">
        <v>2</v>
      </c>
      <c r="BI154" s="49">
        <v>4</v>
      </c>
      <c r="BJ154" s="48">
        <v>0</v>
      </c>
      <c r="BK154" s="49">
        <v>0</v>
      </c>
      <c r="BL154" s="48">
        <v>48</v>
      </c>
      <c r="BM154" s="49">
        <v>96</v>
      </c>
      <c r="BN154" s="48">
        <v>50</v>
      </c>
    </row>
    <row r="155" spans="1:66" ht="15">
      <c r="A155" s="64" t="s">
        <v>318</v>
      </c>
      <c r="B155" s="64" t="s">
        <v>317</v>
      </c>
      <c r="C155" s="65" t="s">
        <v>3494</v>
      </c>
      <c r="D155" s="66">
        <v>3</v>
      </c>
      <c r="E155" s="67" t="s">
        <v>132</v>
      </c>
      <c r="F155" s="68">
        <v>32</v>
      </c>
      <c r="G155" s="65"/>
      <c r="H155" s="69"/>
      <c r="I155" s="70"/>
      <c r="J155" s="70"/>
      <c r="K155" s="34" t="s">
        <v>66</v>
      </c>
      <c r="L155" s="77">
        <v>155</v>
      </c>
      <c r="M155" s="77"/>
      <c r="N155" s="72"/>
      <c r="O155" s="79" t="s">
        <v>424</v>
      </c>
      <c r="P155" s="81">
        <v>43780.73050925926</v>
      </c>
      <c r="Q155" s="79" t="s">
        <v>498</v>
      </c>
      <c r="R155" s="79"/>
      <c r="S155" s="79"/>
      <c r="T155" s="79"/>
      <c r="U155" s="79"/>
      <c r="V155" s="82" t="s">
        <v>666</v>
      </c>
      <c r="W155" s="81">
        <v>43780.73050925926</v>
      </c>
      <c r="X155" s="85">
        <v>43780</v>
      </c>
      <c r="Y155" s="87" t="s">
        <v>804</v>
      </c>
      <c r="Z155" s="82" t="s">
        <v>944</v>
      </c>
      <c r="AA155" s="79"/>
      <c r="AB155" s="79"/>
      <c r="AC155" s="87" t="s">
        <v>1084</v>
      </c>
      <c r="AD155" s="79"/>
      <c r="AE155" s="79" t="b">
        <v>0</v>
      </c>
      <c r="AF155" s="79">
        <v>0</v>
      </c>
      <c r="AG155" s="87" t="s">
        <v>1163</v>
      </c>
      <c r="AH155" s="79" t="b">
        <v>0</v>
      </c>
      <c r="AI155" s="79" t="s">
        <v>1217</v>
      </c>
      <c r="AJ155" s="79"/>
      <c r="AK155" s="87" t="s">
        <v>1163</v>
      </c>
      <c r="AL155" s="79" t="b">
        <v>0</v>
      </c>
      <c r="AM155" s="79">
        <v>1</v>
      </c>
      <c r="AN155" s="87" t="s">
        <v>1083</v>
      </c>
      <c r="AO155" s="79" t="s">
        <v>1230</v>
      </c>
      <c r="AP155" s="79" t="b">
        <v>0</v>
      </c>
      <c r="AQ155" s="87" t="s">
        <v>1083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11</v>
      </c>
      <c r="BE155" s="78" t="str">
        <f>REPLACE(INDEX(GroupVertices[Group],MATCH(Edges[[#This Row],[Vertex 2]],GroupVertices[Vertex],0)),1,1,"")</f>
        <v>11</v>
      </c>
      <c r="BF155" s="48"/>
      <c r="BG155" s="49"/>
      <c r="BH155" s="48"/>
      <c r="BI155" s="49"/>
      <c r="BJ155" s="48"/>
      <c r="BK155" s="49"/>
      <c r="BL155" s="48"/>
      <c r="BM155" s="49"/>
      <c r="BN155" s="48"/>
    </row>
    <row r="156" spans="1:66" ht="15">
      <c r="A156" s="64" t="s">
        <v>318</v>
      </c>
      <c r="B156" s="64" t="s">
        <v>418</v>
      </c>
      <c r="C156" s="65" t="s">
        <v>3494</v>
      </c>
      <c r="D156" s="66">
        <v>3</v>
      </c>
      <c r="E156" s="67" t="s">
        <v>132</v>
      </c>
      <c r="F156" s="68">
        <v>32</v>
      </c>
      <c r="G156" s="65"/>
      <c r="H156" s="69"/>
      <c r="I156" s="70"/>
      <c r="J156" s="70"/>
      <c r="K156" s="34" t="s">
        <v>65</v>
      </c>
      <c r="L156" s="77">
        <v>156</v>
      </c>
      <c r="M156" s="77"/>
      <c r="N156" s="72"/>
      <c r="O156" s="79" t="s">
        <v>426</v>
      </c>
      <c r="P156" s="81">
        <v>43780.73050925926</v>
      </c>
      <c r="Q156" s="79" t="s">
        <v>498</v>
      </c>
      <c r="R156" s="79"/>
      <c r="S156" s="79"/>
      <c r="T156" s="79"/>
      <c r="U156" s="79"/>
      <c r="V156" s="82" t="s">
        <v>666</v>
      </c>
      <c r="W156" s="81">
        <v>43780.73050925926</v>
      </c>
      <c r="X156" s="85">
        <v>43780</v>
      </c>
      <c r="Y156" s="87" t="s">
        <v>804</v>
      </c>
      <c r="Z156" s="82" t="s">
        <v>944</v>
      </c>
      <c r="AA156" s="79"/>
      <c r="AB156" s="79"/>
      <c r="AC156" s="87" t="s">
        <v>1084</v>
      </c>
      <c r="AD156" s="79"/>
      <c r="AE156" s="79" t="b">
        <v>0</v>
      </c>
      <c r="AF156" s="79">
        <v>0</v>
      </c>
      <c r="AG156" s="87" t="s">
        <v>1163</v>
      </c>
      <c r="AH156" s="79" t="b">
        <v>0</v>
      </c>
      <c r="AI156" s="79" t="s">
        <v>1217</v>
      </c>
      <c r="AJ156" s="79"/>
      <c r="AK156" s="87" t="s">
        <v>1163</v>
      </c>
      <c r="AL156" s="79" t="b">
        <v>0</v>
      </c>
      <c r="AM156" s="79">
        <v>1</v>
      </c>
      <c r="AN156" s="87" t="s">
        <v>1083</v>
      </c>
      <c r="AO156" s="79" t="s">
        <v>1230</v>
      </c>
      <c r="AP156" s="79" t="b">
        <v>0</v>
      </c>
      <c r="AQ156" s="87" t="s">
        <v>1083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11</v>
      </c>
      <c r="BE156" s="78" t="str">
        <f>REPLACE(INDEX(GroupVertices[Group],MATCH(Edges[[#This Row],[Vertex 2]],GroupVertices[Vertex],0)),1,1,"")</f>
        <v>11</v>
      </c>
      <c r="BF156" s="48">
        <v>0</v>
      </c>
      <c r="BG156" s="49">
        <v>0</v>
      </c>
      <c r="BH156" s="48">
        <v>2</v>
      </c>
      <c r="BI156" s="49">
        <v>4</v>
      </c>
      <c r="BJ156" s="48">
        <v>0</v>
      </c>
      <c r="BK156" s="49">
        <v>0</v>
      </c>
      <c r="BL156" s="48">
        <v>48</v>
      </c>
      <c r="BM156" s="49">
        <v>96</v>
      </c>
      <c r="BN156" s="48">
        <v>50</v>
      </c>
    </row>
    <row r="157" spans="1:66" ht="15">
      <c r="A157" s="64" t="s">
        <v>319</v>
      </c>
      <c r="B157" s="64" t="s">
        <v>363</v>
      </c>
      <c r="C157" s="65" t="s">
        <v>3494</v>
      </c>
      <c r="D157" s="66">
        <v>3</v>
      </c>
      <c r="E157" s="67" t="s">
        <v>132</v>
      </c>
      <c r="F157" s="68">
        <v>32</v>
      </c>
      <c r="G157" s="65"/>
      <c r="H157" s="69"/>
      <c r="I157" s="70"/>
      <c r="J157" s="70"/>
      <c r="K157" s="34" t="s">
        <v>65</v>
      </c>
      <c r="L157" s="77">
        <v>157</v>
      </c>
      <c r="M157" s="77"/>
      <c r="N157" s="72"/>
      <c r="O157" s="79" t="s">
        <v>426</v>
      </c>
      <c r="P157" s="81">
        <v>43780.743368055555</v>
      </c>
      <c r="Q157" s="79" t="s">
        <v>499</v>
      </c>
      <c r="R157" s="79"/>
      <c r="S157" s="79"/>
      <c r="T157" s="79"/>
      <c r="U157" s="79"/>
      <c r="V157" s="82" t="s">
        <v>667</v>
      </c>
      <c r="W157" s="81">
        <v>43780.743368055555</v>
      </c>
      <c r="X157" s="85">
        <v>43780</v>
      </c>
      <c r="Y157" s="87" t="s">
        <v>805</v>
      </c>
      <c r="Z157" s="82" t="s">
        <v>945</v>
      </c>
      <c r="AA157" s="79"/>
      <c r="AB157" s="79"/>
      <c r="AC157" s="87" t="s">
        <v>1085</v>
      </c>
      <c r="AD157" s="79"/>
      <c r="AE157" s="79" t="b">
        <v>0</v>
      </c>
      <c r="AF157" s="79">
        <v>0</v>
      </c>
      <c r="AG157" s="87" t="s">
        <v>1190</v>
      </c>
      <c r="AH157" s="79" t="b">
        <v>0</v>
      </c>
      <c r="AI157" s="79" t="s">
        <v>1217</v>
      </c>
      <c r="AJ157" s="79"/>
      <c r="AK157" s="87" t="s">
        <v>1163</v>
      </c>
      <c r="AL157" s="79" t="b">
        <v>0</v>
      </c>
      <c r="AM157" s="79">
        <v>0</v>
      </c>
      <c r="AN157" s="87" t="s">
        <v>1163</v>
      </c>
      <c r="AO157" s="79" t="s">
        <v>1231</v>
      </c>
      <c r="AP157" s="79" t="b">
        <v>0</v>
      </c>
      <c r="AQ157" s="87" t="s">
        <v>1085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v>0</v>
      </c>
      <c r="BG157" s="49">
        <v>0</v>
      </c>
      <c r="BH157" s="48">
        <v>7</v>
      </c>
      <c r="BI157" s="49">
        <v>14.583333333333334</v>
      </c>
      <c r="BJ157" s="48">
        <v>0</v>
      </c>
      <c r="BK157" s="49">
        <v>0</v>
      </c>
      <c r="BL157" s="48">
        <v>41</v>
      </c>
      <c r="BM157" s="49">
        <v>85.41666666666667</v>
      </c>
      <c r="BN157" s="48">
        <v>48</v>
      </c>
    </row>
    <row r="158" spans="1:66" ht="15">
      <c r="A158" s="64" t="s">
        <v>320</v>
      </c>
      <c r="B158" s="64" t="s">
        <v>320</v>
      </c>
      <c r="C158" s="65" t="s">
        <v>3494</v>
      </c>
      <c r="D158" s="66">
        <v>3</v>
      </c>
      <c r="E158" s="67" t="s">
        <v>132</v>
      </c>
      <c r="F158" s="68">
        <v>32</v>
      </c>
      <c r="G158" s="65"/>
      <c r="H158" s="69"/>
      <c r="I158" s="70"/>
      <c r="J158" s="70"/>
      <c r="K158" s="34" t="s">
        <v>65</v>
      </c>
      <c r="L158" s="77">
        <v>158</v>
      </c>
      <c r="M158" s="77"/>
      <c r="N158" s="72"/>
      <c r="O158" s="79" t="s">
        <v>176</v>
      </c>
      <c r="P158" s="81">
        <v>43780.75861111111</v>
      </c>
      <c r="Q158" s="79" t="s">
        <v>500</v>
      </c>
      <c r="R158" s="79"/>
      <c r="S158" s="79"/>
      <c r="T158" s="79"/>
      <c r="U158" s="79"/>
      <c r="V158" s="82" t="s">
        <v>668</v>
      </c>
      <c r="W158" s="81">
        <v>43780.75861111111</v>
      </c>
      <c r="X158" s="85">
        <v>43780</v>
      </c>
      <c r="Y158" s="87" t="s">
        <v>806</v>
      </c>
      <c r="Z158" s="82" t="s">
        <v>946</v>
      </c>
      <c r="AA158" s="79"/>
      <c r="AB158" s="79"/>
      <c r="AC158" s="87" t="s">
        <v>1086</v>
      </c>
      <c r="AD158" s="79"/>
      <c r="AE158" s="79" t="b">
        <v>0</v>
      </c>
      <c r="AF158" s="79">
        <v>0</v>
      </c>
      <c r="AG158" s="87" t="s">
        <v>1163</v>
      </c>
      <c r="AH158" s="79" t="b">
        <v>0</v>
      </c>
      <c r="AI158" s="79" t="s">
        <v>1217</v>
      </c>
      <c r="AJ158" s="79"/>
      <c r="AK158" s="87" t="s">
        <v>1163</v>
      </c>
      <c r="AL158" s="79" t="b">
        <v>0</v>
      </c>
      <c r="AM158" s="79">
        <v>0</v>
      </c>
      <c r="AN158" s="87" t="s">
        <v>1163</v>
      </c>
      <c r="AO158" s="79" t="s">
        <v>1233</v>
      </c>
      <c r="AP158" s="79" t="b">
        <v>0</v>
      </c>
      <c r="AQ158" s="87" t="s">
        <v>1086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1</v>
      </c>
      <c r="BG158" s="49">
        <v>1.7241379310344827</v>
      </c>
      <c r="BH158" s="48">
        <v>1</v>
      </c>
      <c r="BI158" s="49">
        <v>1.7241379310344827</v>
      </c>
      <c r="BJ158" s="48">
        <v>0</v>
      </c>
      <c r="BK158" s="49">
        <v>0</v>
      </c>
      <c r="BL158" s="48">
        <v>56</v>
      </c>
      <c r="BM158" s="49">
        <v>96.55172413793103</v>
      </c>
      <c r="BN158" s="48">
        <v>58</v>
      </c>
    </row>
    <row r="159" spans="1:66" ht="15">
      <c r="A159" s="64" t="s">
        <v>321</v>
      </c>
      <c r="B159" s="64" t="s">
        <v>321</v>
      </c>
      <c r="C159" s="65" t="s">
        <v>3494</v>
      </c>
      <c r="D159" s="66">
        <v>3</v>
      </c>
      <c r="E159" s="67" t="s">
        <v>132</v>
      </c>
      <c r="F159" s="68">
        <v>32</v>
      </c>
      <c r="G159" s="65"/>
      <c r="H159" s="69"/>
      <c r="I159" s="70"/>
      <c r="J159" s="70"/>
      <c r="K159" s="34" t="s">
        <v>65</v>
      </c>
      <c r="L159" s="77">
        <v>159</v>
      </c>
      <c r="M159" s="77"/>
      <c r="N159" s="72"/>
      <c r="O159" s="79" t="s">
        <v>176</v>
      </c>
      <c r="P159" s="81">
        <v>43780.76969907407</v>
      </c>
      <c r="Q159" s="79" t="s">
        <v>501</v>
      </c>
      <c r="R159" s="79"/>
      <c r="S159" s="79"/>
      <c r="T159" s="79"/>
      <c r="U159" s="82" t="s">
        <v>565</v>
      </c>
      <c r="V159" s="82" t="s">
        <v>565</v>
      </c>
      <c r="W159" s="81">
        <v>43780.76969907407</v>
      </c>
      <c r="X159" s="85">
        <v>43780</v>
      </c>
      <c r="Y159" s="87" t="s">
        <v>807</v>
      </c>
      <c r="Z159" s="82" t="s">
        <v>947</v>
      </c>
      <c r="AA159" s="79"/>
      <c r="AB159" s="79"/>
      <c r="AC159" s="87" t="s">
        <v>1087</v>
      </c>
      <c r="AD159" s="79"/>
      <c r="AE159" s="79" t="b">
        <v>0</v>
      </c>
      <c r="AF159" s="79">
        <v>0</v>
      </c>
      <c r="AG159" s="87" t="s">
        <v>1163</v>
      </c>
      <c r="AH159" s="79" t="b">
        <v>0</v>
      </c>
      <c r="AI159" s="79" t="s">
        <v>1217</v>
      </c>
      <c r="AJ159" s="79"/>
      <c r="AK159" s="87" t="s">
        <v>1163</v>
      </c>
      <c r="AL159" s="79" t="b">
        <v>0</v>
      </c>
      <c r="AM159" s="79">
        <v>0</v>
      </c>
      <c r="AN159" s="87" t="s">
        <v>1163</v>
      </c>
      <c r="AO159" s="79" t="s">
        <v>1231</v>
      </c>
      <c r="AP159" s="79" t="b">
        <v>0</v>
      </c>
      <c r="AQ159" s="87" t="s">
        <v>1087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2</v>
      </c>
      <c r="BG159" s="49">
        <v>9.090909090909092</v>
      </c>
      <c r="BH159" s="48">
        <v>2</v>
      </c>
      <c r="BI159" s="49">
        <v>9.090909090909092</v>
      </c>
      <c r="BJ159" s="48">
        <v>0</v>
      </c>
      <c r="BK159" s="49">
        <v>0</v>
      </c>
      <c r="BL159" s="48">
        <v>18</v>
      </c>
      <c r="BM159" s="49">
        <v>81.81818181818181</v>
      </c>
      <c r="BN159" s="48">
        <v>22</v>
      </c>
    </row>
    <row r="160" spans="1:66" ht="15">
      <c r="A160" s="64" t="s">
        <v>322</v>
      </c>
      <c r="B160" s="64" t="s">
        <v>419</v>
      </c>
      <c r="C160" s="65" t="s">
        <v>3494</v>
      </c>
      <c r="D160" s="66">
        <v>3</v>
      </c>
      <c r="E160" s="67" t="s">
        <v>132</v>
      </c>
      <c r="F160" s="68">
        <v>32</v>
      </c>
      <c r="G160" s="65"/>
      <c r="H160" s="69"/>
      <c r="I160" s="70"/>
      <c r="J160" s="70"/>
      <c r="K160" s="34" t="s">
        <v>65</v>
      </c>
      <c r="L160" s="77">
        <v>160</v>
      </c>
      <c r="M160" s="77"/>
      <c r="N160" s="72"/>
      <c r="O160" s="79" t="s">
        <v>426</v>
      </c>
      <c r="P160" s="81">
        <v>43780.77245370371</v>
      </c>
      <c r="Q160" s="79" t="s">
        <v>502</v>
      </c>
      <c r="R160" s="79"/>
      <c r="S160" s="79"/>
      <c r="T160" s="79"/>
      <c r="U160" s="79"/>
      <c r="V160" s="82" t="s">
        <v>669</v>
      </c>
      <c r="W160" s="81">
        <v>43780.77245370371</v>
      </c>
      <c r="X160" s="85">
        <v>43780</v>
      </c>
      <c r="Y160" s="87" t="s">
        <v>808</v>
      </c>
      <c r="Z160" s="82" t="s">
        <v>948</v>
      </c>
      <c r="AA160" s="79"/>
      <c r="AB160" s="79"/>
      <c r="AC160" s="87" t="s">
        <v>1088</v>
      </c>
      <c r="AD160" s="87" t="s">
        <v>1156</v>
      </c>
      <c r="AE160" s="79" t="b">
        <v>0</v>
      </c>
      <c r="AF160" s="79">
        <v>0</v>
      </c>
      <c r="AG160" s="87" t="s">
        <v>1209</v>
      </c>
      <c r="AH160" s="79" t="b">
        <v>0</v>
      </c>
      <c r="AI160" s="79" t="s">
        <v>1217</v>
      </c>
      <c r="AJ160" s="79"/>
      <c r="AK160" s="87" t="s">
        <v>1163</v>
      </c>
      <c r="AL160" s="79" t="b">
        <v>0</v>
      </c>
      <c r="AM160" s="79">
        <v>0</v>
      </c>
      <c r="AN160" s="87" t="s">
        <v>1163</v>
      </c>
      <c r="AO160" s="79" t="s">
        <v>1231</v>
      </c>
      <c r="AP160" s="79" t="b">
        <v>0</v>
      </c>
      <c r="AQ160" s="87" t="s">
        <v>1156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23</v>
      </c>
      <c r="BE160" s="78" t="str">
        <f>REPLACE(INDEX(GroupVertices[Group],MATCH(Edges[[#This Row],[Vertex 2]],GroupVertices[Vertex],0)),1,1,"")</f>
        <v>23</v>
      </c>
      <c r="BF160" s="48">
        <v>3</v>
      </c>
      <c r="BG160" s="49">
        <v>7.5</v>
      </c>
      <c r="BH160" s="48">
        <v>0</v>
      </c>
      <c r="BI160" s="49">
        <v>0</v>
      </c>
      <c r="BJ160" s="48">
        <v>0</v>
      </c>
      <c r="BK160" s="49">
        <v>0</v>
      </c>
      <c r="BL160" s="48">
        <v>37</v>
      </c>
      <c r="BM160" s="49">
        <v>92.5</v>
      </c>
      <c r="BN160" s="48">
        <v>40</v>
      </c>
    </row>
    <row r="161" spans="1:66" ht="15">
      <c r="A161" s="64" t="s">
        <v>323</v>
      </c>
      <c r="B161" s="64" t="s">
        <v>364</v>
      </c>
      <c r="C161" s="65" t="s">
        <v>3494</v>
      </c>
      <c r="D161" s="66">
        <v>3</v>
      </c>
      <c r="E161" s="67" t="s">
        <v>132</v>
      </c>
      <c r="F161" s="68">
        <v>32</v>
      </c>
      <c r="G161" s="65"/>
      <c r="H161" s="69"/>
      <c r="I161" s="70"/>
      <c r="J161" s="70"/>
      <c r="K161" s="34" t="s">
        <v>65</v>
      </c>
      <c r="L161" s="77">
        <v>161</v>
      </c>
      <c r="M161" s="77"/>
      <c r="N161" s="72"/>
      <c r="O161" s="79" t="s">
        <v>425</v>
      </c>
      <c r="P161" s="81">
        <v>43780.77523148148</v>
      </c>
      <c r="Q161" s="79" t="s">
        <v>503</v>
      </c>
      <c r="R161" s="79"/>
      <c r="S161" s="79"/>
      <c r="T161" s="79" t="s">
        <v>562</v>
      </c>
      <c r="U161" s="79"/>
      <c r="V161" s="82" t="s">
        <v>670</v>
      </c>
      <c r="W161" s="81">
        <v>43780.77523148148</v>
      </c>
      <c r="X161" s="85">
        <v>43780</v>
      </c>
      <c r="Y161" s="87" t="s">
        <v>809</v>
      </c>
      <c r="Z161" s="82" t="s">
        <v>949</v>
      </c>
      <c r="AA161" s="79"/>
      <c r="AB161" s="79"/>
      <c r="AC161" s="87" t="s">
        <v>1089</v>
      </c>
      <c r="AD161" s="79"/>
      <c r="AE161" s="79" t="b">
        <v>0</v>
      </c>
      <c r="AF161" s="79">
        <v>0</v>
      </c>
      <c r="AG161" s="87" t="s">
        <v>1163</v>
      </c>
      <c r="AH161" s="79" t="b">
        <v>0</v>
      </c>
      <c r="AI161" s="79" t="s">
        <v>1217</v>
      </c>
      <c r="AJ161" s="79"/>
      <c r="AK161" s="87" t="s">
        <v>1163</v>
      </c>
      <c r="AL161" s="79" t="b">
        <v>0</v>
      </c>
      <c r="AM161" s="79">
        <v>0</v>
      </c>
      <c r="AN161" s="87" t="s">
        <v>1163</v>
      </c>
      <c r="AO161" s="79" t="s">
        <v>1231</v>
      </c>
      <c r="AP161" s="79" t="b">
        <v>0</v>
      </c>
      <c r="AQ161" s="87" t="s">
        <v>1089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v>0</v>
      </c>
      <c r="BG161" s="49">
        <v>0</v>
      </c>
      <c r="BH161" s="48">
        <v>2</v>
      </c>
      <c r="BI161" s="49">
        <v>4.761904761904762</v>
      </c>
      <c r="BJ161" s="48">
        <v>0</v>
      </c>
      <c r="BK161" s="49">
        <v>0</v>
      </c>
      <c r="BL161" s="48">
        <v>40</v>
      </c>
      <c r="BM161" s="49">
        <v>95.23809523809524</v>
      </c>
      <c r="BN161" s="48">
        <v>42</v>
      </c>
    </row>
    <row r="162" spans="1:66" ht="15">
      <c r="A162" s="64" t="s">
        <v>324</v>
      </c>
      <c r="B162" s="64" t="s">
        <v>324</v>
      </c>
      <c r="C162" s="65" t="s">
        <v>3494</v>
      </c>
      <c r="D162" s="66">
        <v>3</v>
      </c>
      <c r="E162" s="67" t="s">
        <v>132</v>
      </c>
      <c r="F162" s="68">
        <v>32</v>
      </c>
      <c r="G162" s="65"/>
      <c r="H162" s="69"/>
      <c r="I162" s="70"/>
      <c r="J162" s="70"/>
      <c r="K162" s="34" t="s">
        <v>65</v>
      </c>
      <c r="L162" s="77">
        <v>162</v>
      </c>
      <c r="M162" s="77"/>
      <c r="N162" s="72"/>
      <c r="O162" s="79" t="s">
        <v>176</v>
      </c>
      <c r="P162" s="81">
        <v>43780.81045138889</v>
      </c>
      <c r="Q162" s="79" t="s">
        <v>504</v>
      </c>
      <c r="R162" s="79"/>
      <c r="S162" s="79"/>
      <c r="T162" s="79"/>
      <c r="U162" s="79"/>
      <c r="V162" s="82" t="s">
        <v>671</v>
      </c>
      <c r="W162" s="81">
        <v>43780.81045138889</v>
      </c>
      <c r="X162" s="85">
        <v>43780</v>
      </c>
      <c r="Y162" s="87" t="s">
        <v>810</v>
      </c>
      <c r="Z162" s="82" t="s">
        <v>950</v>
      </c>
      <c r="AA162" s="79"/>
      <c r="AB162" s="79"/>
      <c r="AC162" s="87" t="s">
        <v>1090</v>
      </c>
      <c r="AD162" s="87" t="s">
        <v>1157</v>
      </c>
      <c r="AE162" s="79" t="b">
        <v>0</v>
      </c>
      <c r="AF162" s="79">
        <v>1</v>
      </c>
      <c r="AG162" s="87" t="s">
        <v>1210</v>
      </c>
      <c r="AH162" s="79" t="b">
        <v>0</v>
      </c>
      <c r="AI162" s="79" t="s">
        <v>1217</v>
      </c>
      <c r="AJ162" s="79"/>
      <c r="AK162" s="87" t="s">
        <v>1163</v>
      </c>
      <c r="AL162" s="79" t="b">
        <v>0</v>
      </c>
      <c r="AM162" s="79">
        <v>0</v>
      </c>
      <c r="AN162" s="87" t="s">
        <v>1163</v>
      </c>
      <c r="AO162" s="79" t="s">
        <v>1230</v>
      </c>
      <c r="AP162" s="79" t="b">
        <v>0</v>
      </c>
      <c r="AQ162" s="87" t="s">
        <v>1157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20</v>
      </c>
      <c r="BM162" s="49">
        <v>100</v>
      </c>
      <c r="BN162" s="48">
        <v>20</v>
      </c>
    </row>
    <row r="163" spans="1:66" ht="15">
      <c r="A163" s="64" t="s">
        <v>325</v>
      </c>
      <c r="B163" s="64" t="s">
        <v>325</v>
      </c>
      <c r="C163" s="65" t="s">
        <v>3494</v>
      </c>
      <c r="D163" s="66">
        <v>3</v>
      </c>
      <c r="E163" s="67" t="s">
        <v>132</v>
      </c>
      <c r="F163" s="68">
        <v>32</v>
      </c>
      <c r="G163" s="65"/>
      <c r="H163" s="69"/>
      <c r="I163" s="70"/>
      <c r="J163" s="70"/>
      <c r="K163" s="34" t="s">
        <v>65</v>
      </c>
      <c r="L163" s="77">
        <v>163</v>
      </c>
      <c r="M163" s="77"/>
      <c r="N163" s="72"/>
      <c r="O163" s="79" t="s">
        <v>176</v>
      </c>
      <c r="P163" s="81">
        <v>43780.825787037036</v>
      </c>
      <c r="Q163" s="79" t="s">
        <v>505</v>
      </c>
      <c r="R163" s="79"/>
      <c r="S163" s="79"/>
      <c r="T163" s="79"/>
      <c r="U163" s="79"/>
      <c r="V163" s="82" t="s">
        <v>672</v>
      </c>
      <c r="W163" s="81">
        <v>43780.825787037036</v>
      </c>
      <c r="X163" s="85">
        <v>43780</v>
      </c>
      <c r="Y163" s="87" t="s">
        <v>811</v>
      </c>
      <c r="Z163" s="82" t="s">
        <v>951</v>
      </c>
      <c r="AA163" s="79"/>
      <c r="AB163" s="79"/>
      <c r="AC163" s="87" t="s">
        <v>1091</v>
      </c>
      <c r="AD163" s="87" t="s">
        <v>1158</v>
      </c>
      <c r="AE163" s="79" t="b">
        <v>0</v>
      </c>
      <c r="AF163" s="79">
        <v>1</v>
      </c>
      <c r="AG163" s="87" t="s">
        <v>1211</v>
      </c>
      <c r="AH163" s="79" t="b">
        <v>0</v>
      </c>
      <c r="AI163" s="79" t="s">
        <v>1217</v>
      </c>
      <c r="AJ163" s="79"/>
      <c r="AK163" s="87" t="s">
        <v>1163</v>
      </c>
      <c r="AL163" s="79" t="b">
        <v>0</v>
      </c>
      <c r="AM163" s="79">
        <v>0</v>
      </c>
      <c r="AN163" s="87" t="s">
        <v>1163</v>
      </c>
      <c r="AO163" s="79" t="s">
        <v>1230</v>
      </c>
      <c r="AP163" s="79" t="b">
        <v>0</v>
      </c>
      <c r="AQ163" s="87" t="s">
        <v>1158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1</v>
      </c>
      <c r="BG163" s="49">
        <v>2.857142857142857</v>
      </c>
      <c r="BH163" s="48">
        <v>1</v>
      </c>
      <c r="BI163" s="49">
        <v>2.857142857142857</v>
      </c>
      <c r="BJ163" s="48">
        <v>0</v>
      </c>
      <c r="BK163" s="49">
        <v>0</v>
      </c>
      <c r="BL163" s="48">
        <v>33</v>
      </c>
      <c r="BM163" s="49">
        <v>94.28571428571429</v>
      </c>
      <c r="BN163" s="48">
        <v>35</v>
      </c>
    </row>
    <row r="164" spans="1:66" ht="15">
      <c r="A164" s="64" t="s">
        <v>326</v>
      </c>
      <c r="B164" s="64" t="s">
        <v>326</v>
      </c>
      <c r="C164" s="65" t="s">
        <v>3494</v>
      </c>
      <c r="D164" s="66">
        <v>3</v>
      </c>
      <c r="E164" s="67" t="s">
        <v>132</v>
      </c>
      <c r="F164" s="68">
        <v>32</v>
      </c>
      <c r="G164" s="65"/>
      <c r="H164" s="69"/>
      <c r="I164" s="70"/>
      <c r="J164" s="70"/>
      <c r="K164" s="34" t="s">
        <v>65</v>
      </c>
      <c r="L164" s="77">
        <v>164</v>
      </c>
      <c r="M164" s="77"/>
      <c r="N164" s="72"/>
      <c r="O164" s="79" t="s">
        <v>176</v>
      </c>
      <c r="P164" s="81">
        <v>43780.827060185184</v>
      </c>
      <c r="Q164" s="79" t="s">
        <v>506</v>
      </c>
      <c r="R164" s="82" t="s">
        <v>537</v>
      </c>
      <c r="S164" s="79" t="s">
        <v>547</v>
      </c>
      <c r="T164" s="79"/>
      <c r="U164" s="79"/>
      <c r="V164" s="82" t="s">
        <v>673</v>
      </c>
      <c r="W164" s="81">
        <v>43780.827060185184</v>
      </c>
      <c r="X164" s="85">
        <v>43780</v>
      </c>
      <c r="Y164" s="87" t="s">
        <v>812</v>
      </c>
      <c r="Z164" s="82" t="s">
        <v>952</v>
      </c>
      <c r="AA164" s="79"/>
      <c r="AB164" s="79"/>
      <c r="AC164" s="87" t="s">
        <v>1092</v>
      </c>
      <c r="AD164" s="79"/>
      <c r="AE164" s="79" t="b">
        <v>0</v>
      </c>
      <c r="AF164" s="79">
        <v>4</v>
      </c>
      <c r="AG164" s="87" t="s">
        <v>1163</v>
      </c>
      <c r="AH164" s="79" t="b">
        <v>1</v>
      </c>
      <c r="AI164" s="79" t="s">
        <v>1217</v>
      </c>
      <c r="AJ164" s="79"/>
      <c r="AK164" s="87" t="s">
        <v>1224</v>
      </c>
      <c r="AL164" s="79" t="b">
        <v>0</v>
      </c>
      <c r="AM164" s="79">
        <v>0</v>
      </c>
      <c r="AN164" s="87" t="s">
        <v>1163</v>
      </c>
      <c r="AO164" s="79" t="s">
        <v>1230</v>
      </c>
      <c r="AP164" s="79" t="b">
        <v>0</v>
      </c>
      <c r="AQ164" s="87" t="s">
        <v>1092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2</v>
      </c>
      <c r="BG164" s="49">
        <v>3.7735849056603774</v>
      </c>
      <c r="BH164" s="48">
        <v>0</v>
      </c>
      <c r="BI164" s="49">
        <v>0</v>
      </c>
      <c r="BJ164" s="48">
        <v>0</v>
      </c>
      <c r="BK164" s="49">
        <v>0</v>
      </c>
      <c r="BL164" s="48">
        <v>51</v>
      </c>
      <c r="BM164" s="49">
        <v>96.22641509433963</v>
      </c>
      <c r="BN164" s="48">
        <v>53</v>
      </c>
    </row>
    <row r="165" spans="1:66" ht="15">
      <c r="A165" s="64" t="s">
        <v>327</v>
      </c>
      <c r="B165" s="64" t="s">
        <v>328</v>
      </c>
      <c r="C165" s="65" t="s">
        <v>3494</v>
      </c>
      <c r="D165" s="66">
        <v>3</v>
      </c>
      <c r="E165" s="67" t="s">
        <v>132</v>
      </c>
      <c r="F165" s="68">
        <v>32</v>
      </c>
      <c r="G165" s="65"/>
      <c r="H165" s="69"/>
      <c r="I165" s="70"/>
      <c r="J165" s="70"/>
      <c r="K165" s="34" t="s">
        <v>65</v>
      </c>
      <c r="L165" s="77">
        <v>165</v>
      </c>
      <c r="M165" s="77"/>
      <c r="N165" s="72"/>
      <c r="O165" s="79" t="s">
        <v>424</v>
      </c>
      <c r="P165" s="81">
        <v>43780.82777777778</v>
      </c>
      <c r="Q165" s="79" t="s">
        <v>507</v>
      </c>
      <c r="R165" s="79"/>
      <c r="S165" s="79"/>
      <c r="T165" s="79"/>
      <c r="U165" s="79"/>
      <c r="V165" s="82" t="s">
        <v>674</v>
      </c>
      <c r="W165" s="81">
        <v>43780.82777777778</v>
      </c>
      <c r="X165" s="85">
        <v>43780</v>
      </c>
      <c r="Y165" s="87" t="s">
        <v>813</v>
      </c>
      <c r="Z165" s="82" t="s">
        <v>953</v>
      </c>
      <c r="AA165" s="79"/>
      <c r="AB165" s="79"/>
      <c r="AC165" s="87" t="s">
        <v>1093</v>
      </c>
      <c r="AD165" s="79"/>
      <c r="AE165" s="79" t="b">
        <v>0</v>
      </c>
      <c r="AF165" s="79">
        <v>0</v>
      </c>
      <c r="AG165" s="87" t="s">
        <v>1163</v>
      </c>
      <c r="AH165" s="79" t="b">
        <v>1</v>
      </c>
      <c r="AI165" s="79" t="s">
        <v>1217</v>
      </c>
      <c r="AJ165" s="79"/>
      <c r="AK165" s="87" t="s">
        <v>1225</v>
      </c>
      <c r="AL165" s="79" t="b">
        <v>0</v>
      </c>
      <c r="AM165" s="79">
        <v>2</v>
      </c>
      <c r="AN165" s="87" t="s">
        <v>1094</v>
      </c>
      <c r="AO165" s="79" t="s">
        <v>1231</v>
      </c>
      <c r="AP165" s="79" t="b">
        <v>0</v>
      </c>
      <c r="AQ165" s="87" t="s">
        <v>1094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8">
        <v>2</v>
      </c>
      <c r="BG165" s="49">
        <v>3.7037037037037037</v>
      </c>
      <c r="BH165" s="48">
        <v>2</v>
      </c>
      <c r="BI165" s="49">
        <v>3.7037037037037037</v>
      </c>
      <c r="BJ165" s="48">
        <v>0</v>
      </c>
      <c r="BK165" s="49">
        <v>0</v>
      </c>
      <c r="BL165" s="48">
        <v>50</v>
      </c>
      <c r="BM165" s="49">
        <v>92.5925925925926</v>
      </c>
      <c r="BN165" s="48">
        <v>54</v>
      </c>
    </row>
    <row r="166" spans="1:66" ht="15">
      <c r="A166" s="64" t="s">
        <v>328</v>
      </c>
      <c r="B166" s="64" t="s">
        <v>328</v>
      </c>
      <c r="C166" s="65" t="s">
        <v>3494</v>
      </c>
      <c r="D166" s="66">
        <v>3</v>
      </c>
      <c r="E166" s="67" t="s">
        <v>132</v>
      </c>
      <c r="F166" s="68">
        <v>32</v>
      </c>
      <c r="G166" s="65"/>
      <c r="H166" s="69"/>
      <c r="I166" s="70"/>
      <c r="J166" s="70"/>
      <c r="K166" s="34" t="s">
        <v>65</v>
      </c>
      <c r="L166" s="77">
        <v>166</v>
      </c>
      <c r="M166" s="77"/>
      <c r="N166" s="72"/>
      <c r="O166" s="79" t="s">
        <v>176</v>
      </c>
      <c r="P166" s="81">
        <v>43780.826157407406</v>
      </c>
      <c r="Q166" s="79" t="s">
        <v>507</v>
      </c>
      <c r="R166" s="82" t="s">
        <v>538</v>
      </c>
      <c r="S166" s="79" t="s">
        <v>547</v>
      </c>
      <c r="T166" s="79" t="s">
        <v>369</v>
      </c>
      <c r="U166" s="79"/>
      <c r="V166" s="82" t="s">
        <v>675</v>
      </c>
      <c r="W166" s="81">
        <v>43780.826157407406</v>
      </c>
      <c r="X166" s="85">
        <v>43780</v>
      </c>
      <c r="Y166" s="87" t="s">
        <v>814</v>
      </c>
      <c r="Z166" s="82" t="s">
        <v>954</v>
      </c>
      <c r="AA166" s="79"/>
      <c r="AB166" s="79"/>
      <c r="AC166" s="87" t="s">
        <v>1094</v>
      </c>
      <c r="AD166" s="79"/>
      <c r="AE166" s="79" t="b">
        <v>0</v>
      </c>
      <c r="AF166" s="79">
        <v>13</v>
      </c>
      <c r="AG166" s="87" t="s">
        <v>1163</v>
      </c>
      <c r="AH166" s="79" t="b">
        <v>1</v>
      </c>
      <c r="AI166" s="79" t="s">
        <v>1217</v>
      </c>
      <c r="AJ166" s="79"/>
      <c r="AK166" s="87" t="s">
        <v>1225</v>
      </c>
      <c r="AL166" s="79" t="b">
        <v>0</v>
      </c>
      <c r="AM166" s="79">
        <v>2</v>
      </c>
      <c r="AN166" s="87" t="s">
        <v>1163</v>
      </c>
      <c r="AO166" s="79" t="s">
        <v>1229</v>
      </c>
      <c r="AP166" s="79" t="b">
        <v>0</v>
      </c>
      <c r="AQ166" s="87" t="s">
        <v>1094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8">
        <v>2</v>
      </c>
      <c r="BG166" s="49">
        <v>3.7037037037037037</v>
      </c>
      <c r="BH166" s="48">
        <v>2</v>
      </c>
      <c r="BI166" s="49">
        <v>3.7037037037037037</v>
      </c>
      <c r="BJ166" s="48">
        <v>0</v>
      </c>
      <c r="BK166" s="49">
        <v>0</v>
      </c>
      <c r="BL166" s="48">
        <v>50</v>
      </c>
      <c r="BM166" s="49">
        <v>92.5925925925926</v>
      </c>
      <c r="BN166" s="48">
        <v>54</v>
      </c>
    </row>
    <row r="167" spans="1:66" ht="15">
      <c r="A167" s="64" t="s">
        <v>329</v>
      </c>
      <c r="B167" s="64" t="s">
        <v>328</v>
      </c>
      <c r="C167" s="65" t="s">
        <v>3494</v>
      </c>
      <c r="D167" s="66">
        <v>3</v>
      </c>
      <c r="E167" s="67" t="s">
        <v>132</v>
      </c>
      <c r="F167" s="68">
        <v>32</v>
      </c>
      <c r="G167" s="65"/>
      <c r="H167" s="69"/>
      <c r="I167" s="70"/>
      <c r="J167" s="70"/>
      <c r="K167" s="34" t="s">
        <v>65</v>
      </c>
      <c r="L167" s="77">
        <v>167</v>
      </c>
      <c r="M167" s="77"/>
      <c r="N167" s="72"/>
      <c r="O167" s="79" t="s">
        <v>424</v>
      </c>
      <c r="P167" s="81">
        <v>43780.8278125</v>
      </c>
      <c r="Q167" s="79" t="s">
        <v>507</v>
      </c>
      <c r="R167" s="79"/>
      <c r="S167" s="79"/>
      <c r="T167" s="79"/>
      <c r="U167" s="79"/>
      <c r="V167" s="82" t="s">
        <v>676</v>
      </c>
      <c r="W167" s="81">
        <v>43780.8278125</v>
      </c>
      <c r="X167" s="85">
        <v>43780</v>
      </c>
      <c r="Y167" s="87" t="s">
        <v>815</v>
      </c>
      <c r="Z167" s="82" t="s">
        <v>955</v>
      </c>
      <c r="AA167" s="79"/>
      <c r="AB167" s="79"/>
      <c r="AC167" s="87" t="s">
        <v>1095</v>
      </c>
      <c r="AD167" s="79"/>
      <c r="AE167" s="79" t="b">
        <v>0</v>
      </c>
      <c r="AF167" s="79">
        <v>0</v>
      </c>
      <c r="AG167" s="87" t="s">
        <v>1163</v>
      </c>
      <c r="AH167" s="79" t="b">
        <v>1</v>
      </c>
      <c r="AI167" s="79" t="s">
        <v>1217</v>
      </c>
      <c r="AJ167" s="79"/>
      <c r="AK167" s="87" t="s">
        <v>1225</v>
      </c>
      <c r="AL167" s="79" t="b">
        <v>0</v>
      </c>
      <c r="AM167" s="79">
        <v>2</v>
      </c>
      <c r="AN167" s="87" t="s">
        <v>1094</v>
      </c>
      <c r="AO167" s="79" t="s">
        <v>1230</v>
      </c>
      <c r="AP167" s="79" t="b">
        <v>0</v>
      </c>
      <c r="AQ167" s="87" t="s">
        <v>1094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8">
        <v>2</v>
      </c>
      <c r="BG167" s="49">
        <v>3.7037037037037037</v>
      </c>
      <c r="BH167" s="48">
        <v>2</v>
      </c>
      <c r="BI167" s="49">
        <v>3.7037037037037037</v>
      </c>
      <c r="BJ167" s="48">
        <v>0</v>
      </c>
      <c r="BK167" s="49">
        <v>0</v>
      </c>
      <c r="BL167" s="48">
        <v>50</v>
      </c>
      <c r="BM167" s="49">
        <v>92.5925925925926</v>
      </c>
      <c r="BN167" s="48">
        <v>54</v>
      </c>
    </row>
    <row r="168" spans="1:66" ht="15">
      <c r="A168" s="64" t="s">
        <v>330</v>
      </c>
      <c r="B168" s="64" t="s">
        <v>330</v>
      </c>
      <c r="C168" s="65" t="s">
        <v>3494</v>
      </c>
      <c r="D168" s="66">
        <v>3</v>
      </c>
      <c r="E168" s="67" t="s">
        <v>132</v>
      </c>
      <c r="F168" s="68">
        <v>32</v>
      </c>
      <c r="G168" s="65"/>
      <c r="H168" s="69"/>
      <c r="I168" s="70"/>
      <c r="J168" s="70"/>
      <c r="K168" s="34" t="s">
        <v>65</v>
      </c>
      <c r="L168" s="77">
        <v>168</v>
      </c>
      <c r="M168" s="77"/>
      <c r="N168" s="72"/>
      <c r="O168" s="79" t="s">
        <v>176</v>
      </c>
      <c r="P168" s="81">
        <v>43780.828831018516</v>
      </c>
      <c r="Q168" s="79" t="s">
        <v>508</v>
      </c>
      <c r="R168" s="82" t="s">
        <v>539</v>
      </c>
      <c r="S168" s="79" t="s">
        <v>547</v>
      </c>
      <c r="T168" s="79"/>
      <c r="U168" s="79"/>
      <c r="V168" s="82" t="s">
        <v>677</v>
      </c>
      <c r="W168" s="81">
        <v>43780.828831018516</v>
      </c>
      <c r="X168" s="85">
        <v>43780</v>
      </c>
      <c r="Y168" s="87" t="s">
        <v>816</v>
      </c>
      <c r="Z168" s="82" t="s">
        <v>956</v>
      </c>
      <c r="AA168" s="79"/>
      <c r="AB168" s="79"/>
      <c r="AC168" s="87" t="s">
        <v>1096</v>
      </c>
      <c r="AD168" s="79"/>
      <c r="AE168" s="79" t="b">
        <v>0</v>
      </c>
      <c r="AF168" s="79">
        <v>0</v>
      </c>
      <c r="AG168" s="87" t="s">
        <v>1163</v>
      </c>
      <c r="AH168" s="79" t="b">
        <v>1</v>
      </c>
      <c r="AI168" s="79" t="s">
        <v>1217</v>
      </c>
      <c r="AJ168" s="79"/>
      <c r="AK168" s="87" t="s">
        <v>1226</v>
      </c>
      <c r="AL168" s="79" t="b">
        <v>0</v>
      </c>
      <c r="AM168" s="79">
        <v>0</v>
      </c>
      <c r="AN168" s="87" t="s">
        <v>1163</v>
      </c>
      <c r="AO168" s="79" t="s">
        <v>1230</v>
      </c>
      <c r="AP168" s="79" t="b">
        <v>0</v>
      </c>
      <c r="AQ168" s="87" t="s">
        <v>1096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1</v>
      </c>
      <c r="BG168" s="49">
        <v>3.125</v>
      </c>
      <c r="BH168" s="48">
        <v>3</v>
      </c>
      <c r="BI168" s="49">
        <v>9.375</v>
      </c>
      <c r="BJ168" s="48">
        <v>0</v>
      </c>
      <c r="BK168" s="49">
        <v>0</v>
      </c>
      <c r="BL168" s="48">
        <v>28</v>
      </c>
      <c r="BM168" s="49">
        <v>87.5</v>
      </c>
      <c r="BN168" s="48">
        <v>32</v>
      </c>
    </row>
    <row r="169" spans="1:66" ht="15">
      <c r="A169" s="64" t="s">
        <v>331</v>
      </c>
      <c r="B169" s="64" t="s">
        <v>417</v>
      </c>
      <c r="C169" s="65" t="s">
        <v>3494</v>
      </c>
      <c r="D169" s="66">
        <v>3</v>
      </c>
      <c r="E169" s="67" t="s">
        <v>132</v>
      </c>
      <c r="F169" s="68">
        <v>32</v>
      </c>
      <c r="G169" s="65"/>
      <c r="H169" s="69"/>
      <c r="I169" s="70"/>
      <c r="J169" s="70"/>
      <c r="K169" s="34" t="s">
        <v>65</v>
      </c>
      <c r="L169" s="77">
        <v>169</v>
      </c>
      <c r="M169" s="77"/>
      <c r="N169" s="72"/>
      <c r="O169" s="79" t="s">
        <v>426</v>
      </c>
      <c r="P169" s="81">
        <v>43780.83666666667</v>
      </c>
      <c r="Q169" s="79" t="s">
        <v>509</v>
      </c>
      <c r="R169" s="79"/>
      <c r="S169" s="79"/>
      <c r="T169" s="79"/>
      <c r="U169" s="79"/>
      <c r="V169" s="82" t="s">
        <v>678</v>
      </c>
      <c r="W169" s="81">
        <v>43780.83666666667</v>
      </c>
      <c r="X169" s="85">
        <v>43780</v>
      </c>
      <c r="Y169" s="87" t="s">
        <v>817</v>
      </c>
      <c r="Z169" s="82" t="s">
        <v>957</v>
      </c>
      <c r="AA169" s="79"/>
      <c r="AB169" s="79"/>
      <c r="AC169" s="87" t="s">
        <v>1097</v>
      </c>
      <c r="AD169" s="87" t="s">
        <v>1159</v>
      </c>
      <c r="AE169" s="79" t="b">
        <v>0</v>
      </c>
      <c r="AF169" s="79">
        <v>0</v>
      </c>
      <c r="AG169" s="87" t="s">
        <v>1212</v>
      </c>
      <c r="AH169" s="79" t="b">
        <v>0</v>
      </c>
      <c r="AI169" s="79" t="s">
        <v>1217</v>
      </c>
      <c r="AJ169" s="79"/>
      <c r="AK169" s="87" t="s">
        <v>1163</v>
      </c>
      <c r="AL169" s="79" t="b">
        <v>0</v>
      </c>
      <c r="AM169" s="79">
        <v>0</v>
      </c>
      <c r="AN169" s="87" t="s">
        <v>1163</v>
      </c>
      <c r="AO169" s="79" t="s">
        <v>1235</v>
      </c>
      <c r="AP169" s="79" t="b">
        <v>0</v>
      </c>
      <c r="AQ169" s="87" t="s">
        <v>1159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c r="BG169" s="49"/>
      <c r="BH169" s="48"/>
      <c r="BI169" s="49"/>
      <c r="BJ169" s="48"/>
      <c r="BK169" s="49"/>
      <c r="BL169" s="48"/>
      <c r="BM169" s="49"/>
      <c r="BN169" s="48"/>
    </row>
    <row r="170" spans="1:66" ht="15">
      <c r="A170" s="64" t="s">
        <v>331</v>
      </c>
      <c r="B170" s="64" t="s">
        <v>370</v>
      </c>
      <c r="C170" s="65" t="s">
        <v>3494</v>
      </c>
      <c r="D170" s="66">
        <v>3</v>
      </c>
      <c r="E170" s="67" t="s">
        <v>132</v>
      </c>
      <c r="F170" s="68">
        <v>32</v>
      </c>
      <c r="G170" s="65"/>
      <c r="H170" s="69"/>
      <c r="I170" s="70"/>
      <c r="J170" s="70"/>
      <c r="K170" s="34" t="s">
        <v>65</v>
      </c>
      <c r="L170" s="77">
        <v>170</v>
      </c>
      <c r="M170" s="77"/>
      <c r="N170" s="72"/>
      <c r="O170" s="79" t="s">
        <v>425</v>
      </c>
      <c r="P170" s="81">
        <v>43780.83666666667</v>
      </c>
      <c r="Q170" s="79" t="s">
        <v>509</v>
      </c>
      <c r="R170" s="79"/>
      <c r="S170" s="79"/>
      <c r="T170" s="79"/>
      <c r="U170" s="79"/>
      <c r="V170" s="82" t="s">
        <v>678</v>
      </c>
      <c r="W170" s="81">
        <v>43780.83666666667</v>
      </c>
      <c r="X170" s="85">
        <v>43780</v>
      </c>
      <c r="Y170" s="87" t="s">
        <v>817</v>
      </c>
      <c r="Z170" s="82" t="s">
        <v>957</v>
      </c>
      <c r="AA170" s="79"/>
      <c r="AB170" s="79"/>
      <c r="AC170" s="87" t="s">
        <v>1097</v>
      </c>
      <c r="AD170" s="87" t="s">
        <v>1159</v>
      </c>
      <c r="AE170" s="79" t="b">
        <v>0</v>
      </c>
      <c r="AF170" s="79">
        <v>0</v>
      </c>
      <c r="AG170" s="87" t="s">
        <v>1212</v>
      </c>
      <c r="AH170" s="79" t="b">
        <v>0</v>
      </c>
      <c r="AI170" s="79" t="s">
        <v>1217</v>
      </c>
      <c r="AJ170" s="79"/>
      <c r="AK170" s="87" t="s">
        <v>1163</v>
      </c>
      <c r="AL170" s="79" t="b">
        <v>0</v>
      </c>
      <c r="AM170" s="79">
        <v>0</v>
      </c>
      <c r="AN170" s="87" t="s">
        <v>1163</v>
      </c>
      <c r="AO170" s="79" t="s">
        <v>1235</v>
      </c>
      <c r="AP170" s="79" t="b">
        <v>0</v>
      </c>
      <c r="AQ170" s="87" t="s">
        <v>1159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3</v>
      </c>
      <c r="BF170" s="48"/>
      <c r="BG170" s="49"/>
      <c r="BH170" s="48"/>
      <c r="BI170" s="49"/>
      <c r="BJ170" s="48"/>
      <c r="BK170" s="49"/>
      <c r="BL170" s="48"/>
      <c r="BM170" s="49"/>
      <c r="BN170" s="48"/>
    </row>
    <row r="171" spans="1:66" ht="15">
      <c r="A171" s="64" t="s">
        <v>331</v>
      </c>
      <c r="B171" s="64" t="s">
        <v>402</v>
      </c>
      <c r="C171" s="65" t="s">
        <v>3494</v>
      </c>
      <c r="D171" s="66">
        <v>3</v>
      </c>
      <c r="E171" s="67" t="s">
        <v>132</v>
      </c>
      <c r="F171" s="68">
        <v>32</v>
      </c>
      <c r="G171" s="65"/>
      <c r="H171" s="69"/>
      <c r="I171" s="70"/>
      <c r="J171" s="70"/>
      <c r="K171" s="34" t="s">
        <v>65</v>
      </c>
      <c r="L171" s="77">
        <v>171</v>
      </c>
      <c r="M171" s="77"/>
      <c r="N171" s="72"/>
      <c r="O171" s="79" t="s">
        <v>425</v>
      </c>
      <c r="P171" s="81">
        <v>43780.83666666667</v>
      </c>
      <c r="Q171" s="79" t="s">
        <v>509</v>
      </c>
      <c r="R171" s="79"/>
      <c r="S171" s="79"/>
      <c r="T171" s="79"/>
      <c r="U171" s="79"/>
      <c r="V171" s="82" t="s">
        <v>678</v>
      </c>
      <c r="W171" s="81">
        <v>43780.83666666667</v>
      </c>
      <c r="X171" s="85">
        <v>43780</v>
      </c>
      <c r="Y171" s="87" t="s">
        <v>817</v>
      </c>
      <c r="Z171" s="82" t="s">
        <v>957</v>
      </c>
      <c r="AA171" s="79"/>
      <c r="AB171" s="79"/>
      <c r="AC171" s="87" t="s">
        <v>1097</v>
      </c>
      <c r="AD171" s="87" t="s">
        <v>1159</v>
      </c>
      <c r="AE171" s="79" t="b">
        <v>0</v>
      </c>
      <c r="AF171" s="79">
        <v>0</v>
      </c>
      <c r="AG171" s="87" t="s">
        <v>1212</v>
      </c>
      <c r="AH171" s="79" t="b">
        <v>0</v>
      </c>
      <c r="AI171" s="79" t="s">
        <v>1217</v>
      </c>
      <c r="AJ171" s="79"/>
      <c r="AK171" s="87" t="s">
        <v>1163</v>
      </c>
      <c r="AL171" s="79" t="b">
        <v>0</v>
      </c>
      <c r="AM171" s="79">
        <v>0</v>
      </c>
      <c r="AN171" s="87" t="s">
        <v>1163</v>
      </c>
      <c r="AO171" s="79" t="s">
        <v>1235</v>
      </c>
      <c r="AP171" s="79" t="b">
        <v>0</v>
      </c>
      <c r="AQ171" s="87" t="s">
        <v>1159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v>1</v>
      </c>
      <c r="BG171" s="49">
        <v>3.8461538461538463</v>
      </c>
      <c r="BH171" s="48">
        <v>1</v>
      </c>
      <c r="BI171" s="49">
        <v>3.8461538461538463</v>
      </c>
      <c r="BJ171" s="48">
        <v>0</v>
      </c>
      <c r="BK171" s="49">
        <v>0</v>
      </c>
      <c r="BL171" s="48">
        <v>24</v>
      </c>
      <c r="BM171" s="49">
        <v>92.3076923076923</v>
      </c>
      <c r="BN171" s="48">
        <v>26</v>
      </c>
    </row>
    <row r="172" spans="1:66" ht="15">
      <c r="A172" s="64" t="s">
        <v>332</v>
      </c>
      <c r="B172" s="64" t="s">
        <v>420</v>
      </c>
      <c r="C172" s="65" t="s">
        <v>3494</v>
      </c>
      <c r="D172" s="66">
        <v>3</v>
      </c>
      <c r="E172" s="67" t="s">
        <v>132</v>
      </c>
      <c r="F172" s="68">
        <v>32</v>
      </c>
      <c r="G172" s="65"/>
      <c r="H172" s="69"/>
      <c r="I172" s="70"/>
      <c r="J172" s="70"/>
      <c r="K172" s="34" t="s">
        <v>65</v>
      </c>
      <c r="L172" s="77">
        <v>172</v>
      </c>
      <c r="M172" s="77"/>
      <c r="N172" s="72"/>
      <c r="O172" s="79" t="s">
        <v>426</v>
      </c>
      <c r="P172" s="81">
        <v>43780.83712962963</v>
      </c>
      <c r="Q172" s="79" t="s">
        <v>510</v>
      </c>
      <c r="R172" s="79"/>
      <c r="S172" s="79"/>
      <c r="T172" s="79"/>
      <c r="U172" s="79"/>
      <c r="V172" s="82" t="s">
        <v>679</v>
      </c>
      <c r="W172" s="81">
        <v>43780.83712962963</v>
      </c>
      <c r="X172" s="85">
        <v>43780</v>
      </c>
      <c r="Y172" s="87" t="s">
        <v>818</v>
      </c>
      <c r="Z172" s="82" t="s">
        <v>958</v>
      </c>
      <c r="AA172" s="79"/>
      <c r="AB172" s="79"/>
      <c r="AC172" s="87" t="s">
        <v>1098</v>
      </c>
      <c r="AD172" s="79"/>
      <c r="AE172" s="79" t="b">
        <v>0</v>
      </c>
      <c r="AF172" s="79">
        <v>0</v>
      </c>
      <c r="AG172" s="87" t="s">
        <v>1213</v>
      </c>
      <c r="AH172" s="79" t="b">
        <v>0</v>
      </c>
      <c r="AI172" s="79" t="s">
        <v>1217</v>
      </c>
      <c r="AJ172" s="79"/>
      <c r="AK172" s="87" t="s">
        <v>1163</v>
      </c>
      <c r="AL172" s="79" t="b">
        <v>0</v>
      </c>
      <c r="AM172" s="79">
        <v>0</v>
      </c>
      <c r="AN172" s="87" t="s">
        <v>1163</v>
      </c>
      <c r="AO172" s="79" t="s">
        <v>1231</v>
      </c>
      <c r="AP172" s="79" t="b">
        <v>0</v>
      </c>
      <c r="AQ172" s="87" t="s">
        <v>1098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22</v>
      </c>
      <c r="BE172" s="78" t="str">
        <f>REPLACE(INDEX(GroupVertices[Group],MATCH(Edges[[#This Row],[Vertex 2]],GroupVertices[Vertex],0)),1,1,"")</f>
        <v>22</v>
      </c>
      <c r="BF172" s="48">
        <v>0</v>
      </c>
      <c r="BG172" s="49">
        <v>0</v>
      </c>
      <c r="BH172" s="48">
        <v>1</v>
      </c>
      <c r="BI172" s="49">
        <v>8.333333333333334</v>
      </c>
      <c r="BJ172" s="48">
        <v>0</v>
      </c>
      <c r="BK172" s="49">
        <v>0</v>
      </c>
      <c r="BL172" s="48">
        <v>11</v>
      </c>
      <c r="BM172" s="49">
        <v>91.66666666666667</v>
      </c>
      <c r="BN172" s="48">
        <v>12</v>
      </c>
    </row>
    <row r="173" spans="1:66" ht="15">
      <c r="A173" s="64" t="s">
        <v>333</v>
      </c>
      <c r="B173" s="64" t="s">
        <v>333</v>
      </c>
      <c r="C173" s="65" t="s">
        <v>3494</v>
      </c>
      <c r="D173" s="66">
        <v>3</v>
      </c>
      <c r="E173" s="67" t="s">
        <v>132</v>
      </c>
      <c r="F173" s="68">
        <v>32</v>
      </c>
      <c r="G173" s="65"/>
      <c r="H173" s="69"/>
      <c r="I173" s="70"/>
      <c r="J173" s="70"/>
      <c r="K173" s="34" t="s">
        <v>65</v>
      </c>
      <c r="L173" s="77">
        <v>173</v>
      </c>
      <c r="M173" s="77"/>
      <c r="N173" s="72"/>
      <c r="O173" s="79" t="s">
        <v>176</v>
      </c>
      <c r="P173" s="81">
        <v>43780.83765046296</v>
      </c>
      <c r="Q173" s="79" t="s">
        <v>511</v>
      </c>
      <c r="R173" s="82" t="s">
        <v>537</v>
      </c>
      <c r="S173" s="79" t="s">
        <v>547</v>
      </c>
      <c r="T173" s="79"/>
      <c r="U173" s="79"/>
      <c r="V173" s="82" t="s">
        <v>680</v>
      </c>
      <c r="W173" s="81">
        <v>43780.83765046296</v>
      </c>
      <c r="X173" s="85">
        <v>43780</v>
      </c>
      <c r="Y173" s="87" t="s">
        <v>819</v>
      </c>
      <c r="Z173" s="82" t="s">
        <v>959</v>
      </c>
      <c r="AA173" s="79"/>
      <c r="AB173" s="79"/>
      <c r="AC173" s="87" t="s">
        <v>1099</v>
      </c>
      <c r="AD173" s="79"/>
      <c r="AE173" s="79" t="b">
        <v>0</v>
      </c>
      <c r="AF173" s="79">
        <v>0</v>
      </c>
      <c r="AG173" s="87" t="s">
        <v>1163</v>
      </c>
      <c r="AH173" s="79" t="b">
        <v>1</v>
      </c>
      <c r="AI173" s="79" t="s">
        <v>1217</v>
      </c>
      <c r="AJ173" s="79"/>
      <c r="AK173" s="87" t="s">
        <v>1224</v>
      </c>
      <c r="AL173" s="79" t="b">
        <v>0</v>
      </c>
      <c r="AM173" s="79">
        <v>0</v>
      </c>
      <c r="AN173" s="87" t="s">
        <v>1163</v>
      </c>
      <c r="AO173" s="79" t="s">
        <v>1230</v>
      </c>
      <c r="AP173" s="79" t="b">
        <v>0</v>
      </c>
      <c r="AQ173" s="87" t="s">
        <v>1099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2</v>
      </c>
      <c r="BG173" s="49">
        <v>11.11111111111111</v>
      </c>
      <c r="BH173" s="48">
        <v>1</v>
      </c>
      <c r="BI173" s="49">
        <v>5.555555555555555</v>
      </c>
      <c r="BJ173" s="48">
        <v>0</v>
      </c>
      <c r="BK173" s="49">
        <v>0</v>
      </c>
      <c r="BL173" s="48">
        <v>15</v>
      </c>
      <c r="BM173" s="49">
        <v>83.33333333333333</v>
      </c>
      <c r="BN173" s="48">
        <v>18</v>
      </c>
    </row>
    <row r="174" spans="1:66" ht="15">
      <c r="A174" s="64" t="s">
        <v>334</v>
      </c>
      <c r="B174" s="64" t="s">
        <v>421</v>
      </c>
      <c r="C174" s="65" t="s">
        <v>3494</v>
      </c>
      <c r="D174" s="66">
        <v>3</v>
      </c>
      <c r="E174" s="67" t="s">
        <v>132</v>
      </c>
      <c r="F174" s="68">
        <v>32</v>
      </c>
      <c r="G174" s="65"/>
      <c r="H174" s="69"/>
      <c r="I174" s="70"/>
      <c r="J174" s="70"/>
      <c r="K174" s="34" t="s">
        <v>65</v>
      </c>
      <c r="L174" s="77">
        <v>174</v>
      </c>
      <c r="M174" s="77"/>
      <c r="N174" s="72"/>
      <c r="O174" s="79" t="s">
        <v>425</v>
      </c>
      <c r="P174" s="81">
        <v>43780.83831018519</v>
      </c>
      <c r="Q174" s="79" t="s">
        <v>512</v>
      </c>
      <c r="R174" s="79"/>
      <c r="S174" s="79"/>
      <c r="T174" s="79"/>
      <c r="U174" s="79"/>
      <c r="V174" s="82" t="s">
        <v>681</v>
      </c>
      <c r="W174" s="81">
        <v>43780.83831018519</v>
      </c>
      <c r="X174" s="85">
        <v>43780</v>
      </c>
      <c r="Y174" s="87" t="s">
        <v>820</v>
      </c>
      <c r="Z174" s="82" t="s">
        <v>960</v>
      </c>
      <c r="AA174" s="79"/>
      <c r="AB174" s="79"/>
      <c r="AC174" s="87" t="s">
        <v>1100</v>
      </c>
      <c r="AD174" s="87" t="s">
        <v>1160</v>
      </c>
      <c r="AE174" s="79" t="b">
        <v>0</v>
      </c>
      <c r="AF174" s="79">
        <v>0</v>
      </c>
      <c r="AG174" s="87" t="s">
        <v>1214</v>
      </c>
      <c r="AH174" s="79" t="b">
        <v>0</v>
      </c>
      <c r="AI174" s="79" t="s">
        <v>1217</v>
      </c>
      <c r="AJ174" s="79"/>
      <c r="AK174" s="87" t="s">
        <v>1163</v>
      </c>
      <c r="AL174" s="79" t="b">
        <v>0</v>
      </c>
      <c r="AM174" s="79">
        <v>0</v>
      </c>
      <c r="AN174" s="87" t="s">
        <v>1163</v>
      </c>
      <c r="AO174" s="79" t="s">
        <v>1236</v>
      </c>
      <c r="AP174" s="79" t="b">
        <v>0</v>
      </c>
      <c r="AQ174" s="87" t="s">
        <v>1160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8"/>
      <c r="BG174" s="49"/>
      <c r="BH174" s="48"/>
      <c r="BI174" s="49"/>
      <c r="BJ174" s="48"/>
      <c r="BK174" s="49"/>
      <c r="BL174" s="48"/>
      <c r="BM174" s="49"/>
      <c r="BN174" s="48"/>
    </row>
    <row r="175" spans="1:66" ht="15">
      <c r="A175" s="64" t="s">
        <v>334</v>
      </c>
      <c r="B175" s="64" t="s">
        <v>422</v>
      </c>
      <c r="C175" s="65" t="s">
        <v>3494</v>
      </c>
      <c r="D175" s="66">
        <v>3</v>
      </c>
      <c r="E175" s="67" t="s">
        <v>132</v>
      </c>
      <c r="F175" s="68">
        <v>32</v>
      </c>
      <c r="G175" s="65"/>
      <c r="H175" s="69"/>
      <c r="I175" s="70"/>
      <c r="J175" s="70"/>
      <c r="K175" s="34" t="s">
        <v>65</v>
      </c>
      <c r="L175" s="77">
        <v>175</v>
      </c>
      <c r="M175" s="77"/>
      <c r="N175" s="72"/>
      <c r="O175" s="79" t="s">
        <v>426</v>
      </c>
      <c r="P175" s="81">
        <v>43780.83831018519</v>
      </c>
      <c r="Q175" s="79" t="s">
        <v>512</v>
      </c>
      <c r="R175" s="79"/>
      <c r="S175" s="79"/>
      <c r="T175" s="79"/>
      <c r="U175" s="79"/>
      <c r="V175" s="82" t="s">
        <v>681</v>
      </c>
      <c r="W175" s="81">
        <v>43780.83831018519</v>
      </c>
      <c r="X175" s="85">
        <v>43780</v>
      </c>
      <c r="Y175" s="87" t="s">
        <v>820</v>
      </c>
      <c r="Z175" s="82" t="s">
        <v>960</v>
      </c>
      <c r="AA175" s="79"/>
      <c r="AB175" s="79"/>
      <c r="AC175" s="87" t="s">
        <v>1100</v>
      </c>
      <c r="AD175" s="87" t="s">
        <v>1160</v>
      </c>
      <c r="AE175" s="79" t="b">
        <v>0</v>
      </c>
      <c r="AF175" s="79">
        <v>0</v>
      </c>
      <c r="AG175" s="87" t="s">
        <v>1214</v>
      </c>
      <c r="AH175" s="79" t="b">
        <v>0</v>
      </c>
      <c r="AI175" s="79" t="s">
        <v>1217</v>
      </c>
      <c r="AJ175" s="79"/>
      <c r="AK175" s="87" t="s">
        <v>1163</v>
      </c>
      <c r="AL175" s="79" t="b">
        <v>0</v>
      </c>
      <c r="AM175" s="79">
        <v>0</v>
      </c>
      <c r="AN175" s="87" t="s">
        <v>1163</v>
      </c>
      <c r="AO175" s="79" t="s">
        <v>1236</v>
      </c>
      <c r="AP175" s="79" t="b">
        <v>0</v>
      </c>
      <c r="AQ175" s="87" t="s">
        <v>1160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9</v>
      </c>
      <c r="BF175" s="48">
        <v>2</v>
      </c>
      <c r="BG175" s="49">
        <v>4.166666666666667</v>
      </c>
      <c r="BH175" s="48">
        <v>1</v>
      </c>
      <c r="BI175" s="49">
        <v>2.0833333333333335</v>
      </c>
      <c r="BJ175" s="48">
        <v>0</v>
      </c>
      <c r="BK175" s="49">
        <v>0</v>
      </c>
      <c r="BL175" s="48">
        <v>45</v>
      </c>
      <c r="BM175" s="49">
        <v>93.75</v>
      </c>
      <c r="BN175" s="48">
        <v>48</v>
      </c>
    </row>
    <row r="176" spans="1:66" ht="15">
      <c r="A176" s="64" t="s">
        <v>334</v>
      </c>
      <c r="B176" s="64" t="s">
        <v>334</v>
      </c>
      <c r="C176" s="65" t="s">
        <v>3494</v>
      </c>
      <c r="D176" s="66">
        <v>3</v>
      </c>
      <c r="E176" s="67" t="s">
        <v>132</v>
      </c>
      <c r="F176" s="68">
        <v>32</v>
      </c>
      <c r="G176" s="65"/>
      <c r="H176" s="69"/>
      <c r="I176" s="70"/>
      <c r="J176" s="70"/>
      <c r="K176" s="34" t="s">
        <v>65</v>
      </c>
      <c r="L176" s="77">
        <v>176</v>
      </c>
      <c r="M176" s="77"/>
      <c r="N176" s="72"/>
      <c r="O176" s="79" t="s">
        <v>176</v>
      </c>
      <c r="P176" s="81">
        <v>43779.74704861111</v>
      </c>
      <c r="Q176" s="79" t="s">
        <v>513</v>
      </c>
      <c r="R176" s="79"/>
      <c r="S176" s="79"/>
      <c r="T176" s="79"/>
      <c r="U176" s="79"/>
      <c r="V176" s="82" t="s">
        <v>681</v>
      </c>
      <c r="W176" s="81">
        <v>43779.74704861111</v>
      </c>
      <c r="X176" s="85">
        <v>43779</v>
      </c>
      <c r="Y176" s="87" t="s">
        <v>821</v>
      </c>
      <c r="Z176" s="82" t="s">
        <v>961</v>
      </c>
      <c r="AA176" s="79"/>
      <c r="AB176" s="79"/>
      <c r="AC176" s="87" t="s">
        <v>1101</v>
      </c>
      <c r="AD176" s="79"/>
      <c r="AE176" s="79" t="b">
        <v>0</v>
      </c>
      <c r="AF176" s="79">
        <v>0</v>
      </c>
      <c r="AG176" s="87" t="s">
        <v>1163</v>
      </c>
      <c r="AH176" s="79" t="b">
        <v>0</v>
      </c>
      <c r="AI176" s="79" t="s">
        <v>1217</v>
      </c>
      <c r="AJ176" s="79"/>
      <c r="AK176" s="87" t="s">
        <v>1163</v>
      </c>
      <c r="AL176" s="79" t="b">
        <v>0</v>
      </c>
      <c r="AM176" s="79">
        <v>0</v>
      </c>
      <c r="AN176" s="87" t="s">
        <v>1163</v>
      </c>
      <c r="AO176" s="79" t="s">
        <v>1230</v>
      </c>
      <c r="AP176" s="79" t="b">
        <v>0</v>
      </c>
      <c r="AQ176" s="87" t="s">
        <v>1101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8">
        <v>1</v>
      </c>
      <c r="BG176" s="49">
        <v>2.0833333333333335</v>
      </c>
      <c r="BH176" s="48">
        <v>0</v>
      </c>
      <c r="BI176" s="49">
        <v>0</v>
      </c>
      <c r="BJ176" s="48">
        <v>0</v>
      </c>
      <c r="BK176" s="49">
        <v>0</v>
      </c>
      <c r="BL176" s="48">
        <v>47</v>
      </c>
      <c r="BM176" s="49">
        <v>97.91666666666667</v>
      </c>
      <c r="BN176" s="48">
        <v>48</v>
      </c>
    </row>
    <row r="177" spans="1:66" ht="15">
      <c r="A177" s="64" t="s">
        <v>335</v>
      </c>
      <c r="B177" s="64" t="s">
        <v>335</v>
      </c>
      <c r="C177" s="65" t="s">
        <v>3494</v>
      </c>
      <c r="D177" s="66">
        <v>3</v>
      </c>
      <c r="E177" s="67" t="s">
        <v>132</v>
      </c>
      <c r="F177" s="68">
        <v>32</v>
      </c>
      <c r="G177" s="65"/>
      <c r="H177" s="69"/>
      <c r="I177" s="70"/>
      <c r="J177" s="70"/>
      <c r="K177" s="34" t="s">
        <v>65</v>
      </c>
      <c r="L177" s="77">
        <v>177</v>
      </c>
      <c r="M177" s="77"/>
      <c r="N177" s="72"/>
      <c r="O177" s="79" t="s">
        <v>176</v>
      </c>
      <c r="P177" s="81">
        <v>43780.83834490741</v>
      </c>
      <c r="Q177" s="79" t="s">
        <v>514</v>
      </c>
      <c r="R177" s="82" t="s">
        <v>540</v>
      </c>
      <c r="S177" s="79" t="s">
        <v>547</v>
      </c>
      <c r="T177" s="79" t="s">
        <v>563</v>
      </c>
      <c r="U177" s="79"/>
      <c r="V177" s="82" t="s">
        <v>682</v>
      </c>
      <c r="W177" s="81">
        <v>43780.83834490741</v>
      </c>
      <c r="X177" s="85">
        <v>43780</v>
      </c>
      <c r="Y177" s="87" t="s">
        <v>822</v>
      </c>
      <c r="Z177" s="82" t="s">
        <v>962</v>
      </c>
      <c r="AA177" s="79"/>
      <c r="AB177" s="79"/>
      <c r="AC177" s="87" t="s">
        <v>1102</v>
      </c>
      <c r="AD177" s="79"/>
      <c r="AE177" s="79" t="b">
        <v>0</v>
      </c>
      <c r="AF177" s="79">
        <v>2</v>
      </c>
      <c r="AG177" s="87" t="s">
        <v>1163</v>
      </c>
      <c r="AH177" s="79" t="b">
        <v>1</v>
      </c>
      <c r="AI177" s="79" t="s">
        <v>1217</v>
      </c>
      <c r="AJ177" s="79"/>
      <c r="AK177" s="87" t="s">
        <v>1227</v>
      </c>
      <c r="AL177" s="79" t="b">
        <v>0</v>
      </c>
      <c r="AM177" s="79">
        <v>0</v>
      </c>
      <c r="AN177" s="87" t="s">
        <v>1163</v>
      </c>
      <c r="AO177" s="79" t="s">
        <v>1230</v>
      </c>
      <c r="AP177" s="79" t="b">
        <v>0</v>
      </c>
      <c r="AQ177" s="87" t="s">
        <v>1102</v>
      </c>
      <c r="AR177" s="79" t="s">
        <v>176</v>
      </c>
      <c r="AS177" s="79">
        <v>0</v>
      </c>
      <c r="AT177" s="79">
        <v>0</v>
      </c>
      <c r="AU177" s="79" t="s">
        <v>1240</v>
      </c>
      <c r="AV177" s="79" t="s">
        <v>1241</v>
      </c>
      <c r="AW177" s="79" t="s">
        <v>1242</v>
      </c>
      <c r="AX177" s="79" t="s">
        <v>1246</v>
      </c>
      <c r="AY177" s="79" t="s">
        <v>1250</v>
      </c>
      <c r="AZ177" s="79" t="s">
        <v>1254</v>
      </c>
      <c r="BA177" s="79" t="s">
        <v>1255</v>
      </c>
      <c r="BB177" s="82" t="s">
        <v>1260</v>
      </c>
      <c r="BC177">
        <v>1</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13</v>
      </c>
      <c r="BM177" s="49">
        <v>100</v>
      </c>
      <c r="BN177" s="48">
        <v>13</v>
      </c>
    </row>
    <row r="178" spans="1:66" ht="15">
      <c r="A178" s="64" t="s">
        <v>336</v>
      </c>
      <c r="B178" s="64" t="s">
        <v>336</v>
      </c>
      <c r="C178" s="65" t="s">
        <v>3494</v>
      </c>
      <c r="D178" s="66">
        <v>3</v>
      </c>
      <c r="E178" s="67" t="s">
        <v>132</v>
      </c>
      <c r="F178" s="68">
        <v>32</v>
      </c>
      <c r="G178" s="65"/>
      <c r="H178" s="69"/>
      <c r="I178" s="70"/>
      <c r="J178" s="70"/>
      <c r="K178" s="34" t="s">
        <v>65</v>
      </c>
      <c r="L178" s="77">
        <v>178</v>
      </c>
      <c r="M178" s="77"/>
      <c r="N178" s="72"/>
      <c r="O178" s="79" t="s">
        <v>176</v>
      </c>
      <c r="P178" s="81">
        <v>43780.84056712963</v>
      </c>
      <c r="Q178" s="79" t="s">
        <v>515</v>
      </c>
      <c r="R178" s="79"/>
      <c r="S178" s="79"/>
      <c r="T178" s="79"/>
      <c r="U178" s="79"/>
      <c r="V178" s="82" t="s">
        <v>683</v>
      </c>
      <c r="W178" s="81">
        <v>43780.84056712963</v>
      </c>
      <c r="X178" s="85">
        <v>43780</v>
      </c>
      <c r="Y178" s="87" t="s">
        <v>823</v>
      </c>
      <c r="Z178" s="82" t="s">
        <v>963</v>
      </c>
      <c r="AA178" s="79"/>
      <c r="AB178" s="79"/>
      <c r="AC178" s="87" t="s">
        <v>1103</v>
      </c>
      <c r="AD178" s="79"/>
      <c r="AE178" s="79" t="b">
        <v>0</v>
      </c>
      <c r="AF178" s="79">
        <v>0</v>
      </c>
      <c r="AG178" s="87" t="s">
        <v>1163</v>
      </c>
      <c r="AH178" s="79" t="b">
        <v>0</v>
      </c>
      <c r="AI178" s="79" t="s">
        <v>1217</v>
      </c>
      <c r="AJ178" s="79"/>
      <c r="AK178" s="87" t="s">
        <v>1163</v>
      </c>
      <c r="AL178" s="79" t="b">
        <v>0</v>
      </c>
      <c r="AM178" s="79">
        <v>0</v>
      </c>
      <c r="AN178" s="87" t="s">
        <v>1163</v>
      </c>
      <c r="AO178" s="79" t="s">
        <v>1229</v>
      </c>
      <c r="AP178" s="79" t="b">
        <v>0</v>
      </c>
      <c r="AQ178" s="87" t="s">
        <v>1103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16</v>
      </c>
      <c r="BM178" s="49">
        <v>100</v>
      </c>
      <c r="BN178" s="48">
        <v>16</v>
      </c>
    </row>
    <row r="179" spans="1:66" ht="15">
      <c r="A179" s="64" t="s">
        <v>337</v>
      </c>
      <c r="B179" s="64" t="s">
        <v>423</v>
      </c>
      <c r="C179" s="65" t="s">
        <v>3494</v>
      </c>
      <c r="D179" s="66">
        <v>3</v>
      </c>
      <c r="E179" s="67" t="s">
        <v>132</v>
      </c>
      <c r="F179" s="68">
        <v>32</v>
      </c>
      <c r="G179" s="65"/>
      <c r="H179" s="69"/>
      <c r="I179" s="70"/>
      <c r="J179" s="70"/>
      <c r="K179" s="34" t="s">
        <v>65</v>
      </c>
      <c r="L179" s="77">
        <v>179</v>
      </c>
      <c r="M179" s="77"/>
      <c r="N179" s="72"/>
      <c r="O179" s="79" t="s">
        <v>426</v>
      </c>
      <c r="P179" s="81">
        <v>43780.84207175926</v>
      </c>
      <c r="Q179" s="79" t="s">
        <v>516</v>
      </c>
      <c r="R179" s="79"/>
      <c r="S179" s="79"/>
      <c r="T179" s="79"/>
      <c r="U179" s="79"/>
      <c r="V179" s="82" t="s">
        <v>684</v>
      </c>
      <c r="W179" s="81">
        <v>43780.84207175926</v>
      </c>
      <c r="X179" s="85">
        <v>43780</v>
      </c>
      <c r="Y179" s="87" t="s">
        <v>824</v>
      </c>
      <c r="Z179" s="82" t="s">
        <v>964</v>
      </c>
      <c r="AA179" s="79"/>
      <c r="AB179" s="79"/>
      <c r="AC179" s="87" t="s">
        <v>1104</v>
      </c>
      <c r="AD179" s="87" t="s">
        <v>1161</v>
      </c>
      <c r="AE179" s="79" t="b">
        <v>0</v>
      </c>
      <c r="AF179" s="79">
        <v>2</v>
      </c>
      <c r="AG179" s="87" t="s">
        <v>1215</v>
      </c>
      <c r="AH179" s="79" t="b">
        <v>0</v>
      </c>
      <c r="AI179" s="79" t="s">
        <v>1217</v>
      </c>
      <c r="AJ179" s="79"/>
      <c r="AK179" s="87" t="s">
        <v>1163</v>
      </c>
      <c r="AL179" s="79" t="b">
        <v>0</v>
      </c>
      <c r="AM179" s="79">
        <v>0</v>
      </c>
      <c r="AN179" s="87" t="s">
        <v>1163</v>
      </c>
      <c r="AO179" s="79" t="s">
        <v>1231</v>
      </c>
      <c r="AP179" s="79" t="b">
        <v>0</v>
      </c>
      <c r="AQ179" s="87" t="s">
        <v>1161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v>3</v>
      </c>
      <c r="BG179" s="49">
        <v>7.6923076923076925</v>
      </c>
      <c r="BH179" s="48">
        <v>1</v>
      </c>
      <c r="BI179" s="49">
        <v>2.5641025641025643</v>
      </c>
      <c r="BJ179" s="48">
        <v>0</v>
      </c>
      <c r="BK179" s="49">
        <v>0</v>
      </c>
      <c r="BL179" s="48">
        <v>35</v>
      </c>
      <c r="BM179" s="49">
        <v>89.74358974358974</v>
      </c>
      <c r="BN179" s="48">
        <v>39</v>
      </c>
    </row>
    <row r="180" spans="1:66" ht="15">
      <c r="A180" s="64" t="s">
        <v>337</v>
      </c>
      <c r="B180" s="64" t="s">
        <v>370</v>
      </c>
      <c r="C180" s="65" t="s">
        <v>3494</v>
      </c>
      <c r="D180" s="66">
        <v>3</v>
      </c>
      <c r="E180" s="67" t="s">
        <v>132</v>
      </c>
      <c r="F180" s="68">
        <v>32</v>
      </c>
      <c r="G180" s="65"/>
      <c r="H180" s="69"/>
      <c r="I180" s="70"/>
      <c r="J180" s="70"/>
      <c r="K180" s="34" t="s">
        <v>65</v>
      </c>
      <c r="L180" s="77">
        <v>180</v>
      </c>
      <c r="M180" s="77"/>
      <c r="N180" s="72"/>
      <c r="O180" s="79" t="s">
        <v>425</v>
      </c>
      <c r="P180" s="81">
        <v>43780.84207175926</v>
      </c>
      <c r="Q180" s="79" t="s">
        <v>516</v>
      </c>
      <c r="R180" s="79"/>
      <c r="S180" s="79"/>
      <c r="T180" s="79"/>
      <c r="U180" s="79"/>
      <c r="V180" s="82" t="s">
        <v>684</v>
      </c>
      <c r="W180" s="81">
        <v>43780.84207175926</v>
      </c>
      <c r="X180" s="85">
        <v>43780</v>
      </c>
      <c r="Y180" s="87" t="s">
        <v>824</v>
      </c>
      <c r="Z180" s="82" t="s">
        <v>964</v>
      </c>
      <c r="AA180" s="79"/>
      <c r="AB180" s="79"/>
      <c r="AC180" s="87" t="s">
        <v>1104</v>
      </c>
      <c r="AD180" s="87" t="s">
        <v>1161</v>
      </c>
      <c r="AE180" s="79" t="b">
        <v>0</v>
      </c>
      <c r="AF180" s="79">
        <v>2</v>
      </c>
      <c r="AG180" s="87" t="s">
        <v>1215</v>
      </c>
      <c r="AH180" s="79" t="b">
        <v>0</v>
      </c>
      <c r="AI180" s="79" t="s">
        <v>1217</v>
      </c>
      <c r="AJ180" s="79"/>
      <c r="AK180" s="87" t="s">
        <v>1163</v>
      </c>
      <c r="AL180" s="79" t="b">
        <v>0</v>
      </c>
      <c r="AM180" s="79">
        <v>0</v>
      </c>
      <c r="AN180" s="87" t="s">
        <v>1163</v>
      </c>
      <c r="AO180" s="79" t="s">
        <v>1231</v>
      </c>
      <c r="AP180" s="79" t="b">
        <v>0</v>
      </c>
      <c r="AQ180" s="87" t="s">
        <v>1161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338</v>
      </c>
      <c r="B181" s="64" t="s">
        <v>338</v>
      </c>
      <c r="C181" s="65" t="s">
        <v>3494</v>
      </c>
      <c r="D181" s="66">
        <v>3</v>
      </c>
      <c r="E181" s="67" t="s">
        <v>132</v>
      </c>
      <c r="F181" s="68">
        <v>32</v>
      </c>
      <c r="G181" s="65"/>
      <c r="H181" s="69"/>
      <c r="I181" s="70"/>
      <c r="J181" s="70"/>
      <c r="K181" s="34" t="s">
        <v>65</v>
      </c>
      <c r="L181" s="77">
        <v>181</v>
      </c>
      <c r="M181" s="77"/>
      <c r="N181" s="72"/>
      <c r="O181" s="79" t="s">
        <v>176</v>
      </c>
      <c r="P181" s="81">
        <v>43780.842314814814</v>
      </c>
      <c r="Q181" s="79" t="s">
        <v>517</v>
      </c>
      <c r="R181" s="82" t="s">
        <v>541</v>
      </c>
      <c r="S181" s="79" t="s">
        <v>551</v>
      </c>
      <c r="T181" s="79"/>
      <c r="U181" s="79"/>
      <c r="V181" s="82" t="s">
        <v>685</v>
      </c>
      <c r="W181" s="81">
        <v>43780.842314814814</v>
      </c>
      <c r="X181" s="85">
        <v>43780</v>
      </c>
      <c r="Y181" s="87" t="s">
        <v>825</v>
      </c>
      <c r="Z181" s="82" t="s">
        <v>965</v>
      </c>
      <c r="AA181" s="79"/>
      <c r="AB181" s="79"/>
      <c r="AC181" s="87" t="s">
        <v>1105</v>
      </c>
      <c r="AD181" s="79"/>
      <c r="AE181" s="79" t="b">
        <v>0</v>
      </c>
      <c r="AF181" s="79">
        <v>0</v>
      </c>
      <c r="AG181" s="87" t="s">
        <v>1163</v>
      </c>
      <c r="AH181" s="79" t="b">
        <v>0</v>
      </c>
      <c r="AI181" s="79" t="s">
        <v>1217</v>
      </c>
      <c r="AJ181" s="79"/>
      <c r="AK181" s="87" t="s">
        <v>1163</v>
      </c>
      <c r="AL181" s="79" t="b">
        <v>0</v>
      </c>
      <c r="AM181" s="79">
        <v>0</v>
      </c>
      <c r="AN181" s="87" t="s">
        <v>1163</v>
      </c>
      <c r="AO181" s="79" t="s">
        <v>1229</v>
      </c>
      <c r="AP181" s="79" t="b">
        <v>0</v>
      </c>
      <c r="AQ181" s="87" t="s">
        <v>1105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1</v>
      </c>
      <c r="BG181" s="49">
        <v>2.127659574468085</v>
      </c>
      <c r="BH181" s="48">
        <v>2</v>
      </c>
      <c r="BI181" s="49">
        <v>4.25531914893617</v>
      </c>
      <c r="BJ181" s="48">
        <v>0</v>
      </c>
      <c r="BK181" s="49">
        <v>0</v>
      </c>
      <c r="BL181" s="48">
        <v>44</v>
      </c>
      <c r="BM181" s="49">
        <v>93.61702127659575</v>
      </c>
      <c r="BN181" s="48">
        <v>47</v>
      </c>
    </row>
    <row r="182" spans="1:66" ht="15">
      <c r="A182" s="64" t="s">
        <v>339</v>
      </c>
      <c r="B182" s="64" t="s">
        <v>339</v>
      </c>
      <c r="C182" s="65" t="s">
        <v>3494</v>
      </c>
      <c r="D182" s="66">
        <v>3</v>
      </c>
      <c r="E182" s="67" t="s">
        <v>132</v>
      </c>
      <c r="F182" s="68">
        <v>32</v>
      </c>
      <c r="G182" s="65"/>
      <c r="H182" s="69"/>
      <c r="I182" s="70"/>
      <c r="J182" s="70"/>
      <c r="K182" s="34" t="s">
        <v>65</v>
      </c>
      <c r="L182" s="77">
        <v>182</v>
      </c>
      <c r="M182" s="77"/>
      <c r="N182" s="72"/>
      <c r="O182" s="79" t="s">
        <v>176</v>
      </c>
      <c r="P182" s="81">
        <v>43780.8434837963</v>
      </c>
      <c r="Q182" s="79" t="s">
        <v>518</v>
      </c>
      <c r="R182" s="82" t="s">
        <v>542</v>
      </c>
      <c r="S182" s="79" t="s">
        <v>552</v>
      </c>
      <c r="T182" s="79"/>
      <c r="U182" s="79"/>
      <c r="V182" s="82" t="s">
        <v>686</v>
      </c>
      <c r="W182" s="81">
        <v>43780.8434837963</v>
      </c>
      <c r="X182" s="85">
        <v>43780</v>
      </c>
      <c r="Y182" s="87" t="s">
        <v>826</v>
      </c>
      <c r="Z182" s="82" t="s">
        <v>966</v>
      </c>
      <c r="AA182" s="79"/>
      <c r="AB182" s="79"/>
      <c r="AC182" s="87" t="s">
        <v>1106</v>
      </c>
      <c r="AD182" s="79"/>
      <c r="AE182" s="79" t="b">
        <v>0</v>
      </c>
      <c r="AF182" s="79">
        <v>0</v>
      </c>
      <c r="AG182" s="87" t="s">
        <v>1163</v>
      </c>
      <c r="AH182" s="79" t="b">
        <v>0</v>
      </c>
      <c r="AI182" s="79" t="s">
        <v>1217</v>
      </c>
      <c r="AJ182" s="79"/>
      <c r="AK182" s="87" t="s">
        <v>1163</v>
      </c>
      <c r="AL182" s="79" t="b">
        <v>0</v>
      </c>
      <c r="AM182" s="79">
        <v>0</v>
      </c>
      <c r="AN182" s="87" t="s">
        <v>1163</v>
      </c>
      <c r="AO182" s="79" t="s">
        <v>1233</v>
      </c>
      <c r="AP182" s="79" t="b">
        <v>0</v>
      </c>
      <c r="AQ182" s="87" t="s">
        <v>1106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2</v>
      </c>
      <c r="BG182" s="49">
        <v>14.285714285714286</v>
      </c>
      <c r="BH182" s="48">
        <v>0</v>
      </c>
      <c r="BI182" s="49">
        <v>0</v>
      </c>
      <c r="BJ182" s="48">
        <v>0</v>
      </c>
      <c r="BK182" s="49">
        <v>0</v>
      </c>
      <c r="BL182" s="48">
        <v>12</v>
      </c>
      <c r="BM182" s="49">
        <v>85.71428571428571</v>
      </c>
      <c r="BN182" s="48">
        <v>14</v>
      </c>
    </row>
    <row r="183" spans="1:66" ht="15">
      <c r="A183" s="64" t="s">
        <v>340</v>
      </c>
      <c r="B183" s="64" t="s">
        <v>370</v>
      </c>
      <c r="C183" s="65" t="s">
        <v>3494</v>
      </c>
      <c r="D183" s="66">
        <v>3</v>
      </c>
      <c r="E183" s="67" t="s">
        <v>132</v>
      </c>
      <c r="F183" s="68">
        <v>32</v>
      </c>
      <c r="G183" s="65"/>
      <c r="H183" s="69"/>
      <c r="I183" s="70"/>
      <c r="J183" s="70"/>
      <c r="K183" s="34" t="s">
        <v>65</v>
      </c>
      <c r="L183" s="77">
        <v>183</v>
      </c>
      <c r="M183" s="77"/>
      <c r="N183" s="72"/>
      <c r="O183" s="79" t="s">
        <v>426</v>
      </c>
      <c r="P183" s="81">
        <v>43780.84881944444</v>
      </c>
      <c r="Q183" s="79" t="s">
        <v>519</v>
      </c>
      <c r="R183" s="79"/>
      <c r="S183" s="79"/>
      <c r="T183" s="79"/>
      <c r="U183" s="79"/>
      <c r="V183" s="82" t="s">
        <v>687</v>
      </c>
      <c r="W183" s="81">
        <v>43780.84881944444</v>
      </c>
      <c r="X183" s="85">
        <v>43780</v>
      </c>
      <c r="Y183" s="87" t="s">
        <v>827</v>
      </c>
      <c r="Z183" s="82" t="s">
        <v>967</v>
      </c>
      <c r="AA183" s="79"/>
      <c r="AB183" s="79"/>
      <c r="AC183" s="87" t="s">
        <v>1107</v>
      </c>
      <c r="AD183" s="87" t="s">
        <v>1162</v>
      </c>
      <c r="AE183" s="79" t="b">
        <v>0</v>
      </c>
      <c r="AF183" s="79">
        <v>0</v>
      </c>
      <c r="AG183" s="87" t="s">
        <v>1216</v>
      </c>
      <c r="AH183" s="79" t="b">
        <v>0</v>
      </c>
      <c r="AI183" s="79" t="s">
        <v>1217</v>
      </c>
      <c r="AJ183" s="79"/>
      <c r="AK183" s="87" t="s">
        <v>1163</v>
      </c>
      <c r="AL183" s="79" t="b">
        <v>0</v>
      </c>
      <c r="AM183" s="79">
        <v>0</v>
      </c>
      <c r="AN183" s="87" t="s">
        <v>1163</v>
      </c>
      <c r="AO183" s="79" t="s">
        <v>1230</v>
      </c>
      <c r="AP183" s="79" t="b">
        <v>0</v>
      </c>
      <c r="AQ183" s="87" t="s">
        <v>1162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1</v>
      </c>
      <c r="BG183" s="49">
        <v>4.761904761904762</v>
      </c>
      <c r="BH183" s="48">
        <v>0</v>
      </c>
      <c r="BI183" s="49">
        <v>0</v>
      </c>
      <c r="BJ183" s="48">
        <v>0</v>
      </c>
      <c r="BK183" s="49">
        <v>0</v>
      </c>
      <c r="BL183" s="48">
        <v>20</v>
      </c>
      <c r="BM183" s="49">
        <v>95.23809523809524</v>
      </c>
      <c r="BN183" s="48">
        <v>21</v>
      </c>
    </row>
    <row r="184" spans="1:66" ht="15">
      <c r="A184" s="64" t="s">
        <v>341</v>
      </c>
      <c r="B184" s="64" t="s">
        <v>341</v>
      </c>
      <c r="C184" s="65" t="s">
        <v>3494</v>
      </c>
      <c r="D184" s="66">
        <v>3</v>
      </c>
      <c r="E184" s="67" t="s">
        <v>132</v>
      </c>
      <c r="F184" s="68">
        <v>32</v>
      </c>
      <c r="G184" s="65"/>
      <c r="H184" s="69"/>
      <c r="I184" s="70"/>
      <c r="J184" s="70"/>
      <c r="K184" s="34" t="s">
        <v>65</v>
      </c>
      <c r="L184" s="77">
        <v>184</v>
      </c>
      <c r="M184" s="77"/>
      <c r="N184" s="72"/>
      <c r="O184" s="79" t="s">
        <v>176</v>
      </c>
      <c r="P184" s="81">
        <v>43780.849178240744</v>
      </c>
      <c r="Q184" s="79" t="s">
        <v>520</v>
      </c>
      <c r="R184" s="82" t="s">
        <v>543</v>
      </c>
      <c r="S184" s="79" t="s">
        <v>547</v>
      </c>
      <c r="T184" s="79"/>
      <c r="U184" s="79"/>
      <c r="V184" s="82" t="s">
        <v>688</v>
      </c>
      <c r="W184" s="81">
        <v>43780.849178240744</v>
      </c>
      <c r="X184" s="85">
        <v>43780</v>
      </c>
      <c r="Y184" s="87" t="s">
        <v>828</v>
      </c>
      <c r="Z184" s="82" t="s">
        <v>968</v>
      </c>
      <c r="AA184" s="79"/>
      <c r="AB184" s="79"/>
      <c r="AC184" s="87" t="s">
        <v>1108</v>
      </c>
      <c r="AD184" s="79"/>
      <c r="AE184" s="79" t="b">
        <v>0</v>
      </c>
      <c r="AF184" s="79">
        <v>0</v>
      </c>
      <c r="AG184" s="87" t="s">
        <v>1163</v>
      </c>
      <c r="AH184" s="79" t="b">
        <v>1</v>
      </c>
      <c r="AI184" s="79" t="s">
        <v>1217</v>
      </c>
      <c r="AJ184" s="79"/>
      <c r="AK184" s="87" t="s">
        <v>1162</v>
      </c>
      <c r="AL184" s="79" t="b">
        <v>0</v>
      </c>
      <c r="AM184" s="79">
        <v>0</v>
      </c>
      <c r="AN184" s="87" t="s">
        <v>1163</v>
      </c>
      <c r="AO184" s="79" t="s">
        <v>1229</v>
      </c>
      <c r="AP184" s="79" t="b">
        <v>0</v>
      </c>
      <c r="AQ184" s="87" t="s">
        <v>1108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1</v>
      </c>
      <c r="BI184" s="49">
        <v>3.0303030303030303</v>
      </c>
      <c r="BJ184" s="48">
        <v>0</v>
      </c>
      <c r="BK184" s="49">
        <v>0</v>
      </c>
      <c r="BL184" s="48">
        <v>32</v>
      </c>
      <c r="BM184" s="49">
        <v>96.96969696969697</v>
      </c>
      <c r="BN184" s="48">
        <v>33</v>
      </c>
    </row>
    <row r="185" spans="1:66" ht="15">
      <c r="A185" s="64" t="s">
        <v>342</v>
      </c>
      <c r="B185" s="64" t="s">
        <v>342</v>
      </c>
      <c r="C185" s="65" t="s">
        <v>3494</v>
      </c>
      <c r="D185" s="66">
        <v>3</v>
      </c>
      <c r="E185" s="67" t="s">
        <v>132</v>
      </c>
      <c r="F185" s="68">
        <v>32</v>
      </c>
      <c r="G185" s="65"/>
      <c r="H185" s="69"/>
      <c r="I185" s="70"/>
      <c r="J185" s="70"/>
      <c r="K185" s="34" t="s">
        <v>65</v>
      </c>
      <c r="L185" s="77">
        <v>185</v>
      </c>
      <c r="M185" s="77"/>
      <c r="N185" s="72"/>
      <c r="O185" s="79" t="s">
        <v>176</v>
      </c>
      <c r="P185" s="81">
        <v>43780.84976851852</v>
      </c>
      <c r="Q185" s="79" t="s">
        <v>521</v>
      </c>
      <c r="R185" s="82" t="s">
        <v>544</v>
      </c>
      <c r="S185" s="79" t="s">
        <v>547</v>
      </c>
      <c r="T185" s="79"/>
      <c r="U185" s="79"/>
      <c r="V185" s="82" t="s">
        <v>689</v>
      </c>
      <c r="W185" s="81">
        <v>43780.84976851852</v>
      </c>
      <c r="X185" s="85">
        <v>43780</v>
      </c>
      <c r="Y185" s="87" t="s">
        <v>829</v>
      </c>
      <c r="Z185" s="82" t="s">
        <v>969</v>
      </c>
      <c r="AA185" s="79"/>
      <c r="AB185" s="79"/>
      <c r="AC185" s="87" t="s">
        <v>1109</v>
      </c>
      <c r="AD185" s="79"/>
      <c r="AE185" s="79" t="b">
        <v>0</v>
      </c>
      <c r="AF185" s="79">
        <v>0</v>
      </c>
      <c r="AG185" s="87" t="s">
        <v>1163</v>
      </c>
      <c r="AH185" s="79" t="b">
        <v>1</v>
      </c>
      <c r="AI185" s="79" t="s">
        <v>1217</v>
      </c>
      <c r="AJ185" s="79"/>
      <c r="AK185" s="87" t="s">
        <v>1228</v>
      </c>
      <c r="AL185" s="79" t="b">
        <v>0</v>
      </c>
      <c r="AM185" s="79">
        <v>0</v>
      </c>
      <c r="AN185" s="87" t="s">
        <v>1163</v>
      </c>
      <c r="AO185" s="79" t="s">
        <v>1229</v>
      </c>
      <c r="AP185" s="79" t="b">
        <v>0</v>
      </c>
      <c r="AQ185" s="87" t="s">
        <v>1109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20</v>
      </c>
      <c r="BM185" s="49">
        <v>100</v>
      </c>
      <c r="BN185" s="48">
        <v>20</v>
      </c>
    </row>
    <row r="186" spans="1:66" ht="15">
      <c r="A186" s="64" t="s">
        <v>343</v>
      </c>
      <c r="B186" s="64" t="s">
        <v>343</v>
      </c>
      <c r="C186" s="65" t="s">
        <v>3494</v>
      </c>
      <c r="D186" s="66">
        <v>3</v>
      </c>
      <c r="E186" s="67" t="s">
        <v>132</v>
      </c>
      <c r="F186" s="68">
        <v>32</v>
      </c>
      <c r="G186" s="65"/>
      <c r="H186" s="69"/>
      <c r="I186" s="70"/>
      <c r="J186" s="70"/>
      <c r="K186" s="34" t="s">
        <v>65</v>
      </c>
      <c r="L186" s="77">
        <v>186</v>
      </c>
      <c r="M186" s="77"/>
      <c r="N186" s="72"/>
      <c r="O186" s="79" t="s">
        <v>176</v>
      </c>
      <c r="P186" s="81">
        <v>43780.85021990741</v>
      </c>
      <c r="Q186" s="79" t="s">
        <v>522</v>
      </c>
      <c r="R186" s="82" t="s">
        <v>545</v>
      </c>
      <c r="S186" s="79" t="s">
        <v>553</v>
      </c>
      <c r="T186" s="79"/>
      <c r="U186" s="79"/>
      <c r="V186" s="82" t="s">
        <v>690</v>
      </c>
      <c r="W186" s="81">
        <v>43780.85021990741</v>
      </c>
      <c r="X186" s="85">
        <v>43780</v>
      </c>
      <c r="Y186" s="87" t="s">
        <v>830</v>
      </c>
      <c r="Z186" s="82" t="s">
        <v>970</v>
      </c>
      <c r="AA186" s="79"/>
      <c r="AB186" s="79"/>
      <c r="AC186" s="87" t="s">
        <v>1110</v>
      </c>
      <c r="AD186" s="79"/>
      <c r="AE186" s="79" t="b">
        <v>0</v>
      </c>
      <c r="AF186" s="79">
        <v>0</v>
      </c>
      <c r="AG186" s="87" t="s">
        <v>1163</v>
      </c>
      <c r="AH186" s="79" t="b">
        <v>0</v>
      </c>
      <c r="AI186" s="79" t="s">
        <v>1217</v>
      </c>
      <c r="AJ186" s="79"/>
      <c r="AK186" s="87" t="s">
        <v>1163</v>
      </c>
      <c r="AL186" s="79" t="b">
        <v>0</v>
      </c>
      <c r="AM186" s="79">
        <v>0</v>
      </c>
      <c r="AN186" s="87" t="s">
        <v>1163</v>
      </c>
      <c r="AO186" s="79" t="s">
        <v>1229</v>
      </c>
      <c r="AP186" s="79" t="b">
        <v>0</v>
      </c>
      <c r="AQ186" s="87" t="s">
        <v>1110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18</v>
      </c>
      <c r="BM186" s="49">
        <v>100</v>
      </c>
      <c r="BN186" s="48">
        <v>18</v>
      </c>
    </row>
    <row r="187" spans="1:66" ht="15">
      <c r="A187" s="64" t="s">
        <v>344</v>
      </c>
      <c r="B187" s="64" t="s">
        <v>402</v>
      </c>
      <c r="C187" s="65" t="s">
        <v>3494</v>
      </c>
      <c r="D187" s="66">
        <v>3</v>
      </c>
      <c r="E187" s="67" t="s">
        <v>132</v>
      </c>
      <c r="F187" s="68">
        <v>32</v>
      </c>
      <c r="G187" s="65"/>
      <c r="H187" s="69"/>
      <c r="I187" s="70"/>
      <c r="J187" s="70"/>
      <c r="K187" s="34" t="s">
        <v>65</v>
      </c>
      <c r="L187" s="77">
        <v>187</v>
      </c>
      <c r="M187" s="77"/>
      <c r="N187" s="72"/>
      <c r="O187" s="79" t="s">
        <v>425</v>
      </c>
      <c r="P187" s="81">
        <v>43780.85155092592</v>
      </c>
      <c r="Q187" s="79" t="s">
        <v>523</v>
      </c>
      <c r="R187" s="79"/>
      <c r="S187" s="79"/>
      <c r="T187" s="79"/>
      <c r="U187" s="79"/>
      <c r="V187" s="82" t="s">
        <v>691</v>
      </c>
      <c r="W187" s="81">
        <v>43780.85155092592</v>
      </c>
      <c r="X187" s="85">
        <v>43780</v>
      </c>
      <c r="Y187" s="87" t="s">
        <v>831</v>
      </c>
      <c r="Z187" s="82" t="s">
        <v>971</v>
      </c>
      <c r="AA187" s="79"/>
      <c r="AB187" s="79"/>
      <c r="AC187" s="87" t="s">
        <v>1111</v>
      </c>
      <c r="AD187" s="79"/>
      <c r="AE187" s="79" t="b">
        <v>0</v>
      </c>
      <c r="AF187" s="79">
        <v>0</v>
      </c>
      <c r="AG187" s="87" t="s">
        <v>1163</v>
      </c>
      <c r="AH187" s="79" t="b">
        <v>0</v>
      </c>
      <c r="AI187" s="79" t="s">
        <v>1217</v>
      </c>
      <c r="AJ187" s="79"/>
      <c r="AK187" s="87" t="s">
        <v>1163</v>
      </c>
      <c r="AL187" s="79" t="b">
        <v>0</v>
      </c>
      <c r="AM187" s="79">
        <v>0</v>
      </c>
      <c r="AN187" s="87" t="s">
        <v>1163</v>
      </c>
      <c r="AO187" s="79" t="s">
        <v>1229</v>
      </c>
      <c r="AP187" s="79" t="b">
        <v>0</v>
      </c>
      <c r="AQ187" s="87" t="s">
        <v>1111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v>0</v>
      </c>
      <c r="BG187" s="49">
        <v>0</v>
      </c>
      <c r="BH187" s="48">
        <v>2</v>
      </c>
      <c r="BI187" s="49">
        <v>4.166666666666667</v>
      </c>
      <c r="BJ187" s="48">
        <v>0</v>
      </c>
      <c r="BK187" s="49">
        <v>0</v>
      </c>
      <c r="BL187" s="48">
        <v>46</v>
      </c>
      <c r="BM187" s="49">
        <v>95.83333333333333</v>
      </c>
      <c r="BN187" s="48">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hyperlinks>
    <hyperlink ref="R12" r:id="rId1" display="https://www.linkedin.com/slink?code=fSUbHaw"/>
    <hyperlink ref="R30" r:id="rId2" display="https://twitter.com/journorosa/status/1193374056394960901"/>
    <hyperlink ref="R35" r:id="rId3" display="https://www.cbc.ca/sports/hockey/nhl/don-cherry-sparks-online-backlash-1.5354835?__vfz=medium%3Dsharebar"/>
    <hyperlink ref="R39" r:id="rId4" display="https://www.sportingnews.com/ca/nhl/news/don-cherry-sparks-controversy-again-after-calling-out-immigrants-for-not-wearing-poppies/1wbtzibymbxv21a39elvo769mw"/>
    <hyperlink ref="R41" r:id="rId5" display="https://twitter.com/ctvnews/status/1193537382458568704"/>
    <hyperlink ref="R44" r:id="rId6" display="https://twitter.com/wyshynski/status/1193382367705960449"/>
    <hyperlink ref="R56" r:id="rId7" display="https://twitter.com/SportsnetPR/status/1193563973158887431"/>
    <hyperlink ref="R62" r:id="rId8" display="https://twitter.com/mackaytaggart/status/1193575317715267586"/>
    <hyperlink ref="R65" r:id="rId9" display="https://en.wikipedia.org/wiki/Herb_Carnegie"/>
    <hyperlink ref="R105" r:id="rId10" display="https://twitter.com/SpencerFernando/status/1193607219645861888"/>
    <hyperlink ref="R108" r:id="rId11" display="https://twitter.com/WBrettWilson/status/1193710087577075712"/>
    <hyperlink ref="R109" r:id="rId12" display="https://twitter.com/ronmacleanhth/status/1193673238355873792"/>
    <hyperlink ref="R110" r:id="rId13" display="https://twitter.com/journorosa/status/1193374056394960901"/>
    <hyperlink ref="R120" r:id="rId14" display="https://www.cbc.ca/sports/hockey/nhl/sportsnet-apology-don-cherry-remarks-1.5354927"/>
    <hyperlink ref="R164" r:id="rId15" display="https://twitter.com/TheTorontoSun/status/1193974801053954048"/>
    <hyperlink ref="R166" r:id="rId16" display="https://twitter.com/jshannonhl/status/1193977306978672648"/>
    <hyperlink ref="R168" r:id="rId17" display="https://twitter.com/saskysens/status/1193978747537547264"/>
    <hyperlink ref="R173" r:id="rId18" display="https://twitter.com/TheTorontoSun/status/1193974801053954048"/>
    <hyperlink ref="R177" r:id="rId19" display="https://twitter.com/RexChapman/status/1193966772527017984"/>
    <hyperlink ref="R181" r:id="rId20" display="https://www.thescore.com/nhl/news/1877544"/>
    <hyperlink ref="R182" r:id="rId21" display="https://www.thestar.com/news/canada/2019/11/11/don-cherry-fired-from-sportsnet-following-toxic-rant.html"/>
    <hyperlink ref="R184" r:id="rId22" display="https://twitter.com/sportsnet/status/1193983701740376067"/>
    <hyperlink ref="R185" r:id="rId23" display="https://twitter.com/morganpcampbell/status/1193985014167474178"/>
    <hyperlink ref="R186" r:id="rId24" display="https://www.wxyz.com/sports/don-cherry-reportedly-fired-from-hockey-night-in-canada-after-anti-immigrant-remarks"/>
    <hyperlink ref="U138" r:id="rId25" display="https://pbs.twimg.com/tweet_video_thumb/EIa4UqkW4AEHpij.jpg"/>
    <hyperlink ref="U159" r:id="rId26" display="https://pbs.twimg.com/media/EJHLE2RXsAEuQIg.png"/>
    <hyperlink ref="V3" r:id="rId27" display="http://pbs.twimg.com/profile_images/1183562481907593216/3SRax23D_normal.jpg"/>
    <hyperlink ref="V4" r:id="rId28" display="http://pbs.twimg.com/profile_images/1151957092384854016/pzuJxbw__normal.jpg"/>
    <hyperlink ref="V5" r:id="rId29" display="http://pbs.twimg.com/profile_images/1165305597769801734/DAj_DZMX_normal.jpg"/>
    <hyperlink ref="V6" r:id="rId30" display="http://pbs.twimg.com/profile_images/986362004565872640/unbaH5Aw_normal.jpg"/>
    <hyperlink ref="V7" r:id="rId31" display="http://pbs.twimg.com/profile_images/1139282869015253005/_cwu38_Y_normal.jpg"/>
    <hyperlink ref="V8" r:id="rId32" display="http://pbs.twimg.com/profile_images/1186481651087331328/l_J7XJcl_normal.jpg"/>
    <hyperlink ref="V9" r:id="rId33" display="http://pbs.twimg.com/profile_images/1186481651087331328/l_J7XJcl_normal.jpg"/>
    <hyperlink ref="V10" r:id="rId34" display="http://pbs.twimg.com/profile_images/1186481651087331328/l_J7XJcl_normal.jpg"/>
    <hyperlink ref="V11" r:id="rId35" display="http://pbs.twimg.com/profile_images/1107346645023424512/2ObMZLG__normal.jpg"/>
    <hyperlink ref="V12" r:id="rId36" display="http://pbs.twimg.com/profile_images/1085854596897984513/DcG6Bbbk_normal.jpg"/>
    <hyperlink ref="V13" r:id="rId37" display="http://pbs.twimg.com/profile_images/1181083899910410240/oJL6SE3p_normal.jpg"/>
    <hyperlink ref="V14" r:id="rId38" display="http://pbs.twimg.com/profile_images/2126355039/image_normal.jpg"/>
    <hyperlink ref="V15" r:id="rId39" display="http://pbs.twimg.com/profile_images/1189059243724431361/BOncKq4e_normal.jpg"/>
    <hyperlink ref="V16" r:id="rId40" display="http://pbs.twimg.com/profile_images/586127208021893120/v5yycRfI_normal.jpg"/>
    <hyperlink ref="V17" r:id="rId41" display="http://pbs.twimg.com/profile_images/1192074878091956226/5e2jmq62_normal.jpg"/>
    <hyperlink ref="V18" r:id="rId42" display="http://pbs.twimg.com/profile_images/1192074878091956226/5e2jmq62_normal.jpg"/>
    <hyperlink ref="V19" r:id="rId43" display="http://pbs.twimg.com/profile_images/1025435928247119872/oqECT8yZ_normal.jpg"/>
    <hyperlink ref="V20" r:id="rId44" display="http://pbs.twimg.com/profile_images/996048256252641280/iJJs1ZrP_normal.jpg"/>
    <hyperlink ref="V21" r:id="rId45" display="http://pbs.twimg.com/profile_images/1128781868458020864/tI1pD7xr_normal.png"/>
    <hyperlink ref="V22" r:id="rId46" display="http://pbs.twimg.com/profile_images/1174033435309924353/MpmuHhnT_normal.jpg"/>
    <hyperlink ref="V23" r:id="rId47" display="http://pbs.twimg.com/profile_images/1174033435309924353/MpmuHhnT_normal.jpg"/>
    <hyperlink ref="V24" r:id="rId48" display="http://pbs.twimg.com/profile_images/1082045180239364097/EEkf28aS_normal.jpg"/>
    <hyperlink ref="V25" r:id="rId49" display="http://pbs.twimg.com/profile_images/1176693508792451073/dpGQkEcm_normal.jpg"/>
    <hyperlink ref="V26" r:id="rId50" display="http://pbs.twimg.com/profile_images/1157555270651801601/YvsR87j0_normal.jpg"/>
    <hyperlink ref="V27" r:id="rId51" display="http://pbs.twimg.com/profile_images/999332508247339010/IbgccIot_normal.jpg"/>
    <hyperlink ref="V28" r:id="rId52" display="http://pbs.twimg.com/profile_images/1114660848574791681/KSoU93Sn_normal.jpg"/>
    <hyperlink ref="V29" r:id="rId53" display="http://pbs.twimg.com/profile_images/488289333573455873/cUBOjRg7_normal.jpeg"/>
    <hyperlink ref="V30" r:id="rId54" display="http://pbs.twimg.com/profile_images/1153389289285324800/QFXx9EMh_normal.jpg"/>
    <hyperlink ref="V31" r:id="rId55" display="http://pbs.twimg.com/profile_images/1191157872635330561/xGAkPP3G_normal.jpg"/>
    <hyperlink ref="V32" r:id="rId56" display="http://pbs.twimg.com/profile_images/1098354750205108226/V2lKMCaM_normal.jpg"/>
    <hyperlink ref="V33" r:id="rId57" display="http://pbs.twimg.com/profile_images/443138599035207681/0jLSw92H_normal.jpeg"/>
    <hyperlink ref="V34" r:id="rId58" display="http://pbs.twimg.com/profile_images/452512123382296577/z4BrKbSK_normal.jpeg"/>
    <hyperlink ref="V35" r:id="rId59" display="http://pbs.twimg.com/profile_images/1190076621539151874/roLE9PRr_normal.jpg"/>
    <hyperlink ref="V36" r:id="rId60" display="http://pbs.twimg.com/profile_images/1023234755960033285/SXkI9OWm_normal.jpg"/>
    <hyperlink ref="V37" r:id="rId61" display="http://pbs.twimg.com/profile_images/632039367335378944/NJzvsjGQ_normal.jpg"/>
    <hyperlink ref="V38" r:id="rId62" display="http://pbs.twimg.com/profile_images/1192244067922403328/3hb6D7Hr_normal.jpg"/>
    <hyperlink ref="V39" r:id="rId63" display="http://pbs.twimg.com/profile_images/1044428950607458304/gy67pRIU_normal.jpg"/>
    <hyperlink ref="V40" r:id="rId64" display="http://pbs.twimg.com/profile_images/1151082521578352640/gpz07mQt_normal.jpg"/>
    <hyperlink ref="V41" r:id="rId65" display="http://pbs.twimg.com/profile_images/1319833535/YR_for_Twitter_normal.jpg"/>
    <hyperlink ref="V42" r:id="rId66" display="http://pbs.twimg.com/profile_images/1132280192678936576/fDJml1dM_normal.png"/>
    <hyperlink ref="V43" r:id="rId67" display="http://abs.twimg.com/sticky/default_profile_images/default_profile_normal.png"/>
    <hyperlink ref="V44" r:id="rId68" display="http://pbs.twimg.com/profile_images/1041132719827243009/Kwl_mdip_normal.jpg"/>
    <hyperlink ref="V45" r:id="rId69" display="http://pbs.twimg.com/profile_images/1159589878872576001/5KCWr1a6_normal.jpg"/>
    <hyperlink ref="V46" r:id="rId70" display="http://pbs.twimg.com/profile_images/1159589878872576001/5KCWr1a6_normal.jpg"/>
    <hyperlink ref="V47" r:id="rId71" display="http://pbs.twimg.com/profile_images/1159589878872576001/5KCWr1a6_normal.jpg"/>
    <hyperlink ref="V48" r:id="rId72" display="http://pbs.twimg.com/profile_images/1159589878872576001/5KCWr1a6_normal.jpg"/>
    <hyperlink ref="V49" r:id="rId73" display="http://pbs.twimg.com/profile_images/1159589878872576001/5KCWr1a6_normal.jpg"/>
    <hyperlink ref="V50" r:id="rId74" display="http://abs.twimg.com/sticky/default_profile_images/default_profile_normal.png"/>
    <hyperlink ref="V51" r:id="rId75" display="http://pbs.twimg.com/profile_images/1139175030368215040/MWia-MC4_normal.jpg"/>
    <hyperlink ref="V52" r:id="rId76" display="http://pbs.twimg.com/profile_images/1184892673427001344/EJqhA_YB_normal.jpg"/>
    <hyperlink ref="V53" r:id="rId77" display="http://pbs.twimg.com/profile_images/1092960594808823808/ey0eO_1V_normal.jpg"/>
    <hyperlink ref="V54" r:id="rId78" display="http://pbs.twimg.com/profile_images/745654574237659137/tcxpxsrq_normal.jpg"/>
    <hyperlink ref="V55" r:id="rId79" display="http://pbs.twimg.com/profile_images/745654574237659137/tcxpxsrq_normal.jpg"/>
    <hyperlink ref="V56" r:id="rId80" display="http://pbs.twimg.com/profile_images/1135260581605363712/8S5LWykS_normal.jpg"/>
    <hyperlink ref="V57" r:id="rId81" display="http://pbs.twimg.com/profile_images/1167970612209315841/9-8UJvEr_normal.jpg"/>
    <hyperlink ref="V58" r:id="rId82" display="http://pbs.twimg.com/profile_images/1184250294449782784/PjxrlGeg_normal.jpg"/>
    <hyperlink ref="V59" r:id="rId83" display="http://pbs.twimg.com/profile_images/1005798945140899842/0qMG0Kht_normal.jpg"/>
    <hyperlink ref="V60" r:id="rId84" display="http://pbs.twimg.com/profile_images/1171068925142065152/-vqlXQcl_normal.jpg"/>
    <hyperlink ref="V61" r:id="rId85" display="http://pbs.twimg.com/profile_images/1573328037/image_normal.jpg"/>
    <hyperlink ref="V62" r:id="rId86" display="http://pbs.twimg.com/profile_images/1155189443122405377/LiPuzQEi_normal.jpg"/>
    <hyperlink ref="V63" r:id="rId87" display="http://pbs.twimg.com/profile_images/1117417038396436480/QWpQdCYT_normal.jpg"/>
    <hyperlink ref="V64" r:id="rId88" display="http://pbs.twimg.com/profile_images/844785751585796097/l29uZtZr_normal.jpg"/>
    <hyperlink ref="V65" r:id="rId89" display="http://pbs.twimg.com/profile_images/315689376/Ax_normal.jpg"/>
    <hyperlink ref="V66" r:id="rId90" display="http://pbs.twimg.com/profile_images/1178620347022749697/ivPqlRjB_normal.jpg"/>
    <hyperlink ref="V67" r:id="rId91" display="http://pbs.twimg.com/profile_images/1468506602/zzzzzzz_normal.jpg"/>
    <hyperlink ref="V68" r:id="rId92" display="http://pbs.twimg.com/profile_images/931492444071432192/uoIilPDf_normal.jpg"/>
    <hyperlink ref="V69" r:id="rId93" display="http://pbs.twimg.com/profile_images/931492444071432192/uoIilPDf_normal.jpg"/>
    <hyperlink ref="V70" r:id="rId94" display="http://pbs.twimg.com/profile_images/931492444071432192/uoIilPDf_normal.jpg"/>
    <hyperlink ref="V71" r:id="rId95" display="http://pbs.twimg.com/profile_images/931492444071432192/uoIilPDf_normal.jpg"/>
    <hyperlink ref="V72" r:id="rId96" display="http://pbs.twimg.com/profile_images/931492444071432192/uoIilPDf_normal.jpg"/>
    <hyperlink ref="V73" r:id="rId97" display="http://pbs.twimg.com/profile_images/1186490327734964224/bCjJcH57_normal.jpg"/>
    <hyperlink ref="V74" r:id="rId98" display="http://pbs.twimg.com/profile_images/591496513160810496/HojweuT9_normal.jpg"/>
    <hyperlink ref="V75" r:id="rId99" display="http://pbs.twimg.com/profile_images/511200314536775680/HOYd-RQw_normal.jpeg"/>
    <hyperlink ref="V76" r:id="rId100" display="http://pbs.twimg.com/profile_images/511200314536775680/HOYd-RQw_normal.jpeg"/>
    <hyperlink ref="V77" r:id="rId101" display="http://pbs.twimg.com/profile_images/511200314536775680/HOYd-RQw_normal.jpeg"/>
    <hyperlink ref="V78" r:id="rId102" display="http://pbs.twimg.com/profile_images/1088861247624294400/k6L0GTdd_normal.jpg"/>
    <hyperlink ref="V79" r:id="rId103" display="http://pbs.twimg.com/profile_images/1088861247624294400/k6L0GTdd_normal.jpg"/>
    <hyperlink ref="V80" r:id="rId104" display="http://pbs.twimg.com/profile_images/1168190309856997376/q27H7Cm2_normal.jpg"/>
    <hyperlink ref="V81" r:id="rId105" display="http://pbs.twimg.com/profile_images/983368952066670592/FC1HRxO6_normal.jpg"/>
    <hyperlink ref="V82" r:id="rId106" display="http://pbs.twimg.com/profile_images/1172563877143502848/n1jBANyu_normal.jpg"/>
    <hyperlink ref="V83" r:id="rId107" display="http://pbs.twimg.com/profile_images/1009542073974812672/6RLnb0iZ_normal.jpg"/>
    <hyperlink ref="V84" r:id="rId108" display="http://pbs.twimg.com/profile_images/1058784471405588480/8YUnqs5t_normal.jpg"/>
    <hyperlink ref="V85" r:id="rId109" display="http://pbs.twimg.com/profile_images/1058784471405588480/8YUnqs5t_normal.jpg"/>
    <hyperlink ref="V86" r:id="rId110" display="http://pbs.twimg.com/profile_images/728333997550514176/vNvQb-RN_normal.jpg"/>
    <hyperlink ref="V87" r:id="rId111" display="http://pbs.twimg.com/profile_images/975455903343243264/odMJG_Ht_normal.jpg"/>
    <hyperlink ref="V88" r:id="rId112" display="http://pbs.twimg.com/profile_images/975455903343243264/odMJG_Ht_normal.jpg"/>
    <hyperlink ref="V89" r:id="rId113" display="http://pbs.twimg.com/profile_images/1186747726702071808/O-z20QTu_normal.jpg"/>
    <hyperlink ref="V90" r:id="rId114" display="http://pbs.twimg.com/profile_images/1186747726702071808/O-z20QTu_normal.jpg"/>
    <hyperlink ref="V91" r:id="rId115" display="http://pbs.twimg.com/profile_images/1186747726702071808/O-z20QTu_normal.jpg"/>
    <hyperlink ref="V92" r:id="rId116" display="http://pbs.twimg.com/profile_images/1186747726702071808/O-z20QTu_normal.jpg"/>
    <hyperlink ref="V93" r:id="rId117" display="http://pbs.twimg.com/profile_images/1186747726702071808/O-z20QTu_normal.jpg"/>
    <hyperlink ref="V94" r:id="rId118" display="http://pbs.twimg.com/profile_images/1186747726702071808/O-z20QTu_normal.jpg"/>
    <hyperlink ref="V95" r:id="rId119" display="http://pbs.twimg.com/profile_images/1186747726702071808/O-z20QTu_normal.jpg"/>
    <hyperlink ref="V96" r:id="rId120" display="http://pbs.twimg.com/profile_images/1186747726702071808/O-z20QTu_normal.jpg"/>
    <hyperlink ref="V97" r:id="rId121" display="http://pbs.twimg.com/profile_images/1186747726702071808/O-z20QTu_normal.jpg"/>
    <hyperlink ref="V98" r:id="rId122" display="http://pbs.twimg.com/profile_images/1186747726702071808/O-z20QTu_normal.jpg"/>
    <hyperlink ref="V99" r:id="rId123" display="http://pbs.twimg.com/profile_images/963999201574006789/aEb1vZUx_normal.jpg"/>
    <hyperlink ref="V100" r:id="rId124" display="http://pbs.twimg.com/profile_images/1042983422719737859/lvtBjTPZ_normal.jpg"/>
    <hyperlink ref="V101" r:id="rId125" display="http://pbs.twimg.com/profile_images/1042983422719737859/lvtBjTPZ_normal.jpg"/>
    <hyperlink ref="V102" r:id="rId126" display="http://pbs.twimg.com/profile_images/1042983422719737859/lvtBjTPZ_normal.jpg"/>
    <hyperlink ref="V103" r:id="rId127" display="http://pbs.twimg.com/profile_images/1160177656828235776/BTgAuNTI_normal.jpg"/>
    <hyperlink ref="V104" r:id="rId128" display="http://pbs.twimg.com/profile_images/797263609747435522/iydylBqD_normal.jpg"/>
    <hyperlink ref="V105" r:id="rId129" display="http://abs.twimg.com/sticky/default_profile_images/default_profile_normal.png"/>
    <hyperlink ref="V106" r:id="rId130" display="http://pbs.twimg.com/profile_images/1183261464565600257/ZoCwhsk2_normal.jpg"/>
    <hyperlink ref="V107" r:id="rId131" display="http://pbs.twimg.com/profile_images/1183261464565600257/ZoCwhsk2_normal.jpg"/>
    <hyperlink ref="V108" r:id="rId132" display="http://pbs.twimg.com/profile_images/1183261464565600257/ZoCwhsk2_normal.jpg"/>
    <hyperlink ref="V109" r:id="rId133" display="http://pbs.twimg.com/profile_images/1192906938121519106/_JXBLYFr_normal.jpg"/>
    <hyperlink ref="V110" r:id="rId134" display="http://pbs.twimg.com/profile_images/983142796185006080/BWSju6uo_normal.jpg"/>
    <hyperlink ref="V111" r:id="rId135" display="http://pbs.twimg.com/profile_images/1111505528205668352/8bTXzW1T_normal.jpg"/>
    <hyperlink ref="V112" r:id="rId136" display="http://pbs.twimg.com/profile_images/884774507998658560/mKIusWG-_normal.jpg"/>
    <hyperlink ref="V113" r:id="rId137" display="http://pbs.twimg.com/profile_images/1077894251378364416/Ukxgg8q5_normal.jpg"/>
    <hyperlink ref="V114" r:id="rId138" display="http://pbs.twimg.com/profile_images/546015308/IMG_0305_normal.JPG"/>
    <hyperlink ref="V115" r:id="rId139" display="http://pbs.twimg.com/profile_images/546015308/IMG_0305_normal.JPG"/>
    <hyperlink ref="V116" r:id="rId140" display="http://pbs.twimg.com/profile_images/1031563912418918404/c6aT2tke_normal.jpg"/>
    <hyperlink ref="V117" r:id="rId141" display="http://pbs.twimg.com/profile_images/1191814476988919810/-TzC4L7n_normal.jpg"/>
    <hyperlink ref="V118" r:id="rId142" display="http://pbs.twimg.com/profile_images/1184069516571152384/W2_w-eUP_normal.jpg"/>
    <hyperlink ref="V119" r:id="rId143" display="http://pbs.twimg.com/profile_images/472441237283172352/IkLO151f_normal.jpeg"/>
    <hyperlink ref="V120" r:id="rId144" display="http://pbs.twimg.com/profile_images/1077921252961067014/c9jf-HGj_normal.jpg"/>
    <hyperlink ref="V121" r:id="rId145" display="http://pbs.twimg.com/profile_images/1057464354151546880/HlAi3xwr_normal.jpg"/>
    <hyperlink ref="V122" r:id="rId146" display="http://pbs.twimg.com/profile_images/640050974963318784/bXR9LUgf_normal.jpg"/>
    <hyperlink ref="V123" r:id="rId147" display="http://pbs.twimg.com/profile_images/1193678606305779712/kKTZk2jV_normal.jpg"/>
    <hyperlink ref="V124" r:id="rId148" display="http://pbs.twimg.com/profile_images/1193678606305779712/kKTZk2jV_normal.jpg"/>
    <hyperlink ref="V125" r:id="rId149" display="http://pbs.twimg.com/profile_images/1193678606305779712/kKTZk2jV_normal.jpg"/>
    <hyperlink ref="V126" r:id="rId150" display="http://pbs.twimg.com/profile_images/1193678606305779712/kKTZk2jV_normal.jpg"/>
    <hyperlink ref="V127" r:id="rId151" display="http://pbs.twimg.com/profile_images/1182146512337305602/T-P3hUbz_normal.jpg"/>
    <hyperlink ref="V128" r:id="rId152" display="http://pbs.twimg.com/profile_images/1173035434227556352/rgsrsTDH_normal.jpg"/>
    <hyperlink ref="V129" r:id="rId153" display="http://pbs.twimg.com/profile_images/1173035434227556352/rgsrsTDH_normal.jpg"/>
    <hyperlink ref="V130" r:id="rId154" display="http://pbs.twimg.com/profile_images/1173035434227556352/rgsrsTDH_normal.jpg"/>
    <hyperlink ref="V131" r:id="rId155" display="http://pbs.twimg.com/profile_images/1173035434227556352/rgsrsTDH_normal.jpg"/>
    <hyperlink ref="V132" r:id="rId156" display="http://pbs.twimg.com/profile_images/1173035434227556352/rgsrsTDH_normal.jpg"/>
    <hyperlink ref="V133" r:id="rId157" display="http://pbs.twimg.com/profile_images/1173035434227556352/rgsrsTDH_normal.jpg"/>
    <hyperlink ref="V134" r:id="rId158" display="http://pbs.twimg.com/profile_images/1066951479951572992/DyJX61MQ_normal.jpg"/>
    <hyperlink ref="V135" r:id="rId159" display="http://pbs.twimg.com/profile_images/948233027003568134/CgN4fiLw_normal.jpg"/>
    <hyperlink ref="V136" r:id="rId160" display="http://pbs.twimg.com/profile_images/1145692408111403009/NHOyAzVe_normal.jpg"/>
    <hyperlink ref="V137" r:id="rId161" display="http://pbs.twimg.com/profile_images/803022459414847488/S7Re7BoT_normal.jpg"/>
    <hyperlink ref="V138" r:id="rId162" display="https://pbs.twimg.com/tweet_video_thumb/EIa4UqkW4AEHpij.jpg"/>
    <hyperlink ref="V139" r:id="rId163" display="http://pbs.twimg.com/profile_images/1187709377911889924/c11xYPPD_normal.jpg"/>
    <hyperlink ref="V140" r:id="rId164" display="http://pbs.twimg.com/profile_images/1071953129107832837/d8bVuEPF_normal.jpg"/>
    <hyperlink ref="V141" r:id="rId165" display="http://pbs.twimg.com/profile_images/1071953129107832837/d8bVuEPF_normal.jpg"/>
    <hyperlink ref="V142" r:id="rId166" display="http://pbs.twimg.com/profile_images/1071953129107832837/d8bVuEPF_normal.jpg"/>
    <hyperlink ref="V143" r:id="rId167" display="http://pbs.twimg.com/profile_images/978906104318054400/-3FuKLU3_normal.jpg"/>
    <hyperlink ref="V144" r:id="rId168" display="http://pbs.twimg.com/profile_images/978906104318054400/-3FuKLU3_normal.jpg"/>
    <hyperlink ref="V145" r:id="rId169" display="http://pbs.twimg.com/profile_images/978906104318054400/-3FuKLU3_normal.jpg"/>
    <hyperlink ref="V146" r:id="rId170" display="http://pbs.twimg.com/profile_images/478854474794938368/7qi4jU3g_normal.jpeg"/>
    <hyperlink ref="V147" r:id="rId171" display="http://pbs.twimg.com/profile_images/565746986389741569/qHaOtnZ7_normal.jpeg"/>
    <hyperlink ref="V148" r:id="rId172" display="http://pbs.twimg.com/profile_images/565746986389741569/qHaOtnZ7_normal.jpeg"/>
    <hyperlink ref="V149" r:id="rId173" display="http://pbs.twimg.com/profile_images/1170510364628443136/AhAcZdHu_normal.jpg"/>
    <hyperlink ref="V150" r:id="rId174" display="http://pbs.twimg.com/profile_images/1170510364628443136/AhAcZdHu_normal.jpg"/>
    <hyperlink ref="V151" r:id="rId175" display="http://abs.twimg.com/sticky/default_profile_images/default_profile_normal.png"/>
    <hyperlink ref="V152" r:id="rId176" display="http://abs.twimg.com/sticky/default_profile_images/default_profile_normal.png"/>
    <hyperlink ref="V153" r:id="rId177" display="http://pbs.twimg.com/profile_images/875551380831916032/lgg0UphK_normal.jpg"/>
    <hyperlink ref="V154" r:id="rId178" display="http://pbs.twimg.com/profile_images/875551380831916032/lgg0UphK_normal.jpg"/>
    <hyperlink ref="V155" r:id="rId179" display="http://pbs.twimg.com/profile_images/1150485830898737152/NuTxfqgy_normal.jpg"/>
    <hyperlink ref="V156" r:id="rId180" display="http://pbs.twimg.com/profile_images/1150485830898737152/NuTxfqgy_normal.jpg"/>
    <hyperlink ref="V157" r:id="rId181" display="http://pbs.twimg.com/profile_images/1991891559/Twittershot_normal.jpg"/>
    <hyperlink ref="V158" r:id="rId182" display="http://pbs.twimg.com/profile_images/1107422536734781447/XO_nBlgd_normal.png"/>
    <hyperlink ref="V159" r:id="rId183" display="https://pbs.twimg.com/media/EJHLE2RXsAEuQIg.png"/>
    <hyperlink ref="V160" r:id="rId184" display="http://pbs.twimg.com/profile_images/996106838910304256/aNnTskTv_normal.jpg"/>
    <hyperlink ref="V161" r:id="rId185" display="http://pbs.twimg.com/profile_images/1040258515523141632/fcIGOUXk_normal.jpg"/>
    <hyperlink ref="V162" r:id="rId186" display="http://pbs.twimg.com/profile_images/1099792951104991237/7Xaa0XXs_normal.jpg"/>
    <hyperlink ref="V163" r:id="rId187" display="http://pbs.twimg.com/profile_images/1137846269731332097/Xp47Uebj_normal.jpg"/>
    <hyperlink ref="V164" r:id="rId188" display="http://pbs.twimg.com/profile_images/1047138038348959749/1m2I0PXw_normal.jpg"/>
    <hyperlink ref="V165" r:id="rId189" display="http://pbs.twimg.com/profile_images/1117137065357918208/f2aS-aTX_normal.jpg"/>
    <hyperlink ref="V166" r:id="rId190" display="http://pbs.twimg.com/profile_images/1081839610840285184/Rer9-nBv_normal.jpg"/>
    <hyperlink ref="V167" r:id="rId191" display="http://pbs.twimg.com/profile_images/1165792621802991616/F9mrlO1v_normal.png"/>
    <hyperlink ref="V168" r:id="rId192" display="http://pbs.twimg.com/profile_images/1094039856806809601/YKhXWzRR_normal.jpg"/>
    <hyperlink ref="V169" r:id="rId193" display="http://pbs.twimg.com/profile_images/1127987894503788546/DTtR6ssy_normal.jpg"/>
    <hyperlink ref="V170" r:id="rId194" display="http://pbs.twimg.com/profile_images/1127987894503788546/DTtR6ssy_normal.jpg"/>
    <hyperlink ref="V171" r:id="rId195" display="http://pbs.twimg.com/profile_images/1127987894503788546/DTtR6ssy_normal.jpg"/>
    <hyperlink ref="V172" r:id="rId196" display="http://pbs.twimg.com/profile_images/1056232740541087745/41YqIYli_normal.jpg"/>
    <hyperlink ref="V173" r:id="rId197" display="http://pbs.twimg.com/profile_images/928734528167989249/sNrJM143_normal.jpg"/>
    <hyperlink ref="V174" r:id="rId198" display="http://pbs.twimg.com/profile_images/1191542674530037760/bnTxB0J9_normal.jpg"/>
    <hyperlink ref="V175" r:id="rId199" display="http://pbs.twimg.com/profile_images/1191542674530037760/bnTxB0J9_normal.jpg"/>
    <hyperlink ref="V176" r:id="rId200" display="http://pbs.twimg.com/profile_images/1191542674530037760/bnTxB0J9_normal.jpg"/>
    <hyperlink ref="V177" r:id="rId201" display="http://pbs.twimg.com/profile_images/1192626585662345217/otBiZe0C_normal.jpg"/>
    <hyperlink ref="V178" r:id="rId202" display="http://pbs.twimg.com/profile_images/1164946752945999872/NhxTv6eM_normal.jpg"/>
    <hyperlink ref="V179" r:id="rId203" display="http://pbs.twimg.com/profile_images/995763551246708743/ZY2bpm4m_normal.jpg"/>
    <hyperlink ref="V180" r:id="rId204" display="http://pbs.twimg.com/profile_images/995763551246708743/ZY2bpm4m_normal.jpg"/>
    <hyperlink ref="V181" r:id="rId205" display="http://pbs.twimg.com/profile_images/713443343980568576/4cUwy9d-_normal.jpg"/>
    <hyperlink ref="V182" r:id="rId206" display="http://pbs.twimg.com/profile_images/1038134382178000902/wnFVD44P_normal.jpg"/>
    <hyperlink ref="V183" r:id="rId207" display="http://pbs.twimg.com/profile_images/1039590469318189060/-Xfdi4IH_normal.jpg"/>
    <hyperlink ref="V184" r:id="rId208" display="http://pbs.twimg.com/profile_images/1087415942576066560/7J1R5u5Q_normal.jpg"/>
    <hyperlink ref="V185" r:id="rId209" display="http://pbs.twimg.com/profile_images/672094320619610112/Kom89qyW_normal.jpg"/>
    <hyperlink ref="V186" r:id="rId210" display="http://pbs.twimg.com/profile_images/1185635308576137219/AAp1ftV-_normal.jpg"/>
    <hyperlink ref="V187" r:id="rId211" display="http://pbs.twimg.com/profile_images/1092447401716211712/CcOq2B1B_normal.jpg"/>
    <hyperlink ref="Z3" r:id="rId212" display="https://twitter.com/cook30_eric/status/1190846519106105344"/>
    <hyperlink ref="Z4" r:id="rId213" display="https://twitter.com/sea__cow/status/1190862417833496577"/>
    <hyperlink ref="Z5" r:id="rId214" display="https://twitter.com/17micker/status/1191008345592913925"/>
    <hyperlink ref="Z6" r:id="rId215" display="https://twitter.com/thebiscuitpod/status/1191120526854541313"/>
    <hyperlink ref="Z7" r:id="rId216" display="https://twitter.com/canbluesfan/status/1191134861991432193"/>
    <hyperlink ref="Z8" r:id="rId217" display="https://twitter.com/rockcityusa9/status/1191153039454789633"/>
    <hyperlink ref="Z9" r:id="rId218" display="https://twitter.com/rockcityusa9/status/1191153039454789633"/>
    <hyperlink ref="Z10" r:id="rId219" display="https://twitter.com/rockcityusa9/status/1191153039454789633"/>
    <hyperlink ref="Z11" r:id="rId220" display="https://twitter.com/jay52913/status/1191173270323781632"/>
    <hyperlink ref="Z12" r:id="rId221" display="https://twitter.com/michael_warren/status/1191327805482643457"/>
    <hyperlink ref="Z13" r:id="rId222" display="https://twitter.com/briannaacanavan/status/1191408755881193473"/>
    <hyperlink ref="Z14" r:id="rId223" display="https://twitter.com/101967pat/status/1191511708419919875"/>
    <hyperlink ref="Z15" r:id="rId224" display="https://twitter.com/honestllyyyyyy/status/1191547813169160192"/>
    <hyperlink ref="Z16" r:id="rId225" display="https://twitter.com/billernr/status/1192196639022297088"/>
    <hyperlink ref="Z17" r:id="rId226" display="https://twitter.com/dwancherry/status/1192984418085982213"/>
    <hyperlink ref="Z18" r:id="rId227" display="https://twitter.com/dwancherry/status/1192984418085982213"/>
    <hyperlink ref="Z19" r:id="rId228" display="https://twitter.com/zacwtolson/status/1193334449276162049"/>
    <hyperlink ref="Z20" r:id="rId229" display="https://twitter.com/baby_smurf_nl/status/1193335653410447360"/>
    <hyperlink ref="Z21" r:id="rId230" display="https://twitter.com/jsg15/status/1193371368265523202"/>
    <hyperlink ref="Z22" r:id="rId231" display="https://twitter.com/bcreality/status/1193386892634411009"/>
    <hyperlink ref="Z23" r:id="rId232" display="https://twitter.com/bcreality/status/1193386892634411009"/>
    <hyperlink ref="Z24" r:id="rId233" display="https://twitter.com/pmodog/status/1193388823109152768"/>
    <hyperlink ref="Z25" r:id="rId234" display="https://twitter.com/michael04468459/status/1193403885441798144"/>
    <hyperlink ref="Z26" r:id="rId235" display="https://twitter.com/scottbiggsify/status/1193427089615011840"/>
    <hyperlink ref="Z27" r:id="rId236" display="https://twitter.com/cultangel/status/1193460863912558592"/>
    <hyperlink ref="Z28" r:id="rId237" display="https://twitter.com/pride_western/status/1193467486479552518"/>
    <hyperlink ref="Z29" r:id="rId238" display="https://twitter.com/burkie93/status/1193474621233934336"/>
    <hyperlink ref="Z30" r:id="rId239" display="https://twitter.com/profahern/status/1193482963226365952"/>
    <hyperlink ref="Z31" r:id="rId240" display="https://twitter.com/cryptosommelier/status/1193503268334379009"/>
    <hyperlink ref="Z32" r:id="rId241" display="https://twitter.com/bcopoc/status/1193505517274107904"/>
    <hyperlink ref="Z33" r:id="rId242" display="https://twitter.com/gee_1000_/status/1193512505349410817"/>
    <hyperlink ref="Z34" r:id="rId243" display="https://twitter.com/jinksterz/status/1193513806871306241"/>
    <hyperlink ref="Z35" r:id="rId244" display="https://twitter.com/creativetweets/status/1193518754157748225"/>
    <hyperlink ref="Z36" r:id="rId245" display="https://twitter.com/lifeunderarock3/status/1193526217326125056"/>
    <hyperlink ref="Z37" r:id="rId246" display="https://twitter.com/mattns92/status/1193532521780256768"/>
    <hyperlink ref="Z38" r:id="rId247" display="https://twitter.com/jdnaa/status/1193534737354121216"/>
    <hyperlink ref="Z39" r:id="rId248" display="https://twitter.com/bobbygottfried/status/1193535561996414978"/>
    <hyperlink ref="Z40" r:id="rId249" display="https://twitter.com/tammad/status/1193541457417789440"/>
    <hyperlink ref="Z41" r:id="rId250" display="https://twitter.com/yeahrightinc/status/1193542675108114438"/>
    <hyperlink ref="Z42" r:id="rId251" display="https://twitter.com/justrollinon86/status/1193543548873916416"/>
    <hyperlink ref="Z43" r:id="rId252" display="https://twitter.com/mowatgreg/status/1193548404208668672"/>
    <hyperlink ref="Z44" r:id="rId253" display="https://twitter.com/thegoalhorn/status/1193549311143038977"/>
    <hyperlink ref="Z45" r:id="rId254" display="https://twitter.com/phildoherty/status/1193566836572524544"/>
    <hyperlink ref="Z46" r:id="rId255" display="https://twitter.com/phildoherty/status/1193566836572524544"/>
    <hyperlink ref="Z47" r:id="rId256" display="https://twitter.com/phildoherty/status/1193566836572524544"/>
    <hyperlink ref="Z48" r:id="rId257" display="https://twitter.com/phildoherty/status/1193566836572524544"/>
    <hyperlink ref="Z49" r:id="rId258" display="https://twitter.com/phildoherty/status/1193566836572524544"/>
    <hyperlink ref="Z50" r:id="rId259" display="https://twitter.com/litvaksteve/status/1193567536303919104"/>
    <hyperlink ref="Z51" r:id="rId260" display="https://twitter.com/clgurevitz/status/1193569942597177344"/>
    <hyperlink ref="Z52" r:id="rId261" display="https://twitter.com/davidcharlesfa1/status/1193576601029468160"/>
    <hyperlink ref="Z53" r:id="rId262" display="https://twitter.com/trevorohebert1/status/1193578278281531392"/>
    <hyperlink ref="Z54" r:id="rId263" display="https://twitter.com/toes2734/status/1193581095004049408"/>
    <hyperlink ref="Z55" r:id="rId264" display="https://twitter.com/toes2734/status/1193581095004049408"/>
    <hyperlink ref="Z56" r:id="rId265" display="https://twitter.com/peteforgets/status/1193582536380833792"/>
    <hyperlink ref="Z57" r:id="rId266" display="https://twitter.com/yychoeman/status/1193585047376261120"/>
    <hyperlink ref="Z58" r:id="rId267" display="https://twitter.com/juliusbarthelme/status/1193587828082401280"/>
    <hyperlink ref="Z59" r:id="rId268" display="https://twitter.com/whitey74014642/status/1193593244912947203"/>
    <hyperlink ref="Z60" r:id="rId269" display="https://twitter.com/dabear67/status/1193594566751981570"/>
    <hyperlink ref="Z61" r:id="rId270" display="https://twitter.com/jasonrklein17/status/1193594913335566336"/>
    <hyperlink ref="Z62" r:id="rId271" display="https://twitter.com/ginger_consult/status/1193597751893938176"/>
    <hyperlink ref="Z63" r:id="rId272" display="https://twitter.com/goodeambrose/status/1193598817255542784"/>
    <hyperlink ref="Z64" r:id="rId273" display="https://twitter.com/ge_neration_nxt/status/1193606629461127168"/>
    <hyperlink ref="Z65" r:id="rId274" display="https://twitter.com/amd_808/status/1193630628706693120"/>
    <hyperlink ref="Z66" r:id="rId275" display="https://twitter.com/shootwauthority/status/1193635650874093569"/>
    <hyperlink ref="Z67" r:id="rId276" display="https://twitter.com/shiloh102957/status/1193640574873735168"/>
    <hyperlink ref="Z68" r:id="rId277" display="https://twitter.com/elspence333/status/1193643397057253376"/>
    <hyperlink ref="Z69" r:id="rId278" display="https://twitter.com/elspence333/status/1193643760447606784"/>
    <hyperlink ref="Z70" r:id="rId279" display="https://twitter.com/elspence333/status/1193643397057253376"/>
    <hyperlink ref="Z71" r:id="rId280" display="https://twitter.com/elspence333/status/1193643760447606784"/>
    <hyperlink ref="Z72" r:id="rId281" display="https://twitter.com/elspence333/status/1193643760447606784"/>
    <hyperlink ref="Z73" r:id="rId282" display="https://twitter.com/jenny5e/status/1193645111176884224"/>
    <hyperlink ref="Z74" r:id="rId283" display="https://twitter.com/derrickcarter15/status/1193646380251844614"/>
    <hyperlink ref="Z75" r:id="rId284" display="https://twitter.com/ranjan_das_9/status/1193647783229763585"/>
    <hyperlink ref="Z76" r:id="rId285" display="https://twitter.com/ranjan_das_9/status/1193647783229763585"/>
    <hyperlink ref="Z77" r:id="rId286" display="https://twitter.com/ranjan_das_9/status/1193651569427931136"/>
    <hyperlink ref="Z78" r:id="rId287" display="https://twitter.com/rstacey99/status/1193666987769126913"/>
    <hyperlink ref="Z79" r:id="rId288" display="https://twitter.com/rstacey99/status/1193666987769126913"/>
    <hyperlink ref="Z80" r:id="rId289" display="https://twitter.com/weeniewawa/status/1193671462780985344"/>
    <hyperlink ref="Z81" r:id="rId290" display="https://twitter.com/vegasjayp/status/1193680381720973313"/>
    <hyperlink ref="Z82" r:id="rId291" display="https://twitter.com/g3man43/status/1193681328379699212"/>
    <hyperlink ref="Z83" r:id="rId292" display="https://twitter.com/al_sportslover/status/1193688419743846400"/>
    <hyperlink ref="Z84" r:id="rId293" display="https://twitter.com/copperfield2010/status/1193691374748454913"/>
    <hyperlink ref="Z85" r:id="rId294" display="https://twitter.com/copperfield2010/status/1193691374748454913"/>
    <hyperlink ref="Z86" r:id="rId295" display="https://twitter.com/dewy03/status/1193685566828797953"/>
    <hyperlink ref="Z87" r:id="rId296" display="https://twitter.com/glenerickson51/status/1193693313041235968"/>
    <hyperlink ref="Z88" r:id="rId297" display="https://twitter.com/glenerickson51/status/1193693313041235968"/>
    <hyperlink ref="Z89" r:id="rId298" display="https://twitter.com/markfriesen08/status/1193698888219119617"/>
    <hyperlink ref="Z90" r:id="rId299" display="https://twitter.com/markfriesen08/status/1193698888219119617"/>
    <hyperlink ref="Z91" r:id="rId300" display="https://twitter.com/markfriesen08/status/1193698888219119617"/>
    <hyperlink ref="Z92" r:id="rId301" display="https://twitter.com/markfriesen08/status/1193698888219119617"/>
    <hyperlink ref="Z93" r:id="rId302" display="https://twitter.com/markfriesen08/status/1193698888219119617"/>
    <hyperlink ref="Z94" r:id="rId303" display="https://twitter.com/markfriesen08/status/1193698888219119617"/>
    <hyperlink ref="Z95" r:id="rId304" display="https://twitter.com/markfriesen08/status/1193698888219119617"/>
    <hyperlink ref="Z96" r:id="rId305" display="https://twitter.com/markfriesen08/status/1193698888219119617"/>
    <hyperlink ref="Z97" r:id="rId306" display="https://twitter.com/markfriesen08/status/1193698888219119617"/>
    <hyperlink ref="Z98" r:id="rId307" display="https://twitter.com/markfriesen08/status/1193698888219119617"/>
    <hyperlink ref="Z99" r:id="rId308" display="https://twitter.com/canadian_west/status/1193702431260999682"/>
    <hyperlink ref="Z100" r:id="rId309" display="https://twitter.com/boozechimp/status/1193706658373001219"/>
    <hyperlink ref="Z101" r:id="rId310" display="https://twitter.com/boozechimp/status/1193706658373001219"/>
    <hyperlink ref="Z102" r:id="rId311" display="https://twitter.com/boozechimp/status/1193706658373001219"/>
    <hyperlink ref="Z103" r:id="rId312" display="https://twitter.com/2_forhooking/status/1193711633849294848"/>
    <hyperlink ref="Z104" r:id="rId313" display="https://twitter.com/accordingtomio/status/1193714256354725888"/>
    <hyperlink ref="Z105" r:id="rId314" display="https://twitter.com/nealpope12/status/1193717327147216901"/>
    <hyperlink ref="Z106" r:id="rId315" display="https://twitter.com/bennyrough/status/1193586105523806208"/>
    <hyperlink ref="Z107" r:id="rId316" display="https://twitter.com/bennyrough/status/1193586105523806208"/>
    <hyperlink ref="Z108" r:id="rId317" display="https://twitter.com/bennyrough/status/1193717804391948288"/>
    <hyperlink ref="Z109" r:id="rId318" display="https://twitter.com/disomma91/status/1193719832358711296"/>
    <hyperlink ref="Z110" r:id="rId319" display="https://twitter.com/mphs95/status/1193719949434531840"/>
    <hyperlink ref="Z111" r:id="rId320" display="https://twitter.com/heygenevieve/status/1193720874232352769"/>
    <hyperlink ref="Z112" r:id="rId321" display="https://twitter.com/kroadhog/status/1193721069598699520"/>
    <hyperlink ref="Z113" r:id="rId322" display="https://twitter.com/screaminasmith3/status/1193721252537610241"/>
    <hyperlink ref="Z114" r:id="rId323" display="https://twitter.com/stephenjnichols/status/1193725528529747969"/>
    <hyperlink ref="Z115" r:id="rId324" display="https://twitter.com/stephenjnichols/status/1193725528529747969"/>
    <hyperlink ref="Z116" r:id="rId325" display="https://twitter.com/neonracer2/status/1193733629668732928"/>
    <hyperlink ref="Z117" r:id="rId326" display="https://twitter.com/yknot05/status/1193736206648918016"/>
    <hyperlink ref="Z118" r:id="rId327" display="https://twitter.com/shanahanmtl/status/1193741566873153540"/>
    <hyperlink ref="Z119" r:id="rId328" display="https://twitter.com/mowatrandy/status/1193744804590444544"/>
    <hyperlink ref="Z120" r:id="rId329" display="https://twitter.com/philmccrackin44/status/1193720557159747584"/>
    <hyperlink ref="Z121" r:id="rId330" display="https://twitter.com/telephonedave/status/1193755822859272192"/>
    <hyperlink ref="Z122" r:id="rId331" display="https://twitter.com/theheeros/status/1193760207148445696"/>
    <hyperlink ref="Z123" r:id="rId332" display="https://twitter.com/souisec/status/1193777332248596480"/>
    <hyperlink ref="Z124" r:id="rId333" display="https://twitter.com/souisec/status/1193778687264641024"/>
    <hyperlink ref="Z125" r:id="rId334" display="https://twitter.com/souisec/status/1193778418850189312"/>
    <hyperlink ref="Z126" r:id="rId335" display="https://twitter.com/souisec/status/1193779134113230848"/>
    <hyperlink ref="Z127" r:id="rId336" display="https://twitter.com/ianwcanucks/status/1193814848917819392"/>
    <hyperlink ref="Z128" r:id="rId337" display="https://twitter.com/ruffnecknation/status/1193831628239360001"/>
    <hyperlink ref="Z129" r:id="rId338" display="https://twitter.com/ruffnecknation/status/1193831628239360001"/>
    <hyperlink ref="Z130" r:id="rId339" display="https://twitter.com/ruffnecknation/status/1193831628239360001"/>
    <hyperlink ref="Z131" r:id="rId340" display="https://twitter.com/ruffnecknation/status/1193831628239360001"/>
    <hyperlink ref="Z132" r:id="rId341" display="https://twitter.com/ruffnecknation/status/1193831628239360001"/>
    <hyperlink ref="Z133" r:id="rId342" display="https://twitter.com/ruffnecknation/status/1193831628239360001"/>
    <hyperlink ref="Z134" r:id="rId343" display="https://twitter.com/costellodaniel1/status/1193855608912523264"/>
    <hyperlink ref="Z135" r:id="rId344" display="https://twitter.com/raytoutofer/status/1193863782096920581"/>
    <hyperlink ref="Z136" r:id="rId345" display="https://twitter.com/teamadam76/status/1193863981305339905"/>
    <hyperlink ref="Z137" r:id="rId346" display="https://twitter.com/marcdandad/status/1193869340975620096"/>
    <hyperlink ref="Z138" r:id="rId347" display="https://twitter.com/travcurrie/status/1190841920672555009"/>
    <hyperlink ref="Z139" r:id="rId348" display="https://twitter.com/worried_canuck/status/1193870966704746497"/>
    <hyperlink ref="Z140" r:id="rId349" display="https://twitter.com/salespromark/status/1193885563780243456"/>
    <hyperlink ref="Z141" r:id="rId350" display="https://twitter.com/salespromark/status/1193885563780243456"/>
    <hyperlink ref="Z142" r:id="rId351" display="https://twitter.com/salespromark/status/1193885563780243456"/>
    <hyperlink ref="Z143" r:id="rId352" display="https://twitter.com/butchymclarty/status/1193886761132396544"/>
    <hyperlink ref="Z144" r:id="rId353" display="https://twitter.com/butchymclarty/status/1193886903508045827"/>
    <hyperlink ref="Z145" r:id="rId354" display="https://twitter.com/butchymclarty/status/1193886903508045827"/>
    <hyperlink ref="Z146" r:id="rId355" display="https://twitter.com/winemaker1960/status/1193905300669181958"/>
    <hyperlink ref="Z147" r:id="rId356" display="https://twitter.com/hickstownmauler/status/1193933850117844997"/>
    <hyperlink ref="Z148" r:id="rId357" display="https://twitter.com/hickstownmauler/status/1193933850117844997"/>
    <hyperlink ref="Z149" r:id="rId358" display="https://twitter.com/freestone62/status/1193936074457923589"/>
    <hyperlink ref="Z150" r:id="rId359" display="https://twitter.com/freestone62/status/1193936074457923589"/>
    <hyperlink ref="Z151" r:id="rId360" display="https://twitter.com/duncanbray7/status/1193666446787850240"/>
    <hyperlink ref="Z152" r:id="rId361" display="https://twitter.com/duncanbray7/status/1193941652055965696"/>
    <hyperlink ref="Z153" r:id="rId362" display="https://twitter.com/justcurl44/status/1193942764318314496"/>
    <hyperlink ref="Z154" r:id="rId363" display="https://twitter.com/justcurl44/status/1193942764318314496"/>
    <hyperlink ref="Z155" r:id="rId364" display="https://twitter.com/pushandrun81/status/1193944459253370884"/>
    <hyperlink ref="Z156" r:id="rId365" display="https://twitter.com/pushandrun81/status/1193944459253370884"/>
    <hyperlink ref="Z157" r:id="rId366" display="https://twitter.com/matinintoronto/status/1193949122237259776"/>
    <hyperlink ref="Z158" r:id="rId367" display="https://twitter.com/paganmediabites/status/1193954644743086080"/>
    <hyperlink ref="Z159" r:id="rId368" display="https://twitter.com/janvykydal/status/1193958663452385283"/>
    <hyperlink ref="Z160" r:id="rId369" display="https://twitter.com/thehockeyexpert/status/1193959661432721408"/>
    <hyperlink ref="Z161" r:id="rId370" display="https://twitter.com/brianbaker79/status/1193960667457445889"/>
    <hyperlink ref="Z162" r:id="rId371" display="https://twitter.com/dwayne__tuck/status/1193973429302710273"/>
    <hyperlink ref="Z163" r:id="rId372" display="https://twitter.com/sarsings27/status/1193978986977726467"/>
    <hyperlink ref="Z164" r:id="rId373" display="https://twitter.com/zeedlle/status/1193979451350142976"/>
    <hyperlink ref="Z165" r:id="rId374" display="https://twitter.com/austin_c_lee/status/1193979711153565696"/>
    <hyperlink ref="Z166" r:id="rId375" display="https://twitter.com/larryfisher_kdc/status/1193979121715400704"/>
    <hyperlink ref="Z167" r:id="rId376" display="https://twitter.com/deanplunkettthw/status/1193979721417207808"/>
    <hyperlink ref="Z168" r:id="rId377" display="https://twitter.com/saskysens/status/1193980089916100608"/>
    <hyperlink ref="Z169" r:id="rId378" display="https://twitter.com/realpistolpete7/status/1193982932656050176"/>
    <hyperlink ref="Z170" r:id="rId379" display="https://twitter.com/realpistolpete7/status/1193982932656050176"/>
    <hyperlink ref="Z171" r:id="rId380" display="https://twitter.com/realpistolpete7/status/1193982932656050176"/>
    <hyperlink ref="Z172" r:id="rId381" display="https://twitter.com/jamieuguccioni/status/1193983098955939842"/>
    <hyperlink ref="Z173" r:id="rId382" display="https://twitter.com/heystu818/status/1193983289369006082"/>
    <hyperlink ref="Z174" r:id="rId383" display="https://twitter.com/villagejester/status/1193983527831752705"/>
    <hyperlink ref="Z175" r:id="rId384" display="https://twitter.com/villagejester/status/1193983527831752705"/>
    <hyperlink ref="Z176" r:id="rId385" display="https://twitter.com/villagejester/status/1193588064733429760"/>
    <hyperlink ref="Z177" r:id="rId386" display="https://twitter.com/thewuwu/status/1193983539387219969"/>
    <hyperlink ref="Z178" r:id="rId387" display="https://twitter.com/tumultuous/status/1193984346111262721"/>
    <hyperlink ref="Z179" r:id="rId388" display="https://twitter.com/trishthemiddle/status/1193984888237633537"/>
    <hyperlink ref="Z180" r:id="rId389" display="https://twitter.com/trishthemiddle/status/1193984888237633537"/>
    <hyperlink ref="Z181" r:id="rId390" display="https://twitter.com/codywouldman/status/1193984976561135616"/>
    <hyperlink ref="Z182" r:id="rId391" display="https://twitter.com/theycallmecarg/status/1193985399821082628"/>
    <hyperlink ref="Z183" r:id="rId392" display="https://twitter.com/hab_day/status/1193987335899242502"/>
    <hyperlink ref="Z184" r:id="rId393" display="https://twitter.com/jake_wickware/status/1193987463489970176"/>
    <hyperlink ref="Z185" r:id="rId394" display="https://twitter.com/caycelubrun/status/1193987679567974400"/>
    <hyperlink ref="Z186" r:id="rId395" display="https://twitter.com/casie_lynn57/status/1193987840809619457"/>
    <hyperlink ref="Z187" r:id="rId396" display="https://twitter.com/tylercalver/status/1193988323628535814"/>
    <hyperlink ref="BB13" r:id="rId397" display="https://api.twitter.com/1.1/geo/id/67b98f17fdcf20be.json"/>
    <hyperlink ref="BB30" r:id="rId398" display="https://api.twitter.com/1.1/geo/id/226b21641df42460.json"/>
    <hyperlink ref="BB39" r:id="rId399" display="https://api.twitter.com/1.1/geo/id/864ff125241f172f.json"/>
    <hyperlink ref="BB177" r:id="rId400" display="https://api.twitter.com/1.1/geo/id/ca12dbe04543ea95.json"/>
  </hyperlinks>
  <printOptions/>
  <pageMargins left="0.7" right="0.7" top="0.75" bottom="0.75" header="0.3" footer="0.3"/>
  <pageSetup horizontalDpi="600" verticalDpi="600" orientation="portrait" r:id="rId404"/>
  <legacyDrawing r:id="rId402"/>
  <tableParts>
    <tablePart r:id="rId4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3441</v>
      </c>
      <c r="B1" s="13" t="s">
        <v>3442</v>
      </c>
      <c r="C1" s="13" t="s">
        <v>3435</v>
      </c>
      <c r="D1" s="13" t="s">
        <v>3436</v>
      </c>
      <c r="E1" s="13" t="s">
        <v>3443</v>
      </c>
      <c r="F1" s="13" t="s">
        <v>144</v>
      </c>
      <c r="G1" s="13" t="s">
        <v>3444</v>
      </c>
      <c r="H1" s="13" t="s">
        <v>3445</v>
      </c>
      <c r="I1" s="13" t="s">
        <v>3446</v>
      </c>
      <c r="J1" s="13" t="s">
        <v>3447</v>
      </c>
      <c r="K1" s="13" t="s">
        <v>3448</v>
      </c>
      <c r="L1" s="13" t="s">
        <v>3449</v>
      </c>
    </row>
    <row r="2" spans="1:12" ht="15">
      <c r="A2" s="86" t="s">
        <v>2717</v>
      </c>
      <c r="B2" s="86" t="s">
        <v>2718</v>
      </c>
      <c r="C2" s="86">
        <v>51</v>
      </c>
      <c r="D2" s="121">
        <v>0.007904700034125885</v>
      </c>
      <c r="E2" s="121">
        <v>1.5086227953715363</v>
      </c>
      <c r="F2" s="86" t="s">
        <v>3437</v>
      </c>
      <c r="G2" s="86" t="b">
        <v>0</v>
      </c>
      <c r="H2" s="86" t="b">
        <v>0</v>
      </c>
      <c r="I2" s="86" t="b">
        <v>0</v>
      </c>
      <c r="J2" s="86" t="b">
        <v>0</v>
      </c>
      <c r="K2" s="86" t="b">
        <v>0</v>
      </c>
      <c r="L2" s="86" t="b">
        <v>0</v>
      </c>
    </row>
    <row r="3" spans="1:12" ht="15">
      <c r="A3" s="86" t="s">
        <v>2719</v>
      </c>
      <c r="B3" s="86" t="s">
        <v>2716</v>
      </c>
      <c r="C3" s="86">
        <v>36</v>
      </c>
      <c r="D3" s="121">
        <v>0.007360041336843754</v>
      </c>
      <c r="E3" s="121">
        <v>1.2152483582955735</v>
      </c>
      <c r="F3" s="86" t="s">
        <v>3437</v>
      </c>
      <c r="G3" s="86" t="b">
        <v>0</v>
      </c>
      <c r="H3" s="86" t="b">
        <v>0</v>
      </c>
      <c r="I3" s="86" t="b">
        <v>0</v>
      </c>
      <c r="J3" s="86" t="b">
        <v>0</v>
      </c>
      <c r="K3" s="86" t="b">
        <v>0</v>
      </c>
      <c r="L3" s="86" t="b">
        <v>0</v>
      </c>
    </row>
    <row r="4" spans="1:12" ht="15">
      <c r="A4" s="86" t="s">
        <v>3165</v>
      </c>
      <c r="B4" s="86" t="s">
        <v>2719</v>
      </c>
      <c r="C4" s="86">
        <v>34</v>
      </c>
      <c r="D4" s="121">
        <v>0.007243698451862536</v>
      </c>
      <c r="E4" s="121">
        <v>1.780250309481492</v>
      </c>
      <c r="F4" s="86" t="s">
        <v>3437</v>
      </c>
      <c r="G4" s="86" t="b">
        <v>0</v>
      </c>
      <c r="H4" s="86" t="b">
        <v>0</v>
      </c>
      <c r="I4" s="86" t="b">
        <v>0</v>
      </c>
      <c r="J4" s="86" t="b">
        <v>0</v>
      </c>
      <c r="K4" s="86" t="b">
        <v>0</v>
      </c>
      <c r="L4" s="86" t="b">
        <v>0</v>
      </c>
    </row>
    <row r="5" spans="1:12" ht="15">
      <c r="A5" s="86" t="s">
        <v>2718</v>
      </c>
      <c r="B5" s="86" t="s">
        <v>2721</v>
      </c>
      <c r="C5" s="86">
        <v>33</v>
      </c>
      <c r="D5" s="121">
        <v>0.007178948062880959</v>
      </c>
      <c r="E5" s="121">
        <v>1.6532125137753437</v>
      </c>
      <c r="F5" s="86" t="s">
        <v>3437</v>
      </c>
      <c r="G5" s="86" t="b">
        <v>0</v>
      </c>
      <c r="H5" s="86" t="b">
        <v>0</v>
      </c>
      <c r="I5" s="86" t="b">
        <v>0</v>
      </c>
      <c r="J5" s="86" t="b">
        <v>0</v>
      </c>
      <c r="K5" s="86" t="b">
        <v>0</v>
      </c>
      <c r="L5" s="86" t="b">
        <v>0</v>
      </c>
    </row>
    <row r="6" spans="1:12" ht="15">
      <c r="A6" s="86" t="s">
        <v>2721</v>
      </c>
      <c r="B6" s="86" t="s">
        <v>2722</v>
      </c>
      <c r="C6" s="86">
        <v>33</v>
      </c>
      <c r="D6" s="121">
        <v>0.007178948062880959</v>
      </c>
      <c r="E6" s="121">
        <v>1.8703406247191157</v>
      </c>
      <c r="F6" s="86" t="s">
        <v>3437</v>
      </c>
      <c r="G6" s="86" t="b">
        <v>0</v>
      </c>
      <c r="H6" s="86" t="b">
        <v>0</v>
      </c>
      <c r="I6" s="86" t="b">
        <v>0</v>
      </c>
      <c r="J6" s="86" t="b">
        <v>0</v>
      </c>
      <c r="K6" s="86" t="b">
        <v>0</v>
      </c>
      <c r="L6" s="86" t="b">
        <v>0</v>
      </c>
    </row>
    <row r="7" spans="1:12" ht="15">
      <c r="A7" s="86" t="s">
        <v>2722</v>
      </c>
      <c r="B7" s="86" t="s">
        <v>2723</v>
      </c>
      <c r="C7" s="86">
        <v>33</v>
      </c>
      <c r="D7" s="121">
        <v>0.007178948062880959</v>
      </c>
      <c r="E7" s="121">
        <v>1.857375647554748</v>
      </c>
      <c r="F7" s="86" t="s">
        <v>3437</v>
      </c>
      <c r="G7" s="86" t="b">
        <v>0</v>
      </c>
      <c r="H7" s="86" t="b">
        <v>0</v>
      </c>
      <c r="I7" s="86" t="b">
        <v>0</v>
      </c>
      <c r="J7" s="86" t="b">
        <v>0</v>
      </c>
      <c r="K7" s="86" t="b">
        <v>0</v>
      </c>
      <c r="L7" s="86" t="b">
        <v>0</v>
      </c>
    </row>
    <row r="8" spans="1:12" ht="15">
      <c r="A8" s="86" t="s">
        <v>2723</v>
      </c>
      <c r="B8" s="86" t="s">
        <v>2724</v>
      </c>
      <c r="C8" s="86">
        <v>33</v>
      </c>
      <c r="D8" s="121">
        <v>0.007178948062880959</v>
      </c>
      <c r="E8" s="121">
        <v>1.9070634317438557</v>
      </c>
      <c r="F8" s="86" t="s">
        <v>3437</v>
      </c>
      <c r="G8" s="86" t="b">
        <v>0</v>
      </c>
      <c r="H8" s="86" t="b">
        <v>0</v>
      </c>
      <c r="I8" s="86" t="b">
        <v>0</v>
      </c>
      <c r="J8" s="86" t="b">
        <v>0</v>
      </c>
      <c r="K8" s="86" t="b">
        <v>0</v>
      </c>
      <c r="L8" s="86" t="b">
        <v>0</v>
      </c>
    </row>
    <row r="9" spans="1:12" ht="15">
      <c r="A9" s="86" t="s">
        <v>2724</v>
      </c>
      <c r="B9" s="86" t="s">
        <v>2725</v>
      </c>
      <c r="C9" s="86">
        <v>33</v>
      </c>
      <c r="D9" s="121">
        <v>0.007178948062880959</v>
      </c>
      <c r="E9" s="121">
        <v>1.9200284089082231</v>
      </c>
      <c r="F9" s="86" t="s">
        <v>3437</v>
      </c>
      <c r="G9" s="86" t="b">
        <v>0</v>
      </c>
      <c r="H9" s="86" t="b">
        <v>0</v>
      </c>
      <c r="I9" s="86" t="b">
        <v>0</v>
      </c>
      <c r="J9" s="86" t="b">
        <v>1</v>
      </c>
      <c r="K9" s="86" t="b">
        <v>0</v>
      </c>
      <c r="L9" s="86" t="b">
        <v>0</v>
      </c>
    </row>
    <row r="10" spans="1:12" ht="15">
      <c r="A10" s="86" t="s">
        <v>2725</v>
      </c>
      <c r="B10" s="86" t="s">
        <v>2726</v>
      </c>
      <c r="C10" s="86">
        <v>33</v>
      </c>
      <c r="D10" s="121">
        <v>0.007178948062880959</v>
      </c>
      <c r="E10" s="121">
        <v>1.9200284089082231</v>
      </c>
      <c r="F10" s="86" t="s">
        <v>3437</v>
      </c>
      <c r="G10" s="86" t="b">
        <v>1</v>
      </c>
      <c r="H10" s="86" t="b">
        <v>0</v>
      </c>
      <c r="I10" s="86" t="b">
        <v>0</v>
      </c>
      <c r="J10" s="86" t="b">
        <v>1</v>
      </c>
      <c r="K10" s="86" t="b">
        <v>0</v>
      </c>
      <c r="L10" s="86" t="b">
        <v>0</v>
      </c>
    </row>
    <row r="11" spans="1:12" ht="15">
      <c r="A11" s="86" t="s">
        <v>2726</v>
      </c>
      <c r="B11" s="86" t="s">
        <v>2727</v>
      </c>
      <c r="C11" s="86">
        <v>33</v>
      </c>
      <c r="D11" s="121">
        <v>0.007178948062880959</v>
      </c>
      <c r="E11" s="121">
        <v>1.9200284089082231</v>
      </c>
      <c r="F11" s="86" t="s">
        <v>3437</v>
      </c>
      <c r="G11" s="86" t="b">
        <v>1</v>
      </c>
      <c r="H11" s="86" t="b">
        <v>0</v>
      </c>
      <c r="I11" s="86" t="b">
        <v>0</v>
      </c>
      <c r="J11" s="86" t="b">
        <v>0</v>
      </c>
      <c r="K11" s="86" t="b">
        <v>0</v>
      </c>
      <c r="L11" s="86" t="b">
        <v>0</v>
      </c>
    </row>
    <row r="12" spans="1:12" ht="15">
      <c r="A12" s="86" t="s">
        <v>2727</v>
      </c>
      <c r="B12" s="86" t="s">
        <v>2728</v>
      </c>
      <c r="C12" s="86">
        <v>33</v>
      </c>
      <c r="D12" s="121">
        <v>0.007178948062880959</v>
      </c>
      <c r="E12" s="121">
        <v>1.9200284089082231</v>
      </c>
      <c r="F12" s="86" t="s">
        <v>3437</v>
      </c>
      <c r="G12" s="86" t="b">
        <v>0</v>
      </c>
      <c r="H12" s="86" t="b">
        <v>0</v>
      </c>
      <c r="I12" s="86" t="b">
        <v>0</v>
      </c>
      <c r="J12" s="86" t="b">
        <v>0</v>
      </c>
      <c r="K12" s="86" t="b">
        <v>1</v>
      </c>
      <c r="L12" s="86" t="b">
        <v>0</v>
      </c>
    </row>
    <row r="13" spans="1:12" ht="15">
      <c r="A13" s="86" t="s">
        <v>2728</v>
      </c>
      <c r="B13" s="86" t="s">
        <v>3169</v>
      </c>
      <c r="C13" s="86">
        <v>33</v>
      </c>
      <c r="D13" s="121">
        <v>0.007178948062880959</v>
      </c>
      <c r="E13" s="121">
        <v>1.9200284089082231</v>
      </c>
      <c r="F13" s="86" t="s">
        <v>3437</v>
      </c>
      <c r="G13" s="86" t="b">
        <v>0</v>
      </c>
      <c r="H13" s="86" t="b">
        <v>1</v>
      </c>
      <c r="I13" s="86" t="b">
        <v>0</v>
      </c>
      <c r="J13" s="86" t="b">
        <v>0</v>
      </c>
      <c r="K13" s="86" t="b">
        <v>0</v>
      </c>
      <c r="L13" s="86" t="b">
        <v>0</v>
      </c>
    </row>
    <row r="14" spans="1:12" ht="15">
      <c r="A14" s="86" t="s">
        <v>3169</v>
      </c>
      <c r="B14" s="86" t="s">
        <v>3170</v>
      </c>
      <c r="C14" s="86">
        <v>33</v>
      </c>
      <c r="D14" s="121">
        <v>0.007178948062880959</v>
      </c>
      <c r="E14" s="121">
        <v>1.9200284089082231</v>
      </c>
      <c r="F14" s="86" t="s">
        <v>3437</v>
      </c>
      <c r="G14" s="86" t="b">
        <v>0</v>
      </c>
      <c r="H14" s="86" t="b">
        <v>0</v>
      </c>
      <c r="I14" s="86" t="b">
        <v>0</v>
      </c>
      <c r="J14" s="86" t="b">
        <v>1</v>
      </c>
      <c r="K14" s="86" t="b">
        <v>0</v>
      </c>
      <c r="L14" s="86" t="b">
        <v>0</v>
      </c>
    </row>
    <row r="15" spans="1:12" ht="15">
      <c r="A15" s="86" t="s">
        <v>3170</v>
      </c>
      <c r="B15" s="86" t="s">
        <v>3164</v>
      </c>
      <c r="C15" s="86">
        <v>33</v>
      </c>
      <c r="D15" s="121">
        <v>0.007178948062880959</v>
      </c>
      <c r="E15" s="121">
        <v>1.8587587521693005</v>
      </c>
      <c r="F15" s="86" t="s">
        <v>3437</v>
      </c>
      <c r="G15" s="86" t="b">
        <v>1</v>
      </c>
      <c r="H15" s="86" t="b">
        <v>0</v>
      </c>
      <c r="I15" s="86" t="b">
        <v>0</v>
      </c>
      <c r="J15" s="86" t="b">
        <v>0</v>
      </c>
      <c r="K15" s="86" t="b">
        <v>0</v>
      </c>
      <c r="L15" s="86" t="b">
        <v>0</v>
      </c>
    </row>
    <row r="16" spans="1:12" ht="15">
      <c r="A16" s="86" t="s">
        <v>3164</v>
      </c>
      <c r="B16" s="86" t="s">
        <v>563</v>
      </c>
      <c r="C16" s="86">
        <v>33</v>
      </c>
      <c r="D16" s="121">
        <v>0.007178948062880959</v>
      </c>
      <c r="E16" s="121">
        <v>1.2373936056459516</v>
      </c>
      <c r="F16" s="86" t="s">
        <v>3437</v>
      </c>
      <c r="G16" s="86" t="b">
        <v>0</v>
      </c>
      <c r="H16" s="86" t="b">
        <v>0</v>
      </c>
      <c r="I16" s="86" t="b">
        <v>0</v>
      </c>
      <c r="J16" s="86" t="b">
        <v>0</v>
      </c>
      <c r="K16" s="86" t="b">
        <v>0</v>
      </c>
      <c r="L16" s="86" t="b">
        <v>0</v>
      </c>
    </row>
    <row r="17" spans="1:12" ht="15">
      <c r="A17" s="86" t="s">
        <v>563</v>
      </c>
      <c r="B17" s="86" t="s">
        <v>2737</v>
      </c>
      <c r="C17" s="86">
        <v>33</v>
      </c>
      <c r="D17" s="121">
        <v>0.007178948062880959</v>
      </c>
      <c r="E17" s="121">
        <v>1.3057782746658542</v>
      </c>
      <c r="F17" s="86" t="s">
        <v>3437</v>
      </c>
      <c r="G17" s="86" t="b">
        <v>0</v>
      </c>
      <c r="H17" s="86" t="b">
        <v>0</v>
      </c>
      <c r="I17" s="86" t="b">
        <v>0</v>
      </c>
      <c r="J17" s="86" t="b">
        <v>0</v>
      </c>
      <c r="K17" s="86" t="b">
        <v>0</v>
      </c>
      <c r="L17" s="86" t="b">
        <v>0</v>
      </c>
    </row>
    <row r="18" spans="1:12" ht="15">
      <c r="A18" s="86" t="s">
        <v>2737</v>
      </c>
      <c r="B18" s="86" t="s">
        <v>3168</v>
      </c>
      <c r="C18" s="86">
        <v>33</v>
      </c>
      <c r="D18" s="121">
        <v>0.007178948062880959</v>
      </c>
      <c r="E18" s="121">
        <v>1.8815093272714674</v>
      </c>
      <c r="F18" s="86" t="s">
        <v>3437</v>
      </c>
      <c r="G18" s="86" t="b">
        <v>0</v>
      </c>
      <c r="H18" s="86" t="b">
        <v>0</v>
      </c>
      <c r="I18" s="86" t="b">
        <v>0</v>
      </c>
      <c r="J18" s="86" t="b">
        <v>0</v>
      </c>
      <c r="K18" s="86" t="b">
        <v>0</v>
      </c>
      <c r="L18" s="86" t="b">
        <v>0</v>
      </c>
    </row>
    <row r="19" spans="1:12" ht="15">
      <c r="A19" s="86" t="s">
        <v>3168</v>
      </c>
      <c r="B19" s="86" t="s">
        <v>3171</v>
      </c>
      <c r="C19" s="86">
        <v>33</v>
      </c>
      <c r="D19" s="121">
        <v>0.007178948062880959</v>
      </c>
      <c r="E19" s="121">
        <v>1.9070634317438557</v>
      </c>
      <c r="F19" s="86" t="s">
        <v>3437</v>
      </c>
      <c r="G19" s="86" t="b">
        <v>0</v>
      </c>
      <c r="H19" s="86" t="b">
        <v>0</v>
      </c>
      <c r="I19" s="86" t="b">
        <v>0</v>
      </c>
      <c r="J19" s="86" t="b">
        <v>1</v>
      </c>
      <c r="K19" s="86" t="b">
        <v>0</v>
      </c>
      <c r="L19" s="86" t="b">
        <v>0</v>
      </c>
    </row>
    <row r="20" spans="1:12" ht="15">
      <c r="A20" s="86" t="s">
        <v>3171</v>
      </c>
      <c r="B20" s="86" t="s">
        <v>3166</v>
      </c>
      <c r="C20" s="86">
        <v>33</v>
      </c>
      <c r="D20" s="121">
        <v>0.007178948062880959</v>
      </c>
      <c r="E20" s="121">
        <v>1.8944743044358352</v>
      </c>
      <c r="F20" s="86" t="s">
        <v>3437</v>
      </c>
      <c r="G20" s="86" t="b">
        <v>1</v>
      </c>
      <c r="H20" s="86" t="b">
        <v>0</v>
      </c>
      <c r="I20" s="86" t="b">
        <v>0</v>
      </c>
      <c r="J20" s="86" t="b">
        <v>0</v>
      </c>
      <c r="K20" s="86" t="b">
        <v>0</v>
      </c>
      <c r="L20" s="86" t="b">
        <v>0</v>
      </c>
    </row>
    <row r="21" spans="1:12" ht="15">
      <c r="A21" s="86" t="s">
        <v>3166</v>
      </c>
      <c r="B21" s="86" t="s">
        <v>3172</v>
      </c>
      <c r="C21" s="86">
        <v>33</v>
      </c>
      <c r="D21" s="121">
        <v>0.007178948062880959</v>
      </c>
      <c r="E21" s="121">
        <v>1.8944743044358352</v>
      </c>
      <c r="F21" s="86" t="s">
        <v>3437</v>
      </c>
      <c r="G21" s="86" t="b">
        <v>0</v>
      </c>
      <c r="H21" s="86" t="b">
        <v>0</v>
      </c>
      <c r="I21" s="86" t="b">
        <v>0</v>
      </c>
      <c r="J21" s="86" t="b">
        <v>1</v>
      </c>
      <c r="K21" s="86" t="b">
        <v>0</v>
      </c>
      <c r="L21" s="86" t="b">
        <v>0</v>
      </c>
    </row>
    <row r="22" spans="1:12" ht="15">
      <c r="A22" s="86" t="s">
        <v>3172</v>
      </c>
      <c r="B22" s="86" t="s">
        <v>3165</v>
      </c>
      <c r="C22" s="86">
        <v>33</v>
      </c>
      <c r="D22" s="121">
        <v>0.007178948062880959</v>
      </c>
      <c r="E22" s="121">
        <v>1.8703406247191157</v>
      </c>
      <c r="F22" s="86" t="s">
        <v>3437</v>
      </c>
      <c r="G22" s="86" t="b">
        <v>1</v>
      </c>
      <c r="H22" s="86" t="b">
        <v>0</v>
      </c>
      <c r="I22" s="86" t="b">
        <v>0</v>
      </c>
      <c r="J22" s="86" t="b">
        <v>0</v>
      </c>
      <c r="K22" s="86" t="b">
        <v>0</v>
      </c>
      <c r="L22" s="86" t="b">
        <v>0</v>
      </c>
    </row>
    <row r="23" spans="1:12" ht="15">
      <c r="A23" s="86" t="s">
        <v>2716</v>
      </c>
      <c r="B23" s="86" t="s">
        <v>3173</v>
      </c>
      <c r="C23" s="86">
        <v>33</v>
      </c>
      <c r="D23" s="121">
        <v>0.007178948062880959</v>
      </c>
      <c r="E23" s="121">
        <v>1.2955275485320157</v>
      </c>
      <c r="F23" s="86" t="s">
        <v>3437</v>
      </c>
      <c r="G23" s="86" t="b">
        <v>0</v>
      </c>
      <c r="H23" s="86" t="b">
        <v>0</v>
      </c>
      <c r="I23" s="86" t="b">
        <v>0</v>
      </c>
      <c r="J23" s="86" t="b">
        <v>0</v>
      </c>
      <c r="K23" s="86" t="b">
        <v>1</v>
      </c>
      <c r="L23" s="86" t="b">
        <v>0</v>
      </c>
    </row>
    <row r="24" spans="1:12" ht="15">
      <c r="A24" s="86" t="s">
        <v>3173</v>
      </c>
      <c r="B24" s="86" t="s">
        <v>3167</v>
      </c>
      <c r="C24" s="86">
        <v>33</v>
      </c>
      <c r="D24" s="121">
        <v>0.007178948062880959</v>
      </c>
      <c r="E24" s="121">
        <v>1.9070634317438557</v>
      </c>
      <c r="F24" s="86" t="s">
        <v>3437</v>
      </c>
      <c r="G24" s="86" t="b">
        <v>0</v>
      </c>
      <c r="H24" s="86" t="b">
        <v>1</v>
      </c>
      <c r="I24" s="86" t="b">
        <v>0</v>
      </c>
      <c r="J24" s="86" t="b">
        <v>0</v>
      </c>
      <c r="K24" s="86" t="b">
        <v>0</v>
      </c>
      <c r="L24" s="86" t="b">
        <v>0</v>
      </c>
    </row>
    <row r="25" spans="1:12" ht="15">
      <c r="A25" s="86" t="s">
        <v>3167</v>
      </c>
      <c r="B25" s="86" t="s">
        <v>3174</v>
      </c>
      <c r="C25" s="86">
        <v>33</v>
      </c>
      <c r="D25" s="121">
        <v>0.007178948062880959</v>
      </c>
      <c r="E25" s="121">
        <v>1.9070634317438557</v>
      </c>
      <c r="F25" s="86" t="s">
        <v>3437</v>
      </c>
      <c r="G25" s="86" t="b">
        <v>0</v>
      </c>
      <c r="H25" s="86" t="b">
        <v>0</v>
      </c>
      <c r="I25" s="86" t="b">
        <v>0</v>
      </c>
      <c r="J25" s="86" t="b">
        <v>0</v>
      </c>
      <c r="K25" s="86" t="b">
        <v>0</v>
      </c>
      <c r="L25" s="86" t="b">
        <v>0</v>
      </c>
    </row>
    <row r="26" spans="1:12" ht="15">
      <c r="A26" s="86" t="s">
        <v>2716</v>
      </c>
      <c r="B26" s="86" t="s">
        <v>2732</v>
      </c>
      <c r="C26" s="86">
        <v>12</v>
      </c>
      <c r="D26" s="121">
        <v>0.004437906923940158</v>
      </c>
      <c r="E26" s="121">
        <v>1.0736787989156593</v>
      </c>
      <c r="F26" s="86" t="s">
        <v>3437</v>
      </c>
      <c r="G26" s="86" t="b">
        <v>0</v>
      </c>
      <c r="H26" s="86" t="b">
        <v>0</v>
      </c>
      <c r="I26" s="86" t="b">
        <v>0</v>
      </c>
      <c r="J26" s="86" t="b">
        <v>0</v>
      </c>
      <c r="K26" s="86" t="b">
        <v>0</v>
      </c>
      <c r="L26" s="86" t="b">
        <v>0</v>
      </c>
    </row>
    <row r="27" spans="1:12" ht="15">
      <c r="A27" s="86" t="s">
        <v>2732</v>
      </c>
      <c r="B27" s="86" t="s">
        <v>2730</v>
      </c>
      <c r="C27" s="86">
        <v>10</v>
      </c>
      <c r="D27" s="121">
        <v>0.003972714161796318</v>
      </c>
      <c r="E27" s="121">
        <v>1.8822398480188234</v>
      </c>
      <c r="F27" s="86" t="s">
        <v>3437</v>
      </c>
      <c r="G27" s="86" t="b">
        <v>0</v>
      </c>
      <c r="H27" s="86" t="b">
        <v>0</v>
      </c>
      <c r="I27" s="86" t="b">
        <v>0</v>
      </c>
      <c r="J27" s="86" t="b">
        <v>0</v>
      </c>
      <c r="K27" s="86" t="b">
        <v>0</v>
      </c>
      <c r="L27" s="86" t="b">
        <v>0</v>
      </c>
    </row>
    <row r="28" spans="1:12" ht="15">
      <c r="A28" s="86" t="s">
        <v>2716</v>
      </c>
      <c r="B28" s="86" t="s">
        <v>3175</v>
      </c>
      <c r="C28" s="86">
        <v>9</v>
      </c>
      <c r="D28" s="121">
        <v>0.0037181870835875973</v>
      </c>
      <c r="E28" s="121">
        <v>1.1705888119237158</v>
      </c>
      <c r="F28" s="86" t="s">
        <v>3437</v>
      </c>
      <c r="G28" s="86" t="b">
        <v>0</v>
      </c>
      <c r="H28" s="86" t="b">
        <v>0</v>
      </c>
      <c r="I28" s="86" t="b">
        <v>0</v>
      </c>
      <c r="J28" s="86" t="b">
        <v>0</v>
      </c>
      <c r="K28" s="86" t="b">
        <v>0</v>
      </c>
      <c r="L28" s="86" t="b">
        <v>0</v>
      </c>
    </row>
    <row r="29" spans="1:12" ht="15">
      <c r="A29" s="86" t="s">
        <v>2716</v>
      </c>
      <c r="B29" s="86" t="s">
        <v>3183</v>
      </c>
      <c r="C29" s="86">
        <v>6</v>
      </c>
      <c r="D29" s="121">
        <v>0.0028450123784289657</v>
      </c>
      <c r="E29" s="121">
        <v>1.1705888119237156</v>
      </c>
      <c r="F29" s="86" t="s">
        <v>3437</v>
      </c>
      <c r="G29" s="86" t="b">
        <v>0</v>
      </c>
      <c r="H29" s="86" t="b">
        <v>0</v>
      </c>
      <c r="I29" s="86" t="b">
        <v>0</v>
      </c>
      <c r="J29" s="86" t="b">
        <v>1</v>
      </c>
      <c r="K29" s="86" t="b">
        <v>0</v>
      </c>
      <c r="L29" s="86" t="b">
        <v>0</v>
      </c>
    </row>
    <row r="30" spans="1:12" ht="15">
      <c r="A30" s="86" t="s">
        <v>2753</v>
      </c>
      <c r="B30" s="86" t="s">
        <v>2717</v>
      </c>
      <c r="C30" s="86">
        <v>6</v>
      </c>
      <c r="D30" s="121">
        <v>0.0028450123784289657</v>
      </c>
      <c r="E30" s="121">
        <v>1.85308161927761</v>
      </c>
      <c r="F30" s="86" t="s">
        <v>3437</v>
      </c>
      <c r="G30" s="86" t="b">
        <v>0</v>
      </c>
      <c r="H30" s="86" t="b">
        <v>0</v>
      </c>
      <c r="I30" s="86" t="b">
        <v>0</v>
      </c>
      <c r="J30" s="86" t="b">
        <v>0</v>
      </c>
      <c r="K30" s="86" t="b">
        <v>0</v>
      </c>
      <c r="L30" s="86" t="b">
        <v>0</v>
      </c>
    </row>
    <row r="31" spans="1:12" ht="15">
      <c r="A31" s="86" t="s">
        <v>2733</v>
      </c>
      <c r="B31" s="86" t="s">
        <v>563</v>
      </c>
      <c r="C31" s="86">
        <v>5</v>
      </c>
      <c r="D31" s="121">
        <v>0.002508072844613898</v>
      </c>
      <c r="E31" s="121">
        <v>0.8215420076652118</v>
      </c>
      <c r="F31" s="86" t="s">
        <v>3437</v>
      </c>
      <c r="G31" s="86" t="b">
        <v>0</v>
      </c>
      <c r="H31" s="86" t="b">
        <v>0</v>
      </c>
      <c r="I31" s="86" t="b">
        <v>0</v>
      </c>
      <c r="J31" s="86" t="b">
        <v>0</v>
      </c>
      <c r="K31" s="86" t="b">
        <v>0</v>
      </c>
      <c r="L31" s="86" t="b">
        <v>0</v>
      </c>
    </row>
    <row r="32" spans="1:12" ht="15">
      <c r="A32" s="86" t="s">
        <v>563</v>
      </c>
      <c r="B32" s="86" t="s">
        <v>2717</v>
      </c>
      <c r="C32" s="86">
        <v>5</v>
      </c>
      <c r="D32" s="121">
        <v>0.002508072844613898</v>
      </c>
      <c r="E32" s="121">
        <v>0.5117884435963737</v>
      </c>
      <c r="F32" s="86" t="s">
        <v>3437</v>
      </c>
      <c r="G32" s="86" t="b">
        <v>0</v>
      </c>
      <c r="H32" s="86" t="b">
        <v>0</v>
      </c>
      <c r="I32" s="86" t="b">
        <v>0</v>
      </c>
      <c r="J32" s="86" t="b">
        <v>0</v>
      </c>
      <c r="K32" s="86" t="b">
        <v>0</v>
      </c>
      <c r="L32" s="86" t="b">
        <v>0</v>
      </c>
    </row>
    <row r="33" spans="1:12" ht="15">
      <c r="A33" s="86" t="s">
        <v>370</v>
      </c>
      <c r="B33" s="86" t="s">
        <v>2751</v>
      </c>
      <c r="C33" s="86">
        <v>5</v>
      </c>
      <c r="D33" s="121">
        <v>0.002508072844613898</v>
      </c>
      <c r="E33" s="121">
        <v>1.9791498610268798</v>
      </c>
      <c r="F33" s="86" t="s">
        <v>3437</v>
      </c>
      <c r="G33" s="86" t="b">
        <v>0</v>
      </c>
      <c r="H33" s="86" t="b">
        <v>0</v>
      </c>
      <c r="I33" s="86" t="b">
        <v>0</v>
      </c>
      <c r="J33" s="86" t="b">
        <v>0</v>
      </c>
      <c r="K33" s="86" t="b">
        <v>0</v>
      </c>
      <c r="L33" s="86" t="b">
        <v>0</v>
      </c>
    </row>
    <row r="34" spans="1:12" ht="15">
      <c r="A34" s="86" t="s">
        <v>2751</v>
      </c>
      <c r="B34" s="86" t="s">
        <v>2752</v>
      </c>
      <c r="C34" s="86">
        <v>5</v>
      </c>
      <c r="D34" s="121">
        <v>0.002508072844613898</v>
      </c>
      <c r="E34" s="121">
        <v>2.5354523617941673</v>
      </c>
      <c r="F34" s="86" t="s">
        <v>3437</v>
      </c>
      <c r="G34" s="86" t="b">
        <v>0</v>
      </c>
      <c r="H34" s="86" t="b">
        <v>0</v>
      </c>
      <c r="I34" s="86" t="b">
        <v>0</v>
      </c>
      <c r="J34" s="86" t="b">
        <v>0</v>
      </c>
      <c r="K34" s="86" t="b">
        <v>0</v>
      </c>
      <c r="L34" s="86" t="b">
        <v>0</v>
      </c>
    </row>
    <row r="35" spans="1:12" ht="15">
      <c r="A35" s="86" t="s">
        <v>2752</v>
      </c>
      <c r="B35" s="86" t="s">
        <v>2753</v>
      </c>
      <c r="C35" s="86">
        <v>5</v>
      </c>
      <c r="D35" s="121">
        <v>0.002508072844613898</v>
      </c>
      <c r="E35" s="121">
        <v>2.5354523617941673</v>
      </c>
      <c r="F35" s="86" t="s">
        <v>3437</v>
      </c>
      <c r="G35" s="86" t="b">
        <v>0</v>
      </c>
      <c r="H35" s="86" t="b">
        <v>0</v>
      </c>
      <c r="I35" s="86" t="b">
        <v>0</v>
      </c>
      <c r="J35" s="86" t="b">
        <v>0</v>
      </c>
      <c r="K35" s="86" t="b">
        <v>0</v>
      </c>
      <c r="L35" s="86" t="b">
        <v>0</v>
      </c>
    </row>
    <row r="36" spans="1:12" ht="15">
      <c r="A36" s="86" t="s">
        <v>2717</v>
      </c>
      <c r="B36" s="86" t="s">
        <v>2754</v>
      </c>
      <c r="C36" s="86">
        <v>5</v>
      </c>
      <c r="D36" s="121">
        <v>0.002508072844613898</v>
      </c>
      <c r="E36" s="121">
        <v>1.593444308771854</v>
      </c>
      <c r="F36" s="86" t="s">
        <v>3437</v>
      </c>
      <c r="G36" s="86" t="b">
        <v>0</v>
      </c>
      <c r="H36" s="86" t="b">
        <v>0</v>
      </c>
      <c r="I36" s="86" t="b">
        <v>0</v>
      </c>
      <c r="J36" s="86" t="b">
        <v>0</v>
      </c>
      <c r="K36" s="86" t="b">
        <v>0</v>
      </c>
      <c r="L36" s="86" t="b">
        <v>0</v>
      </c>
    </row>
    <row r="37" spans="1:12" ht="15">
      <c r="A37" s="86" t="s">
        <v>2754</v>
      </c>
      <c r="B37" s="86" t="s">
        <v>2755</v>
      </c>
      <c r="C37" s="86">
        <v>5</v>
      </c>
      <c r="D37" s="121">
        <v>0.002508072844613898</v>
      </c>
      <c r="E37" s="121">
        <v>2.739572344450092</v>
      </c>
      <c r="F37" s="86" t="s">
        <v>3437</v>
      </c>
      <c r="G37" s="86" t="b">
        <v>0</v>
      </c>
      <c r="H37" s="86" t="b">
        <v>0</v>
      </c>
      <c r="I37" s="86" t="b">
        <v>0</v>
      </c>
      <c r="J37" s="86" t="b">
        <v>0</v>
      </c>
      <c r="K37" s="86" t="b">
        <v>0</v>
      </c>
      <c r="L37" s="86" t="b">
        <v>0</v>
      </c>
    </row>
    <row r="38" spans="1:12" ht="15">
      <c r="A38" s="86" t="s">
        <v>2755</v>
      </c>
      <c r="B38" s="86" t="s">
        <v>2756</v>
      </c>
      <c r="C38" s="86">
        <v>5</v>
      </c>
      <c r="D38" s="121">
        <v>0.002508072844613898</v>
      </c>
      <c r="E38" s="121">
        <v>2.5934443087718537</v>
      </c>
      <c r="F38" s="86" t="s">
        <v>3437</v>
      </c>
      <c r="G38" s="86" t="b">
        <v>0</v>
      </c>
      <c r="H38" s="86" t="b">
        <v>0</v>
      </c>
      <c r="I38" s="86" t="b">
        <v>0</v>
      </c>
      <c r="J38" s="86" t="b">
        <v>0</v>
      </c>
      <c r="K38" s="86" t="b">
        <v>0</v>
      </c>
      <c r="L38" s="86" t="b">
        <v>0</v>
      </c>
    </row>
    <row r="39" spans="1:12" ht="15">
      <c r="A39" s="86" t="s">
        <v>2756</v>
      </c>
      <c r="B39" s="86" t="s">
        <v>2757</v>
      </c>
      <c r="C39" s="86">
        <v>5</v>
      </c>
      <c r="D39" s="121">
        <v>0.002508072844613898</v>
      </c>
      <c r="E39" s="121">
        <v>2.514263062724229</v>
      </c>
      <c r="F39" s="86" t="s">
        <v>3437</v>
      </c>
      <c r="G39" s="86" t="b">
        <v>0</v>
      </c>
      <c r="H39" s="86" t="b">
        <v>0</v>
      </c>
      <c r="I39" s="86" t="b">
        <v>0</v>
      </c>
      <c r="J39" s="86" t="b">
        <v>0</v>
      </c>
      <c r="K39" s="86" t="b">
        <v>0</v>
      </c>
      <c r="L39" s="86" t="b">
        <v>0</v>
      </c>
    </row>
    <row r="40" spans="1:12" ht="15">
      <c r="A40" s="86" t="s">
        <v>2757</v>
      </c>
      <c r="B40" s="86" t="s">
        <v>2758</v>
      </c>
      <c r="C40" s="86">
        <v>5</v>
      </c>
      <c r="D40" s="121">
        <v>0.002508072844613898</v>
      </c>
      <c r="E40" s="121">
        <v>2.6603910984024672</v>
      </c>
      <c r="F40" s="86" t="s">
        <v>3437</v>
      </c>
      <c r="G40" s="86" t="b">
        <v>0</v>
      </c>
      <c r="H40" s="86" t="b">
        <v>0</v>
      </c>
      <c r="I40" s="86" t="b">
        <v>0</v>
      </c>
      <c r="J40" s="86" t="b">
        <v>0</v>
      </c>
      <c r="K40" s="86" t="b">
        <v>0</v>
      </c>
      <c r="L40" s="86" t="b">
        <v>0</v>
      </c>
    </row>
    <row r="41" spans="1:12" ht="15">
      <c r="A41" s="86" t="s">
        <v>2758</v>
      </c>
      <c r="B41" s="86" t="s">
        <v>563</v>
      </c>
      <c r="C41" s="86">
        <v>5</v>
      </c>
      <c r="D41" s="121">
        <v>0.002508072844613898</v>
      </c>
      <c r="E41" s="121">
        <v>1.2986632623848742</v>
      </c>
      <c r="F41" s="86" t="s">
        <v>3437</v>
      </c>
      <c r="G41" s="86" t="b">
        <v>0</v>
      </c>
      <c r="H41" s="86" t="b">
        <v>0</v>
      </c>
      <c r="I41" s="86" t="b">
        <v>0</v>
      </c>
      <c r="J41" s="86" t="b">
        <v>0</v>
      </c>
      <c r="K41" s="86" t="b">
        <v>0</v>
      </c>
      <c r="L41" s="86" t="b">
        <v>0</v>
      </c>
    </row>
    <row r="42" spans="1:12" ht="15">
      <c r="A42" s="86" t="s">
        <v>2793</v>
      </c>
      <c r="B42" s="86" t="s">
        <v>2716</v>
      </c>
      <c r="C42" s="86">
        <v>4</v>
      </c>
      <c r="D42" s="121">
        <v>0.0021408222451996892</v>
      </c>
      <c r="E42" s="121">
        <v>0.8944743044358351</v>
      </c>
      <c r="F42" s="86" t="s">
        <v>3437</v>
      </c>
      <c r="G42" s="86" t="b">
        <v>0</v>
      </c>
      <c r="H42" s="86" t="b">
        <v>0</v>
      </c>
      <c r="I42" s="86" t="b">
        <v>0</v>
      </c>
      <c r="J42" s="86" t="b">
        <v>0</v>
      </c>
      <c r="K42" s="86" t="b">
        <v>0</v>
      </c>
      <c r="L42" s="86" t="b">
        <v>0</v>
      </c>
    </row>
    <row r="43" spans="1:12" ht="15">
      <c r="A43" s="86" t="s">
        <v>3209</v>
      </c>
      <c r="B43" s="86" t="s">
        <v>2773</v>
      </c>
      <c r="C43" s="86">
        <v>4</v>
      </c>
      <c r="D43" s="121">
        <v>0.0021408222451996892</v>
      </c>
      <c r="E43" s="121">
        <v>2.5934443087718537</v>
      </c>
      <c r="F43" s="86" t="s">
        <v>3437</v>
      </c>
      <c r="G43" s="86" t="b">
        <v>0</v>
      </c>
      <c r="H43" s="86" t="b">
        <v>0</v>
      </c>
      <c r="I43" s="86" t="b">
        <v>0</v>
      </c>
      <c r="J43" s="86" t="b">
        <v>0</v>
      </c>
      <c r="K43" s="86" t="b">
        <v>0</v>
      </c>
      <c r="L43" s="86" t="b">
        <v>0</v>
      </c>
    </row>
    <row r="44" spans="1:12" ht="15">
      <c r="A44" s="86" t="s">
        <v>2742</v>
      </c>
      <c r="B44" s="86" t="s">
        <v>563</v>
      </c>
      <c r="C44" s="86">
        <v>4</v>
      </c>
      <c r="D44" s="121">
        <v>0.0021408222451996892</v>
      </c>
      <c r="E44" s="121">
        <v>0.7246319946571553</v>
      </c>
      <c r="F44" s="86" t="s">
        <v>3437</v>
      </c>
      <c r="G44" s="86" t="b">
        <v>0</v>
      </c>
      <c r="H44" s="86" t="b">
        <v>0</v>
      </c>
      <c r="I44" s="86" t="b">
        <v>0</v>
      </c>
      <c r="J44" s="86" t="b">
        <v>0</v>
      </c>
      <c r="K44" s="86" t="b">
        <v>0</v>
      </c>
      <c r="L44" s="86" t="b">
        <v>0</v>
      </c>
    </row>
    <row r="45" spans="1:12" ht="15">
      <c r="A45" s="86" t="s">
        <v>2775</v>
      </c>
      <c r="B45" s="86" t="s">
        <v>2734</v>
      </c>
      <c r="C45" s="86">
        <v>4</v>
      </c>
      <c r="D45" s="121">
        <v>0.0021408222451996892</v>
      </c>
      <c r="E45" s="121">
        <v>2.2624510897304293</v>
      </c>
      <c r="F45" s="86" t="s">
        <v>3437</v>
      </c>
      <c r="G45" s="86" t="b">
        <v>0</v>
      </c>
      <c r="H45" s="86" t="b">
        <v>0</v>
      </c>
      <c r="I45" s="86" t="b">
        <v>0</v>
      </c>
      <c r="J45" s="86" t="b">
        <v>0</v>
      </c>
      <c r="K45" s="86" t="b">
        <v>0</v>
      </c>
      <c r="L45" s="86" t="b">
        <v>0</v>
      </c>
    </row>
    <row r="46" spans="1:12" ht="15">
      <c r="A46" s="86" t="s">
        <v>3196</v>
      </c>
      <c r="B46" s="86" t="s">
        <v>2716</v>
      </c>
      <c r="C46" s="86">
        <v>4</v>
      </c>
      <c r="D46" s="121">
        <v>0.0021408222451996892</v>
      </c>
      <c r="E46" s="121">
        <v>1.1163230540521913</v>
      </c>
      <c r="F46" s="86" t="s">
        <v>3437</v>
      </c>
      <c r="G46" s="86" t="b">
        <v>0</v>
      </c>
      <c r="H46" s="86" t="b">
        <v>0</v>
      </c>
      <c r="I46" s="86" t="b">
        <v>0</v>
      </c>
      <c r="J46" s="86" t="b">
        <v>0</v>
      </c>
      <c r="K46" s="86" t="b">
        <v>0</v>
      </c>
      <c r="L46" s="86" t="b">
        <v>0</v>
      </c>
    </row>
    <row r="47" spans="1:12" ht="15">
      <c r="A47" s="86" t="s">
        <v>3218</v>
      </c>
      <c r="B47" s="86" t="s">
        <v>3201</v>
      </c>
      <c r="C47" s="86">
        <v>4</v>
      </c>
      <c r="D47" s="121">
        <v>0.00255819485617228</v>
      </c>
      <c r="E47" s="121">
        <v>2.739572344450092</v>
      </c>
      <c r="F47" s="86" t="s">
        <v>3437</v>
      </c>
      <c r="G47" s="86" t="b">
        <v>0</v>
      </c>
      <c r="H47" s="86" t="b">
        <v>0</v>
      </c>
      <c r="I47" s="86" t="b">
        <v>0</v>
      </c>
      <c r="J47" s="86" t="b">
        <v>0</v>
      </c>
      <c r="K47" s="86" t="b">
        <v>0</v>
      </c>
      <c r="L47" s="86" t="b">
        <v>0</v>
      </c>
    </row>
    <row r="48" spans="1:12" ht="15">
      <c r="A48" s="86" t="s">
        <v>3221</v>
      </c>
      <c r="B48" s="86" t="s">
        <v>3188</v>
      </c>
      <c r="C48" s="86">
        <v>4</v>
      </c>
      <c r="D48" s="121">
        <v>0.0021408222451996892</v>
      </c>
      <c r="E48" s="121">
        <v>2.5934443087718537</v>
      </c>
      <c r="F48" s="86" t="s">
        <v>3437</v>
      </c>
      <c r="G48" s="86" t="b">
        <v>0</v>
      </c>
      <c r="H48" s="86" t="b">
        <v>0</v>
      </c>
      <c r="I48" s="86" t="b">
        <v>0</v>
      </c>
      <c r="J48" s="86" t="b">
        <v>0</v>
      </c>
      <c r="K48" s="86" t="b">
        <v>0</v>
      </c>
      <c r="L48" s="86" t="b">
        <v>0</v>
      </c>
    </row>
    <row r="49" spans="1:12" ht="15">
      <c r="A49" s="86" t="s">
        <v>2745</v>
      </c>
      <c r="B49" s="86" t="s">
        <v>2733</v>
      </c>
      <c r="C49" s="86">
        <v>4</v>
      </c>
      <c r="D49" s="121">
        <v>0.0021408222451996892</v>
      </c>
      <c r="E49" s="121">
        <v>2.2624510897304293</v>
      </c>
      <c r="F49" s="86" t="s">
        <v>3437</v>
      </c>
      <c r="G49" s="86" t="b">
        <v>0</v>
      </c>
      <c r="H49" s="86" t="b">
        <v>0</v>
      </c>
      <c r="I49" s="86" t="b">
        <v>0</v>
      </c>
      <c r="J49" s="86" t="b">
        <v>0</v>
      </c>
      <c r="K49" s="86" t="b">
        <v>0</v>
      </c>
      <c r="L49" s="86" t="b">
        <v>0</v>
      </c>
    </row>
    <row r="50" spans="1:12" ht="15">
      <c r="A50" s="86" t="s">
        <v>2746</v>
      </c>
      <c r="B50" s="86" t="s">
        <v>2747</v>
      </c>
      <c r="C50" s="86">
        <v>4</v>
      </c>
      <c r="D50" s="121">
        <v>0.0021408222451996892</v>
      </c>
      <c r="E50" s="121">
        <v>2.836482357458148</v>
      </c>
      <c r="F50" s="86" t="s">
        <v>3437</v>
      </c>
      <c r="G50" s="86" t="b">
        <v>0</v>
      </c>
      <c r="H50" s="86" t="b">
        <v>0</v>
      </c>
      <c r="I50" s="86" t="b">
        <v>0</v>
      </c>
      <c r="J50" s="86" t="b">
        <v>0</v>
      </c>
      <c r="K50" s="86" t="b">
        <v>0</v>
      </c>
      <c r="L50" s="86" t="b">
        <v>0</v>
      </c>
    </row>
    <row r="51" spans="1:12" ht="15">
      <c r="A51" s="86" t="s">
        <v>2747</v>
      </c>
      <c r="B51" s="86" t="s">
        <v>2748</v>
      </c>
      <c r="C51" s="86">
        <v>4</v>
      </c>
      <c r="D51" s="121">
        <v>0.0021408222451996892</v>
      </c>
      <c r="E51" s="121">
        <v>2.6603910984024672</v>
      </c>
      <c r="F51" s="86" t="s">
        <v>3437</v>
      </c>
      <c r="G51" s="86" t="b">
        <v>0</v>
      </c>
      <c r="H51" s="86" t="b">
        <v>0</v>
      </c>
      <c r="I51" s="86" t="b">
        <v>0</v>
      </c>
      <c r="J51" s="86" t="b">
        <v>0</v>
      </c>
      <c r="K51" s="86" t="b">
        <v>0</v>
      </c>
      <c r="L51" s="86" t="b">
        <v>0</v>
      </c>
    </row>
    <row r="52" spans="1:12" ht="15">
      <c r="A52" s="86" t="s">
        <v>2748</v>
      </c>
      <c r="B52" s="86" t="s">
        <v>2749</v>
      </c>
      <c r="C52" s="86">
        <v>4</v>
      </c>
      <c r="D52" s="121">
        <v>0.0021408222451996892</v>
      </c>
      <c r="E52" s="121">
        <v>2.484299839346786</v>
      </c>
      <c r="F52" s="86" t="s">
        <v>3437</v>
      </c>
      <c r="G52" s="86" t="b">
        <v>0</v>
      </c>
      <c r="H52" s="86" t="b">
        <v>0</v>
      </c>
      <c r="I52" s="86" t="b">
        <v>0</v>
      </c>
      <c r="J52" s="86" t="b">
        <v>0</v>
      </c>
      <c r="K52" s="86" t="b">
        <v>0</v>
      </c>
      <c r="L52" s="86" t="b">
        <v>0</v>
      </c>
    </row>
    <row r="53" spans="1:12" ht="15">
      <c r="A53" s="86" t="s">
        <v>2749</v>
      </c>
      <c r="B53" s="86" t="s">
        <v>2717</v>
      </c>
      <c r="C53" s="86">
        <v>4</v>
      </c>
      <c r="D53" s="121">
        <v>0.0021408222451996892</v>
      </c>
      <c r="E53" s="121">
        <v>1.743937149852542</v>
      </c>
      <c r="F53" s="86" t="s">
        <v>3437</v>
      </c>
      <c r="G53" s="86" t="b">
        <v>0</v>
      </c>
      <c r="H53" s="86" t="b">
        <v>0</v>
      </c>
      <c r="I53" s="86" t="b">
        <v>0</v>
      </c>
      <c r="J53" s="86" t="b">
        <v>0</v>
      </c>
      <c r="K53" s="86" t="b">
        <v>0</v>
      </c>
      <c r="L53" s="86" t="b">
        <v>0</v>
      </c>
    </row>
    <row r="54" spans="1:12" ht="15">
      <c r="A54" s="86" t="s">
        <v>2717</v>
      </c>
      <c r="B54" s="86" t="s">
        <v>2740</v>
      </c>
      <c r="C54" s="86">
        <v>4</v>
      </c>
      <c r="D54" s="121">
        <v>0.0021408222451996892</v>
      </c>
      <c r="E54" s="121">
        <v>0.9913843174438914</v>
      </c>
      <c r="F54" s="86" t="s">
        <v>3437</v>
      </c>
      <c r="G54" s="86" t="b">
        <v>0</v>
      </c>
      <c r="H54" s="86" t="b">
        <v>0</v>
      </c>
      <c r="I54" s="86" t="b">
        <v>0</v>
      </c>
      <c r="J54" s="86" t="b">
        <v>0</v>
      </c>
      <c r="K54" s="86" t="b">
        <v>0</v>
      </c>
      <c r="L54" s="86" t="b">
        <v>0</v>
      </c>
    </row>
    <row r="55" spans="1:12" ht="15">
      <c r="A55" s="86" t="s">
        <v>2740</v>
      </c>
      <c r="B55" s="86" t="s">
        <v>2716</v>
      </c>
      <c r="C55" s="86">
        <v>4</v>
      </c>
      <c r="D55" s="121">
        <v>0.0021408222451996892</v>
      </c>
      <c r="E55" s="121">
        <v>0.6903543217799102</v>
      </c>
      <c r="F55" s="86" t="s">
        <v>3437</v>
      </c>
      <c r="G55" s="86" t="b">
        <v>0</v>
      </c>
      <c r="H55" s="86" t="b">
        <v>0</v>
      </c>
      <c r="I55" s="86" t="b">
        <v>0</v>
      </c>
      <c r="J55" s="86" t="b">
        <v>0</v>
      </c>
      <c r="K55" s="86" t="b">
        <v>0</v>
      </c>
      <c r="L55" s="86" t="b">
        <v>0</v>
      </c>
    </row>
    <row r="56" spans="1:12" ht="15">
      <c r="A56" s="86" t="s">
        <v>2716</v>
      </c>
      <c r="B56" s="86" t="s">
        <v>3223</v>
      </c>
      <c r="C56" s="86">
        <v>4</v>
      </c>
      <c r="D56" s="121">
        <v>0.0021408222451996892</v>
      </c>
      <c r="E56" s="121">
        <v>1.2955275485320157</v>
      </c>
      <c r="F56" s="86" t="s">
        <v>3437</v>
      </c>
      <c r="G56" s="86" t="b">
        <v>0</v>
      </c>
      <c r="H56" s="86" t="b">
        <v>0</v>
      </c>
      <c r="I56" s="86" t="b">
        <v>0</v>
      </c>
      <c r="J56" s="86" t="b">
        <v>0</v>
      </c>
      <c r="K56" s="86" t="b">
        <v>0</v>
      </c>
      <c r="L56" s="86" t="b">
        <v>0</v>
      </c>
    </row>
    <row r="57" spans="1:12" ht="15">
      <c r="A57" s="86" t="s">
        <v>3223</v>
      </c>
      <c r="B57" s="86" t="s">
        <v>3189</v>
      </c>
      <c r="C57" s="86">
        <v>4</v>
      </c>
      <c r="D57" s="121">
        <v>0.0021408222451996892</v>
      </c>
      <c r="E57" s="121">
        <v>2.5934443087718537</v>
      </c>
      <c r="F57" s="86" t="s">
        <v>3437</v>
      </c>
      <c r="G57" s="86" t="b">
        <v>0</v>
      </c>
      <c r="H57" s="86" t="b">
        <v>0</v>
      </c>
      <c r="I57" s="86" t="b">
        <v>0</v>
      </c>
      <c r="J57" s="86" t="b">
        <v>0</v>
      </c>
      <c r="K57" s="86" t="b">
        <v>0</v>
      </c>
      <c r="L57" s="86" t="b">
        <v>0</v>
      </c>
    </row>
    <row r="58" spans="1:12" ht="15">
      <c r="A58" s="86" t="s">
        <v>2731</v>
      </c>
      <c r="B58" s="86" t="s">
        <v>2742</v>
      </c>
      <c r="C58" s="86">
        <v>3</v>
      </c>
      <c r="D58" s="121">
        <v>0.001735535647443926</v>
      </c>
      <c r="E58" s="121">
        <v>1.5634810853944108</v>
      </c>
      <c r="F58" s="86" t="s">
        <v>3437</v>
      </c>
      <c r="G58" s="86" t="b">
        <v>0</v>
      </c>
      <c r="H58" s="86" t="b">
        <v>0</v>
      </c>
      <c r="I58" s="86" t="b">
        <v>0</v>
      </c>
      <c r="J58" s="86" t="b">
        <v>0</v>
      </c>
      <c r="K58" s="86" t="b">
        <v>0</v>
      </c>
      <c r="L58" s="86" t="b">
        <v>0</v>
      </c>
    </row>
    <row r="59" spans="1:12" ht="15">
      <c r="A59" s="86" t="s">
        <v>2716</v>
      </c>
      <c r="B59" s="86" t="s">
        <v>2730</v>
      </c>
      <c r="C59" s="86">
        <v>3</v>
      </c>
      <c r="D59" s="121">
        <v>0.001735535647443926</v>
      </c>
      <c r="E59" s="121">
        <v>0.517376298148372</v>
      </c>
      <c r="F59" s="86" t="s">
        <v>3437</v>
      </c>
      <c r="G59" s="86" t="b">
        <v>0</v>
      </c>
      <c r="H59" s="86" t="b">
        <v>0</v>
      </c>
      <c r="I59" s="86" t="b">
        <v>0</v>
      </c>
      <c r="J59" s="86" t="b">
        <v>0</v>
      </c>
      <c r="K59" s="86" t="b">
        <v>0</v>
      </c>
      <c r="L59" s="86" t="b">
        <v>0</v>
      </c>
    </row>
    <row r="60" spans="1:12" ht="15">
      <c r="A60" s="86" t="s">
        <v>3179</v>
      </c>
      <c r="B60" s="86" t="s">
        <v>3178</v>
      </c>
      <c r="C60" s="86">
        <v>3</v>
      </c>
      <c r="D60" s="121">
        <v>0.001735535647443926</v>
      </c>
      <c r="E60" s="121">
        <v>1.9614210940664483</v>
      </c>
      <c r="F60" s="86" t="s">
        <v>3437</v>
      </c>
      <c r="G60" s="86" t="b">
        <v>0</v>
      </c>
      <c r="H60" s="86" t="b">
        <v>0</v>
      </c>
      <c r="I60" s="86" t="b">
        <v>0</v>
      </c>
      <c r="J60" s="86" t="b">
        <v>0</v>
      </c>
      <c r="K60" s="86" t="b">
        <v>0</v>
      </c>
      <c r="L60" s="86" t="b">
        <v>0</v>
      </c>
    </row>
    <row r="61" spans="1:12" ht="15">
      <c r="A61" s="86" t="s">
        <v>563</v>
      </c>
      <c r="B61" s="86" t="s">
        <v>2716</v>
      </c>
      <c r="C61" s="86">
        <v>3</v>
      </c>
      <c r="D61" s="121">
        <v>0.001735535647443926</v>
      </c>
      <c r="E61" s="121">
        <v>-0.3376744018203333</v>
      </c>
      <c r="F61" s="86" t="s">
        <v>3437</v>
      </c>
      <c r="G61" s="86" t="b">
        <v>0</v>
      </c>
      <c r="H61" s="86" t="b">
        <v>0</v>
      </c>
      <c r="I61" s="86" t="b">
        <v>0</v>
      </c>
      <c r="J61" s="86" t="b">
        <v>0</v>
      </c>
      <c r="K61" s="86" t="b">
        <v>0</v>
      </c>
      <c r="L61" s="86" t="b">
        <v>0</v>
      </c>
    </row>
    <row r="62" spans="1:12" ht="15">
      <c r="A62" s="86" t="s">
        <v>2717</v>
      </c>
      <c r="B62" s="86" t="s">
        <v>2774</v>
      </c>
      <c r="C62" s="86">
        <v>3</v>
      </c>
      <c r="D62" s="121">
        <v>0.001735535647443926</v>
      </c>
      <c r="E62" s="121">
        <v>1.4685055721635538</v>
      </c>
      <c r="F62" s="86" t="s">
        <v>3437</v>
      </c>
      <c r="G62" s="86" t="b">
        <v>0</v>
      </c>
      <c r="H62" s="86" t="b">
        <v>0</v>
      </c>
      <c r="I62" s="86" t="b">
        <v>0</v>
      </c>
      <c r="J62" s="86" t="b">
        <v>0</v>
      </c>
      <c r="K62" s="86" t="b">
        <v>0</v>
      </c>
      <c r="L62" s="86" t="b">
        <v>0</v>
      </c>
    </row>
    <row r="63" spans="1:12" ht="15">
      <c r="A63" s="86" t="s">
        <v>2774</v>
      </c>
      <c r="B63" s="86" t="s">
        <v>2775</v>
      </c>
      <c r="C63" s="86">
        <v>3</v>
      </c>
      <c r="D63" s="121">
        <v>0.001735535647443926</v>
      </c>
      <c r="E63" s="121">
        <v>2.836482357458148</v>
      </c>
      <c r="F63" s="86" t="s">
        <v>3437</v>
      </c>
      <c r="G63" s="86" t="b">
        <v>0</v>
      </c>
      <c r="H63" s="86" t="b">
        <v>0</v>
      </c>
      <c r="I63" s="86" t="b">
        <v>0</v>
      </c>
      <c r="J63" s="86" t="b">
        <v>0</v>
      </c>
      <c r="K63" s="86" t="b">
        <v>0</v>
      </c>
      <c r="L63" s="86" t="b">
        <v>0</v>
      </c>
    </row>
    <row r="64" spans="1:12" ht="15">
      <c r="A64" s="86" t="s">
        <v>2734</v>
      </c>
      <c r="B64" s="86" t="s">
        <v>2776</v>
      </c>
      <c r="C64" s="86">
        <v>3</v>
      </c>
      <c r="D64" s="121">
        <v>0.001735535647443926</v>
      </c>
      <c r="E64" s="121">
        <v>2.040602340114073</v>
      </c>
      <c r="F64" s="86" t="s">
        <v>3437</v>
      </c>
      <c r="G64" s="86" t="b">
        <v>0</v>
      </c>
      <c r="H64" s="86" t="b">
        <v>0</v>
      </c>
      <c r="I64" s="86" t="b">
        <v>0</v>
      </c>
      <c r="J64" s="86" t="b">
        <v>0</v>
      </c>
      <c r="K64" s="86" t="b">
        <v>0</v>
      </c>
      <c r="L64" s="86" t="b">
        <v>0</v>
      </c>
    </row>
    <row r="65" spans="1:12" ht="15">
      <c r="A65" s="86" t="s">
        <v>2776</v>
      </c>
      <c r="B65" s="86" t="s">
        <v>2777</v>
      </c>
      <c r="C65" s="86">
        <v>3</v>
      </c>
      <c r="D65" s="121">
        <v>0.001735535647443926</v>
      </c>
      <c r="E65" s="121">
        <v>2.739572344450092</v>
      </c>
      <c r="F65" s="86" t="s">
        <v>3437</v>
      </c>
      <c r="G65" s="86" t="b">
        <v>0</v>
      </c>
      <c r="H65" s="86" t="b">
        <v>0</v>
      </c>
      <c r="I65" s="86" t="b">
        <v>0</v>
      </c>
      <c r="J65" s="86" t="b">
        <v>0</v>
      </c>
      <c r="K65" s="86" t="b">
        <v>0</v>
      </c>
      <c r="L65" s="86" t="b">
        <v>0</v>
      </c>
    </row>
    <row r="66" spans="1:12" ht="15">
      <c r="A66" s="86" t="s">
        <v>2777</v>
      </c>
      <c r="B66" s="86" t="s">
        <v>2778</v>
      </c>
      <c r="C66" s="86">
        <v>3</v>
      </c>
      <c r="D66" s="121">
        <v>0.001735535647443926</v>
      </c>
      <c r="E66" s="121">
        <v>2.9614210940664485</v>
      </c>
      <c r="F66" s="86" t="s">
        <v>3437</v>
      </c>
      <c r="G66" s="86" t="b">
        <v>0</v>
      </c>
      <c r="H66" s="86" t="b">
        <v>0</v>
      </c>
      <c r="I66" s="86" t="b">
        <v>0</v>
      </c>
      <c r="J66" s="86" t="b">
        <v>0</v>
      </c>
      <c r="K66" s="86" t="b">
        <v>0</v>
      </c>
      <c r="L66" s="86" t="b">
        <v>0</v>
      </c>
    </row>
    <row r="67" spans="1:12" ht="15">
      <c r="A67" s="86" t="s">
        <v>2778</v>
      </c>
      <c r="B67" s="86" t="s">
        <v>2779</v>
      </c>
      <c r="C67" s="86">
        <v>3</v>
      </c>
      <c r="D67" s="121">
        <v>0.001735535647443926</v>
      </c>
      <c r="E67" s="121">
        <v>2.6603910984024672</v>
      </c>
      <c r="F67" s="86" t="s">
        <v>3437</v>
      </c>
      <c r="G67" s="86" t="b">
        <v>0</v>
      </c>
      <c r="H67" s="86" t="b">
        <v>0</v>
      </c>
      <c r="I67" s="86" t="b">
        <v>0</v>
      </c>
      <c r="J67" s="86" t="b">
        <v>0</v>
      </c>
      <c r="K67" s="86" t="b">
        <v>0</v>
      </c>
      <c r="L67" s="86" t="b">
        <v>0</v>
      </c>
    </row>
    <row r="68" spans="1:12" ht="15">
      <c r="A68" s="86" t="s">
        <v>2779</v>
      </c>
      <c r="B68" s="86" t="s">
        <v>2780</v>
      </c>
      <c r="C68" s="86">
        <v>3</v>
      </c>
      <c r="D68" s="121">
        <v>0.001735535647443926</v>
      </c>
      <c r="E68" s="121">
        <v>2.5354523617941673</v>
      </c>
      <c r="F68" s="86" t="s">
        <v>3437</v>
      </c>
      <c r="G68" s="86" t="b">
        <v>0</v>
      </c>
      <c r="H68" s="86" t="b">
        <v>0</v>
      </c>
      <c r="I68" s="86" t="b">
        <v>0</v>
      </c>
      <c r="J68" s="86" t="b">
        <v>1</v>
      </c>
      <c r="K68" s="86" t="b">
        <v>0</v>
      </c>
      <c r="L68" s="86" t="b">
        <v>0</v>
      </c>
    </row>
    <row r="69" spans="1:12" ht="15">
      <c r="A69" s="86" t="s">
        <v>2780</v>
      </c>
      <c r="B69" s="86" t="s">
        <v>3205</v>
      </c>
      <c r="C69" s="86">
        <v>3</v>
      </c>
      <c r="D69" s="121">
        <v>0.001735535647443926</v>
      </c>
      <c r="E69" s="121">
        <v>2.7115436208498482</v>
      </c>
      <c r="F69" s="86" t="s">
        <v>3437</v>
      </c>
      <c r="G69" s="86" t="b">
        <v>1</v>
      </c>
      <c r="H69" s="86" t="b">
        <v>0</v>
      </c>
      <c r="I69" s="86" t="b">
        <v>0</v>
      </c>
      <c r="J69" s="86" t="b">
        <v>0</v>
      </c>
      <c r="K69" s="86" t="b">
        <v>0</v>
      </c>
      <c r="L69" s="86" t="b">
        <v>0</v>
      </c>
    </row>
    <row r="70" spans="1:12" ht="15">
      <c r="A70" s="86" t="s">
        <v>3205</v>
      </c>
      <c r="B70" s="86" t="s">
        <v>3241</v>
      </c>
      <c r="C70" s="86">
        <v>3</v>
      </c>
      <c r="D70" s="121">
        <v>0.001735535647443926</v>
      </c>
      <c r="E70" s="121">
        <v>2.836482357458148</v>
      </c>
      <c r="F70" s="86" t="s">
        <v>3437</v>
      </c>
      <c r="G70" s="86" t="b">
        <v>0</v>
      </c>
      <c r="H70" s="86" t="b">
        <v>0</v>
      </c>
      <c r="I70" s="86" t="b">
        <v>0</v>
      </c>
      <c r="J70" s="86" t="b">
        <v>0</v>
      </c>
      <c r="K70" s="86" t="b">
        <v>0</v>
      </c>
      <c r="L70" s="86" t="b">
        <v>0</v>
      </c>
    </row>
    <row r="71" spans="1:12" ht="15">
      <c r="A71" s="86" t="s">
        <v>3241</v>
      </c>
      <c r="B71" s="86" t="s">
        <v>3212</v>
      </c>
      <c r="C71" s="86">
        <v>3</v>
      </c>
      <c r="D71" s="121">
        <v>0.001735535647443926</v>
      </c>
      <c r="E71" s="121">
        <v>2.836482357458148</v>
      </c>
      <c r="F71" s="86" t="s">
        <v>3437</v>
      </c>
      <c r="G71" s="86" t="b">
        <v>0</v>
      </c>
      <c r="H71" s="86" t="b">
        <v>0</v>
      </c>
      <c r="I71" s="86" t="b">
        <v>0</v>
      </c>
      <c r="J71" s="86" t="b">
        <v>0</v>
      </c>
      <c r="K71" s="86" t="b">
        <v>0</v>
      </c>
      <c r="L71" s="86" t="b">
        <v>0</v>
      </c>
    </row>
    <row r="72" spans="1:12" ht="15">
      <c r="A72" s="86" t="s">
        <v>3212</v>
      </c>
      <c r="B72" s="86" t="s">
        <v>2716</v>
      </c>
      <c r="C72" s="86">
        <v>3</v>
      </c>
      <c r="D72" s="121">
        <v>0.001735535647443926</v>
      </c>
      <c r="E72" s="121">
        <v>1.1674755764995726</v>
      </c>
      <c r="F72" s="86" t="s">
        <v>3437</v>
      </c>
      <c r="G72" s="86" t="b">
        <v>0</v>
      </c>
      <c r="H72" s="86" t="b">
        <v>0</v>
      </c>
      <c r="I72" s="86" t="b">
        <v>0</v>
      </c>
      <c r="J72" s="86" t="b">
        <v>0</v>
      </c>
      <c r="K72" s="86" t="b">
        <v>0</v>
      </c>
      <c r="L72" s="86" t="b">
        <v>0</v>
      </c>
    </row>
    <row r="73" spans="1:12" ht="15">
      <c r="A73" s="86" t="s">
        <v>2716</v>
      </c>
      <c r="B73" s="86" t="s">
        <v>3242</v>
      </c>
      <c r="C73" s="86">
        <v>3</v>
      </c>
      <c r="D73" s="121">
        <v>0.001735535647443926</v>
      </c>
      <c r="E73" s="121">
        <v>1.2955275485320157</v>
      </c>
      <c r="F73" s="86" t="s">
        <v>3437</v>
      </c>
      <c r="G73" s="86" t="b">
        <v>0</v>
      </c>
      <c r="H73" s="86" t="b">
        <v>0</v>
      </c>
      <c r="I73" s="86" t="b">
        <v>0</v>
      </c>
      <c r="J73" s="86" t="b">
        <v>0</v>
      </c>
      <c r="K73" s="86" t="b">
        <v>0</v>
      </c>
      <c r="L73" s="86" t="b">
        <v>0</v>
      </c>
    </row>
    <row r="74" spans="1:12" ht="15">
      <c r="A74" s="86" t="s">
        <v>3242</v>
      </c>
      <c r="B74" s="86" t="s">
        <v>3243</v>
      </c>
      <c r="C74" s="86">
        <v>3</v>
      </c>
      <c r="D74" s="121">
        <v>0.001735535647443926</v>
      </c>
      <c r="E74" s="121">
        <v>2.9614210940664485</v>
      </c>
      <c r="F74" s="86" t="s">
        <v>3437</v>
      </c>
      <c r="G74" s="86" t="b">
        <v>0</v>
      </c>
      <c r="H74" s="86" t="b">
        <v>0</v>
      </c>
      <c r="I74" s="86" t="b">
        <v>0</v>
      </c>
      <c r="J74" s="86" t="b">
        <v>0</v>
      </c>
      <c r="K74" s="86" t="b">
        <v>0</v>
      </c>
      <c r="L74" s="86" t="b">
        <v>0</v>
      </c>
    </row>
    <row r="75" spans="1:12" ht="15">
      <c r="A75" s="86" t="s">
        <v>3243</v>
      </c>
      <c r="B75" s="86" t="s">
        <v>3244</v>
      </c>
      <c r="C75" s="86">
        <v>3</v>
      </c>
      <c r="D75" s="121">
        <v>0.001735535647443926</v>
      </c>
      <c r="E75" s="121">
        <v>2.9614210940664485</v>
      </c>
      <c r="F75" s="86" t="s">
        <v>3437</v>
      </c>
      <c r="G75" s="86" t="b">
        <v>0</v>
      </c>
      <c r="H75" s="86" t="b">
        <v>0</v>
      </c>
      <c r="I75" s="86" t="b">
        <v>0</v>
      </c>
      <c r="J75" s="86" t="b">
        <v>0</v>
      </c>
      <c r="K75" s="86" t="b">
        <v>1</v>
      </c>
      <c r="L75" s="86" t="b">
        <v>0</v>
      </c>
    </row>
    <row r="76" spans="1:12" ht="15">
      <c r="A76" s="86" t="s">
        <v>3244</v>
      </c>
      <c r="B76" s="86" t="s">
        <v>3192</v>
      </c>
      <c r="C76" s="86">
        <v>3</v>
      </c>
      <c r="D76" s="121">
        <v>0.001735535647443926</v>
      </c>
      <c r="E76" s="121">
        <v>2.6603910984024672</v>
      </c>
      <c r="F76" s="86" t="s">
        <v>3437</v>
      </c>
      <c r="G76" s="86" t="b">
        <v>0</v>
      </c>
      <c r="H76" s="86" t="b">
        <v>1</v>
      </c>
      <c r="I76" s="86" t="b">
        <v>0</v>
      </c>
      <c r="J76" s="86" t="b">
        <v>0</v>
      </c>
      <c r="K76" s="86" t="b">
        <v>0</v>
      </c>
      <c r="L76" s="86" t="b">
        <v>0</v>
      </c>
    </row>
    <row r="77" spans="1:12" ht="15">
      <c r="A77" s="86" t="s">
        <v>3192</v>
      </c>
      <c r="B77" s="86" t="s">
        <v>3199</v>
      </c>
      <c r="C77" s="86">
        <v>3</v>
      </c>
      <c r="D77" s="121">
        <v>0.001735535647443926</v>
      </c>
      <c r="E77" s="121">
        <v>2.4385423487861106</v>
      </c>
      <c r="F77" s="86" t="s">
        <v>3437</v>
      </c>
      <c r="G77" s="86" t="b">
        <v>0</v>
      </c>
      <c r="H77" s="86" t="b">
        <v>0</v>
      </c>
      <c r="I77" s="86" t="b">
        <v>0</v>
      </c>
      <c r="J77" s="86" t="b">
        <v>0</v>
      </c>
      <c r="K77" s="86" t="b">
        <v>0</v>
      </c>
      <c r="L77" s="86" t="b">
        <v>0</v>
      </c>
    </row>
    <row r="78" spans="1:12" ht="15">
      <c r="A78" s="86" t="s">
        <v>3199</v>
      </c>
      <c r="B78" s="86" t="s">
        <v>3193</v>
      </c>
      <c r="C78" s="86">
        <v>3</v>
      </c>
      <c r="D78" s="121">
        <v>0.001735535647443926</v>
      </c>
      <c r="E78" s="121">
        <v>2.4385423487861106</v>
      </c>
      <c r="F78" s="86" t="s">
        <v>3437</v>
      </c>
      <c r="G78" s="86" t="b">
        <v>0</v>
      </c>
      <c r="H78" s="86" t="b">
        <v>0</v>
      </c>
      <c r="I78" s="86" t="b">
        <v>0</v>
      </c>
      <c r="J78" s="86" t="b">
        <v>0</v>
      </c>
      <c r="K78" s="86" t="b">
        <v>0</v>
      </c>
      <c r="L78" s="86" t="b">
        <v>0</v>
      </c>
    </row>
    <row r="79" spans="1:12" ht="15">
      <c r="A79" s="86" t="s">
        <v>3193</v>
      </c>
      <c r="B79" s="86" t="s">
        <v>2735</v>
      </c>
      <c r="C79" s="86">
        <v>3</v>
      </c>
      <c r="D79" s="121">
        <v>0.001735535647443926</v>
      </c>
      <c r="E79" s="121">
        <v>2.1832698436828046</v>
      </c>
      <c r="F79" s="86" t="s">
        <v>3437</v>
      </c>
      <c r="G79" s="86" t="b">
        <v>0</v>
      </c>
      <c r="H79" s="86" t="b">
        <v>0</v>
      </c>
      <c r="I79" s="86" t="b">
        <v>0</v>
      </c>
      <c r="J79" s="86" t="b">
        <v>0</v>
      </c>
      <c r="K79" s="86" t="b">
        <v>0</v>
      </c>
      <c r="L79" s="86" t="b">
        <v>0</v>
      </c>
    </row>
    <row r="80" spans="1:12" ht="15">
      <c r="A80" s="86" t="s">
        <v>2735</v>
      </c>
      <c r="B80" s="86" t="s">
        <v>2732</v>
      </c>
      <c r="C80" s="86">
        <v>3</v>
      </c>
      <c r="D80" s="121">
        <v>0.001735535647443926</v>
      </c>
      <c r="E80" s="121">
        <v>1.7115436208498485</v>
      </c>
      <c r="F80" s="86" t="s">
        <v>3437</v>
      </c>
      <c r="G80" s="86" t="b">
        <v>0</v>
      </c>
      <c r="H80" s="86" t="b">
        <v>0</v>
      </c>
      <c r="I80" s="86" t="b">
        <v>0</v>
      </c>
      <c r="J80" s="86" t="b">
        <v>0</v>
      </c>
      <c r="K80" s="86" t="b">
        <v>0</v>
      </c>
      <c r="L80" s="86" t="b">
        <v>0</v>
      </c>
    </row>
    <row r="81" spans="1:12" ht="15">
      <c r="A81" s="86" t="s">
        <v>2732</v>
      </c>
      <c r="B81" s="86" t="s">
        <v>3209</v>
      </c>
      <c r="C81" s="86">
        <v>3</v>
      </c>
      <c r="D81" s="121">
        <v>0.001735535647443926</v>
      </c>
      <c r="E81" s="121">
        <v>2.0125736165138295</v>
      </c>
      <c r="F81" s="86" t="s">
        <v>3437</v>
      </c>
      <c r="G81" s="86" t="b">
        <v>0</v>
      </c>
      <c r="H81" s="86" t="b">
        <v>0</v>
      </c>
      <c r="I81" s="86" t="b">
        <v>0</v>
      </c>
      <c r="J81" s="86" t="b">
        <v>0</v>
      </c>
      <c r="K81" s="86" t="b">
        <v>0</v>
      </c>
      <c r="L81" s="86" t="b">
        <v>0</v>
      </c>
    </row>
    <row r="82" spans="1:12" ht="15">
      <c r="A82" s="86" t="s">
        <v>2773</v>
      </c>
      <c r="B82" s="86" t="s">
        <v>3245</v>
      </c>
      <c r="C82" s="86">
        <v>3</v>
      </c>
      <c r="D82" s="121">
        <v>0.001735535647443926</v>
      </c>
      <c r="E82" s="121">
        <v>2.5934443087718537</v>
      </c>
      <c r="F82" s="86" t="s">
        <v>3437</v>
      </c>
      <c r="G82" s="86" t="b">
        <v>0</v>
      </c>
      <c r="H82" s="86" t="b">
        <v>0</v>
      </c>
      <c r="I82" s="86" t="b">
        <v>0</v>
      </c>
      <c r="J82" s="86" t="b">
        <v>0</v>
      </c>
      <c r="K82" s="86" t="b">
        <v>0</v>
      </c>
      <c r="L82" s="86" t="b">
        <v>0</v>
      </c>
    </row>
    <row r="83" spans="1:12" ht="15">
      <c r="A83" s="86" t="s">
        <v>3245</v>
      </c>
      <c r="B83" s="86" t="s">
        <v>3246</v>
      </c>
      <c r="C83" s="86">
        <v>3</v>
      </c>
      <c r="D83" s="121">
        <v>0.001735535647443926</v>
      </c>
      <c r="E83" s="121">
        <v>2.9614210940664485</v>
      </c>
      <c r="F83" s="86" t="s">
        <v>3437</v>
      </c>
      <c r="G83" s="86" t="b">
        <v>0</v>
      </c>
      <c r="H83" s="86" t="b">
        <v>0</v>
      </c>
      <c r="I83" s="86" t="b">
        <v>0</v>
      </c>
      <c r="J83" s="86" t="b">
        <v>1</v>
      </c>
      <c r="K83" s="86" t="b">
        <v>0</v>
      </c>
      <c r="L83" s="86" t="b">
        <v>0</v>
      </c>
    </row>
    <row r="84" spans="1:12" ht="15">
      <c r="A84" s="86" t="s">
        <v>3246</v>
      </c>
      <c r="B84" s="86" t="s">
        <v>2773</v>
      </c>
      <c r="C84" s="86">
        <v>3</v>
      </c>
      <c r="D84" s="121">
        <v>0.001735535647443926</v>
      </c>
      <c r="E84" s="121">
        <v>2.5934443087718537</v>
      </c>
      <c r="F84" s="86" t="s">
        <v>3437</v>
      </c>
      <c r="G84" s="86" t="b">
        <v>1</v>
      </c>
      <c r="H84" s="86" t="b">
        <v>0</v>
      </c>
      <c r="I84" s="86" t="b">
        <v>0</v>
      </c>
      <c r="J84" s="86" t="b">
        <v>0</v>
      </c>
      <c r="K84" s="86" t="b">
        <v>0</v>
      </c>
      <c r="L84" s="86" t="b">
        <v>0</v>
      </c>
    </row>
    <row r="85" spans="1:12" ht="15">
      <c r="A85" s="86" t="s">
        <v>2773</v>
      </c>
      <c r="B85" s="86" t="s">
        <v>3247</v>
      </c>
      <c r="C85" s="86">
        <v>3</v>
      </c>
      <c r="D85" s="121">
        <v>0.001735535647443926</v>
      </c>
      <c r="E85" s="121">
        <v>2.5934443087718537</v>
      </c>
      <c r="F85" s="86" t="s">
        <v>3437</v>
      </c>
      <c r="G85" s="86" t="b">
        <v>0</v>
      </c>
      <c r="H85" s="86" t="b">
        <v>0</v>
      </c>
      <c r="I85" s="86" t="b">
        <v>0</v>
      </c>
      <c r="J85" s="86" t="b">
        <v>0</v>
      </c>
      <c r="K85" s="86" t="b">
        <v>1</v>
      </c>
      <c r="L85" s="86" t="b">
        <v>0</v>
      </c>
    </row>
    <row r="86" spans="1:12" ht="15">
      <c r="A86" s="86" t="s">
        <v>3247</v>
      </c>
      <c r="B86" s="86" t="s">
        <v>3248</v>
      </c>
      <c r="C86" s="86">
        <v>3</v>
      </c>
      <c r="D86" s="121">
        <v>0.001735535647443926</v>
      </c>
      <c r="E86" s="121">
        <v>2.9614210940664485</v>
      </c>
      <c r="F86" s="86" t="s">
        <v>3437</v>
      </c>
      <c r="G86" s="86" t="b">
        <v>0</v>
      </c>
      <c r="H86" s="86" t="b">
        <v>1</v>
      </c>
      <c r="I86" s="86" t="b">
        <v>0</v>
      </c>
      <c r="J86" s="86" t="b">
        <v>0</v>
      </c>
      <c r="K86" s="86" t="b">
        <v>0</v>
      </c>
      <c r="L86" s="86" t="b">
        <v>0</v>
      </c>
    </row>
    <row r="87" spans="1:12" ht="15">
      <c r="A87" s="86" t="s">
        <v>3248</v>
      </c>
      <c r="B87" s="86" t="s">
        <v>563</v>
      </c>
      <c r="C87" s="86">
        <v>3</v>
      </c>
      <c r="D87" s="121">
        <v>0.001735535647443926</v>
      </c>
      <c r="E87" s="121">
        <v>1.2986632623848742</v>
      </c>
      <c r="F87" s="86" t="s">
        <v>3437</v>
      </c>
      <c r="G87" s="86" t="b">
        <v>0</v>
      </c>
      <c r="H87" s="86" t="b">
        <v>0</v>
      </c>
      <c r="I87" s="86" t="b">
        <v>0</v>
      </c>
      <c r="J87" s="86" t="b">
        <v>0</v>
      </c>
      <c r="K87" s="86" t="b">
        <v>0</v>
      </c>
      <c r="L87" s="86" t="b">
        <v>0</v>
      </c>
    </row>
    <row r="88" spans="1:12" ht="15">
      <c r="A88" s="86" t="s">
        <v>563</v>
      </c>
      <c r="B88" s="86" t="s">
        <v>3213</v>
      </c>
      <c r="C88" s="86">
        <v>3</v>
      </c>
      <c r="D88" s="121">
        <v>0.001735535647443926</v>
      </c>
      <c r="E88" s="121">
        <v>1.2063936425299424</v>
      </c>
      <c r="F88" s="86" t="s">
        <v>3437</v>
      </c>
      <c r="G88" s="86" t="b">
        <v>0</v>
      </c>
      <c r="H88" s="86" t="b">
        <v>0</v>
      </c>
      <c r="I88" s="86" t="b">
        <v>0</v>
      </c>
      <c r="J88" s="86" t="b">
        <v>0</v>
      </c>
      <c r="K88" s="86" t="b">
        <v>0</v>
      </c>
      <c r="L88" s="86" t="b">
        <v>0</v>
      </c>
    </row>
    <row r="89" spans="1:12" ht="15">
      <c r="A89" s="86" t="s">
        <v>2717</v>
      </c>
      <c r="B89" s="86" t="s">
        <v>2717</v>
      </c>
      <c r="C89" s="86">
        <v>3</v>
      </c>
      <c r="D89" s="121">
        <v>0.0022316756003586532</v>
      </c>
      <c r="E89" s="121">
        <v>0.5520516236136288</v>
      </c>
      <c r="F89" s="86" t="s">
        <v>3437</v>
      </c>
      <c r="G89" s="86" t="b">
        <v>0</v>
      </c>
      <c r="H89" s="86" t="b">
        <v>0</v>
      </c>
      <c r="I89" s="86" t="b">
        <v>0</v>
      </c>
      <c r="J89" s="86" t="b">
        <v>0</v>
      </c>
      <c r="K89" s="86" t="b">
        <v>0</v>
      </c>
      <c r="L89" s="86" t="b">
        <v>0</v>
      </c>
    </row>
    <row r="90" spans="1:12" ht="15">
      <c r="A90" s="86" t="s">
        <v>2717</v>
      </c>
      <c r="B90" s="86" t="s">
        <v>2746</v>
      </c>
      <c r="C90" s="86">
        <v>3</v>
      </c>
      <c r="D90" s="121">
        <v>0.001735535647443926</v>
      </c>
      <c r="E90" s="121">
        <v>1.4685055721635538</v>
      </c>
      <c r="F90" s="86" t="s">
        <v>3437</v>
      </c>
      <c r="G90" s="86" t="b">
        <v>0</v>
      </c>
      <c r="H90" s="86" t="b">
        <v>0</v>
      </c>
      <c r="I90" s="86" t="b">
        <v>0</v>
      </c>
      <c r="J90" s="86" t="b">
        <v>0</v>
      </c>
      <c r="K90" s="86" t="b">
        <v>0</v>
      </c>
      <c r="L90" s="86" t="b">
        <v>0</v>
      </c>
    </row>
    <row r="91" spans="1:12" ht="15">
      <c r="A91" s="86" t="s">
        <v>3284</v>
      </c>
      <c r="B91" s="86" t="s">
        <v>3188</v>
      </c>
      <c r="C91" s="86">
        <v>3</v>
      </c>
      <c r="D91" s="121">
        <v>0.001735535647443926</v>
      </c>
      <c r="E91" s="121">
        <v>2.5934443087718537</v>
      </c>
      <c r="F91" s="86" t="s">
        <v>3437</v>
      </c>
      <c r="G91" s="86" t="b">
        <v>0</v>
      </c>
      <c r="H91" s="86" t="b">
        <v>0</v>
      </c>
      <c r="I91" s="86" t="b">
        <v>0</v>
      </c>
      <c r="J91" s="86" t="b">
        <v>0</v>
      </c>
      <c r="K91" s="86" t="b">
        <v>0</v>
      </c>
      <c r="L91" s="86" t="b">
        <v>0</v>
      </c>
    </row>
    <row r="92" spans="1:12" ht="15">
      <c r="A92" s="86" t="s">
        <v>563</v>
      </c>
      <c r="B92" s="86" t="s">
        <v>2731</v>
      </c>
      <c r="C92" s="86">
        <v>3</v>
      </c>
      <c r="D92" s="121">
        <v>0.001735535647443926</v>
      </c>
      <c r="E92" s="121">
        <v>0.694510281551068</v>
      </c>
      <c r="F92" s="86" t="s">
        <v>3437</v>
      </c>
      <c r="G92" s="86" t="b">
        <v>0</v>
      </c>
      <c r="H92" s="86" t="b">
        <v>0</v>
      </c>
      <c r="I92" s="86" t="b">
        <v>0</v>
      </c>
      <c r="J92" s="86" t="b">
        <v>0</v>
      </c>
      <c r="K92" s="86" t="b">
        <v>0</v>
      </c>
      <c r="L92" s="86" t="b">
        <v>0</v>
      </c>
    </row>
    <row r="93" spans="1:12" ht="15">
      <c r="A93" s="86" t="s">
        <v>2718</v>
      </c>
      <c r="B93" s="86" t="s">
        <v>3197</v>
      </c>
      <c r="C93" s="86">
        <v>2</v>
      </c>
      <c r="D93" s="121">
        <v>0.00127909742808614</v>
      </c>
      <c r="E93" s="121">
        <v>1.255272505103306</v>
      </c>
      <c r="F93" s="86" t="s">
        <v>3437</v>
      </c>
      <c r="G93" s="86" t="b">
        <v>0</v>
      </c>
      <c r="H93" s="86" t="b">
        <v>0</v>
      </c>
      <c r="I93" s="86" t="b">
        <v>0</v>
      </c>
      <c r="J93" s="86" t="b">
        <v>0</v>
      </c>
      <c r="K93" s="86" t="b">
        <v>0</v>
      </c>
      <c r="L93" s="86" t="b">
        <v>0</v>
      </c>
    </row>
    <row r="94" spans="1:12" ht="15">
      <c r="A94" s="86" t="s">
        <v>3294</v>
      </c>
      <c r="B94" s="86" t="s">
        <v>563</v>
      </c>
      <c r="C94" s="86">
        <v>2</v>
      </c>
      <c r="D94" s="121">
        <v>0.00127909742808614</v>
      </c>
      <c r="E94" s="121">
        <v>1.2986632623848742</v>
      </c>
      <c r="F94" s="86" t="s">
        <v>3437</v>
      </c>
      <c r="G94" s="86" t="b">
        <v>0</v>
      </c>
      <c r="H94" s="86" t="b">
        <v>0</v>
      </c>
      <c r="I94" s="86" t="b">
        <v>0</v>
      </c>
      <c r="J94" s="86" t="b">
        <v>0</v>
      </c>
      <c r="K94" s="86" t="b">
        <v>0</v>
      </c>
      <c r="L94" s="86" t="b">
        <v>0</v>
      </c>
    </row>
    <row r="95" spans="1:12" ht="15">
      <c r="A95" s="86" t="s">
        <v>370</v>
      </c>
      <c r="B95" s="86" t="s">
        <v>2717</v>
      </c>
      <c r="C95" s="86">
        <v>2</v>
      </c>
      <c r="D95" s="121">
        <v>0.00127909742808614</v>
      </c>
      <c r="E95" s="121">
        <v>0.9657858994688984</v>
      </c>
      <c r="F95" s="86" t="s">
        <v>3437</v>
      </c>
      <c r="G95" s="86" t="b">
        <v>0</v>
      </c>
      <c r="H95" s="86" t="b">
        <v>0</v>
      </c>
      <c r="I95" s="86" t="b">
        <v>0</v>
      </c>
      <c r="J95" s="86" t="b">
        <v>0</v>
      </c>
      <c r="K95" s="86" t="b">
        <v>0</v>
      </c>
      <c r="L95" s="86" t="b">
        <v>0</v>
      </c>
    </row>
    <row r="96" spans="1:12" ht="15">
      <c r="A96" s="86" t="s">
        <v>563</v>
      </c>
      <c r="B96" s="86" t="s">
        <v>2748</v>
      </c>
      <c r="C96" s="86">
        <v>2</v>
      </c>
      <c r="D96" s="121">
        <v>0.00127909742808614</v>
      </c>
      <c r="E96" s="121">
        <v>0.8542111244185799</v>
      </c>
      <c r="F96" s="86" t="s">
        <v>3437</v>
      </c>
      <c r="G96" s="86" t="b">
        <v>0</v>
      </c>
      <c r="H96" s="86" t="b">
        <v>0</v>
      </c>
      <c r="I96" s="86" t="b">
        <v>0</v>
      </c>
      <c r="J96" s="86" t="b">
        <v>0</v>
      </c>
      <c r="K96" s="86" t="b">
        <v>0</v>
      </c>
      <c r="L96" s="86" t="b">
        <v>0</v>
      </c>
    </row>
    <row r="97" spans="1:12" ht="15">
      <c r="A97" s="86" t="s">
        <v>2716</v>
      </c>
      <c r="B97" s="86" t="s">
        <v>3306</v>
      </c>
      <c r="C97" s="86">
        <v>2</v>
      </c>
      <c r="D97" s="121">
        <v>0.00127909742808614</v>
      </c>
      <c r="E97" s="121">
        <v>1.2955275485320157</v>
      </c>
      <c r="F97" s="86" t="s">
        <v>3437</v>
      </c>
      <c r="G97" s="86" t="b">
        <v>0</v>
      </c>
      <c r="H97" s="86" t="b">
        <v>0</v>
      </c>
      <c r="I97" s="86" t="b">
        <v>0</v>
      </c>
      <c r="J97" s="86" t="b">
        <v>0</v>
      </c>
      <c r="K97" s="86" t="b">
        <v>0</v>
      </c>
      <c r="L97" s="86" t="b">
        <v>0</v>
      </c>
    </row>
    <row r="98" spans="1:12" ht="15">
      <c r="A98" s="86" t="s">
        <v>370</v>
      </c>
      <c r="B98" s="86" t="s">
        <v>355</v>
      </c>
      <c r="C98" s="86">
        <v>2</v>
      </c>
      <c r="D98" s="121">
        <v>0.00127909742808614</v>
      </c>
      <c r="E98" s="121">
        <v>1.4842998393467859</v>
      </c>
      <c r="F98" s="86" t="s">
        <v>3437</v>
      </c>
      <c r="G98" s="86" t="b">
        <v>0</v>
      </c>
      <c r="H98" s="86" t="b">
        <v>0</v>
      </c>
      <c r="I98" s="86" t="b">
        <v>0</v>
      </c>
      <c r="J98" s="86" t="b">
        <v>0</v>
      </c>
      <c r="K98" s="86" t="b">
        <v>0</v>
      </c>
      <c r="L98" s="86" t="b">
        <v>0</v>
      </c>
    </row>
    <row r="99" spans="1:12" ht="15">
      <c r="A99" s="86" t="s">
        <v>3180</v>
      </c>
      <c r="B99" s="86" t="s">
        <v>2716</v>
      </c>
      <c r="C99" s="86">
        <v>2</v>
      </c>
      <c r="D99" s="121">
        <v>0.00127909742808614</v>
      </c>
      <c r="E99" s="121">
        <v>0.639201799332529</v>
      </c>
      <c r="F99" s="86" t="s">
        <v>3437</v>
      </c>
      <c r="G99" s="86" t="b">
        <v>0</v>
      </c>
      <c r="H99" s="86" t="b">
        <v>0</v>
      </c>
      <c r="I99" s="86" t="b">
        <v>0</v>
      </c>
      <c r="J99" s="86" t="b">
        <v>0</v>
      </c>
      <c r="K99" s="86" t="b">
        <v>0</v>
      </c>
      <c r="L99" s="86" t="b">
        <v>0</v>
      </c>
    </row>
    <row r="100" spans="1:12" ht="15">
      <c r="A100" s="86" t="s">
        <v>3319</v>
      </c>
      <c r="B100" s="86" t="s">
        <v>2733</v>
      </c>
      <c r="C100" s="86">
        <v>2</v>
      </c>
      <c r="D100" s="121">
        <v>0.00127909742808614</v>
      </c>
      <c r="E100" s="121">
        <v>2.2624510897304293</v>
      </c>
      <c r="F100" s="86" t="s">
        <v>3437</v>
      </c>
      <c r="G100" s="86" t="b">
        <v>0</v>
      </c>
      <c r="H100" s="86" t="b">
        <v>0</v>
      </c>
      <c r="I100" s="86" t="b">
        <v>0</v>
      </c>
      <c r="J100" s="86" t="b">
        <v>0</v>
      </c>
      <c r="K100" s="86" t="b">
        <v>0</v>
      </c>
      <c r="L100" s="86" t="b">
        <v>0</v>
      </c>
    </row>
    <row r="101" spans="1:12" ht="15">
      <c r="A101" s="86" t="s">
        <v>2733</v>
      </c>
      <c r="B101" s="86" t="s">
        <v>3195</v>
      </c>
      <c r="C101" s="86">
        <v>2</v>
      </c>
      <c r="D101" s="121">
        <v>0.00127909742808614</v>
      </c>
      <c r="E101" s="121">
        <v>1.7853298350107671</v>
      </c>
      <c r="F101" s="86" t="s">
        <v>3437</v>
      </c>
      <c r="G101" s="86" t="b">
        <v>0</v>
      </c>
      <c r="H101" s="86" t="b">
        <v>0</v>
      </c>
      <c r="I101" s="86" t="b">
        <v>0</v>
      </c>
      <c r="J101" s="86" t="b">
        <v>0</v>
      </c>
      <c r="K101" s="86" t="b">
        <v>0</v>
      </c>
      <c r="L101" s="86" t="b">
        <v>0</v>
      </c>
    </row>
    <row r="102" spans="1:12" ht="15">
      <c r="A102" s="86" t="s">
        <v>3195</v>
      </c>
      <c r="B102" s="86" t="s">
        <v>563</v>
      </c>
      <c r="C102" s="86">
        <v>2</v>
      </c>
      <c r="D102" s="121">
        <v>0.00127909742808614</v>
      </c>
      <c r="E102" s="121">
        <v>0.8215420076652118</v>
      </c>
      <c r="F102" s="86" t="s">
        <v>3437</v>
      </c>
      <c r="G102" s="86" t="b">
        <v>0</v>
      </c>
      <c r="H102" s="86" t="b">
        <v>0</v>
      </c>
      <c r="I102" s="86" t="b">
        <v>0</v>
      </c>
      <c r="J102" s="86" t="b">
        <v>0</v>
      </c>
      <c r="K102" s="86" t="b">
        <v>0</v>
      </c>
      <c r="L102" s="86" t="b">
        <v>0</v>
      </c>
    </row>
    <row r="103" spans="1:12" ht="15">
      <c r="A103" s="86" t="s">
        <v>3323</v>
      </c>
      <c r="B103" s="86" t="s">
        <v>2716</v>
      </c>
      <c r="C103" s="86">
        <v>2</v>
      </c>
      <c r="D103" s="121">
        <v>0.00127909742808614</v>
      </c>
      <c r="E103" s="121">
        <v>1.2924143131078727</v>
      </c>
      <c r="F103" s="86" t="s">
        <v>3437</v>
      </c>
      <c r="G103" s="86" t="b">
        <v>0</v>
      </c>
      <c r="H103" s="86" t="b">
        <v>0</v>
      </c>
      <c r="I103" s="86" t="b">
        <v>0</v>
      </c>
      <c r="J103" s="86" t="b">
        <v>0</v>
      </c>
      <c r="K103" s="86" t="b">
        <v>0</v>
      </c>
      <c r="L103" s="86" t="b">
        <v>0</v>
      </c>
    </row>
    <row r="104" spans="1:12" ht="15">
      <c r="A104" s="86" t="s">
        <v>2716</v>
      </c>
      <c r="B104" s="86" t="s">
        <v>3251</v>
      </c>
      <c r="C104" s="86">
        <v>2</v>
      </c>
      <c r="D104" s="121">
        <v>0.00127909742808614</v>
      </c>
      <c r="E104" s="121">
        <v>1.1194362894763343</v>
      </c>
      <c r="F104" s="86" t="s">
        <v>3437</v>
      </c>
      <c r="G104" s="86" t="b">
        <v>0</v>
      </c>
      <c r="H104" s="86" t="b">
        <v>0</v>
      </c>
      <c r="I104" s="86" t="b">
        <v>0</v>
      </c>
      <c r="J104" s="86" t="b">
        <v>0</v>
      </c>
      <c r="K104" s="86" t="b">
        <v>0</v>
      </c>
      <c r="L104" s="86" t="b">
        <v>0</v>
      </c>
    </row>
    <row r="105" spans="1:12" ht="15">
      <c r="A105" s="86" t="s">
        <v>563</v>
      </c>
      <c r="B105" s="86" t="s">
        <v>3176</v>
      </c>
      <c r="C105" s="86">
        <v>2</v>
      </c>
      <c r="D105" s="121">
        <v>0.00127909742808614</v>
      </c>
      <c r="E105" s="121">
        <v>0.5909696896439985</v>
      </c>
      <c r="F105" s="86" t="s">
        <v>3437</v>
      </c>
      <c r="G105" s="86" t="b">
        <v>0</v>
      </c>
      <c r="H105" s="86" t="b">
        <v>0</v>
      </c>
      <c r="I105" s="86" t="b">
        <v>0</v>
      </c>
      <c r="J105" s="86" t="b">
        <v>0</v>
      </c>
      <c r="K105" s="86" t="b">
        <v>0</v>
      </c>
      <c r="L105" s="86" t="b">
        <v>0</v>
      </c>
    </row>
    <row r="106" spans="1:12" ht="15">
      <c r="A106" s="86" t="s">
        <v>418</v>
      </c>
      <c r="B106" s="86" t="s">
        <v>318</v>
      </c>
      <c r="C106" s="86">
        <v>2</v>
      </c>
      <c r="D106" s="121">
        <v>0.00127909742808614</v>
      </c>
      <c r="E106" s="121">
        <v>3.1375123531221294</v>
      </c>
      <c r="F106" s="86" t="s">
        <v>3437</v>
      </c>
      <c r="G106" s="86" t="b">
        <v>0</v>
      </c>
      <c r="H106" s="86" t="b">
        <v>0</v>
      </c>
      <c r="I106" s="86" t="b">
        <v>0</v>
      </c>
      <c r="J106" s="86" t="b">
        <v>0</v>
      </c>
      <c r="K106" s="86" t="b">
        <v>0</v>
      </c>
      <c r="L106" s="86" t="b">
        <v>0</v>
      </c>
    </row>
    <row r="107" spans="1:12" ht="15">
      <c r="A107" s="86" t="s">
        <v>318</v>
      </c>
      <c r="B107" s="86" t="s">
        <v>563</v>
      </c>
      <c r="C107" s="86">
        <v>2</v>
      </c>
      <c r="D107" s="121">
        <v>0.00127909742808614</v>
      </c>
      <c r="E107" s="121">
        <v>1.2986632623848742</v>
      </c>
      <c r="F107" s="86" t="s">
        <v>3437</v>
      </c>
      <c r="G107" s="86" t="b">
        <v>0</v>
      </c>
      <c r="H107" s="86" t="b">
        <v>0</v>
      </c>
      <c r="I107" s="86" t="b">
        <v>0</v>
      </c>
      <c r="J107" s="86" t="b">
        <v>0</v>
      </c>
      <c r="K107" s="86" t="b">
        <v>0</v>
      </c>
      <c r="L107" s="86" t="b">
        <v>0</v>
      </c>
    </row>
    <row r="108" spans="1:12" ht="15">
      <c r="A108" s="86" t="s">
        <v>563</v>
      </c>
      <c r="B108" s="86" t="s">
        <v>3198</v>
      </c>
      <c r="C108" s="86">
        <v>2</v>
      </c>
      <c r="D108" s="121">
        <v>0.00127909742808614</v>
      </c>
      <c r="E108" s="121">
        <v>0.9333923704662047</v>
      </c>
      <c r="F108" s="86" t="s">
        <v>3437</v>
      </c>
      <c r="G108" s="86" t="b">
        <v>0</v>
      </c>
      <c r="H108" s="86" t="b">
        <v>0</v>
      </c>
      <c r="I108" s="86" t="b">
        <v>0</v>
      </c>
      <c r="J108" s="86" t="b">
        <v>0</v>
      </c>
      <c r="K108" s="86" t="b">
        <v>0</v>
      </c>
      <c r="L108" s="86" t="b">
        <v>0</v>
      </c>
    </row>
    <row r="109" spans="1:12" ht="15">
      <c r="A109" s="86" t="s">
        <v>3198</v>
      </c>
      <c r="B109" s="86" t="s">
        <v>3217</v>
      </c>
      <c r="C109" s="86">
        <v>2</v>
      </c>
      <c r="D109" s="121">
        <v>0.00127909742808614</v>
      </c>
      <c r="E109" s="121">
        <v>2.4385423487861106</v>
      </c>
      <c r="F109" s="86" t="s">
        <v>3437</v>
      </c>
      <c r="G109" s="86" t="b">
        <v>0</v>
      </c>
      <c r="H109" s="86" t="b">
        <v>0</v>
      </c>
      <c r="I109" s="86" t="b">
        <v>0</v>
      </c>
      <c r="J109" s="86" t="b">
        <v>0</v>
      </c>
      <c r="K109" s="86" t="b">
        <v>0</v>
      </c>
      <c r="L109" s="86" t="b">
        <v>0</v>
      </c>
    </row>
    <row r="110" spans="1:12" ht="15">
      <c r="A110" s="86" t="s">
        <v>3217</v>
      </c>
      <c r="B110" s="86" t="s">
        <v>3336</v>
      </c>
      <c r="C110" s="86">
        <v>2</v>
      </c>
      <c r="D110" s="121">
        <v>0.00127909742808614</v>
      </c>
      <c r="E110" s="121">
        <v>2.836482357458148</v>
      </c>
      <c r="F110" s="86" t="s">
        <v>3437</v>
      </c>
      <c r="G110" s="86" t="b">
        <v>0</v>
      </c>
      <c r="H110" s="86" t="b">
        <v>0</v>
      </c>
      <c r="I110" s="86" t="b">
        <v>0</v>
      </c>
      <c r="J110" s="86" t="b">
        <v>0</v>
      </c>
      <c r="K110" s="86" t="b">
        <v>0</v>
      </c>
      <c r="L110" s="86" t="b">
        <v>0</v>
      </c>
    </row>
    <row r="111" spans="1:12" ht="15">
      <c r="A111" s="86" t="s">
        <v>3336</v>
      </c>
      <c r="B111" s="86" t="s">
        <v>3218</v>
      </c>
      <c r="C111" s="86">
        <v>2</v>
      </c>
      <c r="D111" s="121">
        <v>0.00127909742808614</v>
      </c>
      <c r="E111" s="121">
        <v>2.836482357458148</v>
      </c>
      <c r="F111" s="86" t="s">
        <v>3437</v>
      </c>
      <c r="G111" s="86" t="b">
        <v>0</v>
      </c>
      <c r="H111" s="86" t="b">
        <v>0</v>
      </c>
      <c r="I111" s="86" t="b">
        <v>0</v>
      </c>
      <c r="J111" s="86" t="b">
        <v>0</v>
      </c>
      <c r="K111" s="86" t="b">
        <v>0</v>
      </c>
      <c r="L111" s="86" t="b">
        <v>0</v>
      </c>
    </row>
    <row r="112" spans="1:12" ht="15">
      <c r="A112" s="86" t="s">
        <v>3201</v>
      </c>
      <c r="B112" s="86" t="s">
        <v>3218</v>
      </c>
      <c r="C112" s="86">
        <v>2</v>
      </c>
      <c r="D112" s="121">
        <v>0.00127909742808614</v>
      </c>
      <c r="E112" s="121">
        <v>2.4385423487861106</v>
      </c>
      <c r="F112" s="86" t="s">
        <v>3437</v>
      </c>
      <c r="G112" s="86" t="b">
        <v>0</v>
      </c>
      <c r="H112" s="86" t="b">
        <v>0</v>
      </c>
      <c r="I112" s="86" t="b">
        <v>0</v>
      </c>
      <c r="J112" s="86" t="b">
        <v>0</v>
      </c>
      <c r="K112" s="86" t="b">
        <v>0</v>
      </c>
      <c r="L112" s="86" t="b">
        <v>0</v>
      </c>
    </row>
    <row r="113" spans="1:12" ht="15">
      <c r="A113" s="86" t="s">
        <v>3201</v>
      </c>
      <c r="B113" s="86" t="s">
        <v>2740</v>
      </c>
      <c r="C113" s="86">
        <v>2</v>
      </c>
      <c r="D113" s="121">
        <v>0.00127909742808614</v>
      </c>
      <c r="E113" s="121">
        <v>1.8364823574581484</v>
      </c>
      <c r="F113" s="86" t="s">
        <v>3437</v>
      </c>
      <c r="G113" s="86" t="b">
        <v>0</v>
      </c>
      <c r="H113" s="86" t="b">
        <v>0</v>
      </c>
      <c r="I113" s="86" t="b">
        <v>0</v>
      </c>
      <c r="J113" s="86" t="b">
        <v>0</v>
      </c>
      <c r="K113" s="86" t="b">
        <v>0</v>
      </c>
      <c r="L113" s="86" t="b">
        <v>0</v>
      </c>
    </row>
    <row r="114" spans="1:12" ht="15">
      <c r="A114" s="86" t="s">
        <v>2740</v>
      </c>
      <c r="B114" s="86" t="s">
        <v>3219</v>
      </c>
      <c r="C114" s="86">
        <v>2</v>
      </c>
      <c r="D114" s="121">
        <v>0.00127909742808614</v>
      </c>
      <c r="E114" s="121">
        <v>1.9333923704662048</v>
      </c>
      <c r="F114" s="86" t="s">
        <v>3437</v>
      </c>
      <c r="G114" s="86" t="b">
        <v>0</v>
      </c>
      <c r="H114" s="86" t="b">
        <v>0</v>
      </c>
      <c r="I114" s="86" t="b">
        <v>0</v>
      </c>
      <c r="J114" s="86" t="b">
        <v>0</v>
      </c>
      <c r="K114" s="86" t="b">
        <v>0</v>
      </c>
      <c r="L114" s="86" t="b">
        <v>0</v>
      </c>
    </row>
    <row r="115" spans="1:12" ht="15">
      <c r="A115" s="86" t="s">
        <v>3219</v>
      </c>
      <c r="B115" s="86" t="s">
        <v>3208</v>
      </c>
      <c r="C115" s="86">
        <v>2</v>
      </c>
      <c r="D115" s="121">
        <v>0.00127909742808614</v>
      </c>
      <c r="E115" s="121">
        <v>2.5354523617941673</v>
      </c>
      <c r="F115" s="86" t="s">
        <v>3437</v>
      </c>
      <c r="G115" s="86" t="b">
        <v>0</v>
      </c>
      <c r="H115" s="86" t="b">
        <v>0</v>
      </c>
      <c r="I115" s="86" t="b">
        <v>0</v>
      </c>
      <c r="J115" s="86" t="b">
        <v>0</v>
      </c>
      <c r="K115" s="86" t="b">
        <v>0</v>
      </c>
      <c r="L115" s="86" t="b">
        <v>0</v>
      </c>
    </row>
    <row r="116" spans="1:12" ht="15">
      <c r="A116" s="86" t="s">
        <v>3208</v>
      </c>
      <c r="B116" s="86" t="s">
        <v>3177</v>
      </c>
      <c r="C116" s="86">
        <v>2</v>
      </c>
      <c r="D116" s="121">
        <v>0.00127909742808614</v>
      </c>
      <c r="E116" s="121">
        <v>2.0961196679639045</v>
      </c>
      <c r="F116" s="86" t="s">
        <v>3437</v>
      </c>
      <c r="G116" s="86" t="b">
        <v>0</v>
      </c>
      <c r="H116" s="86" t="b">
        <v>0</v>
      </c>
      <c r="I116" s="86" t="b">
        <v>0</v>
      </c>
      <c r="J116" s="86" t="b">
        <v>0</v>
      </c>
      <c r="K116" s="86" t="b">
        <v>0</v>
      </c>
      <c r="L116" s="86" t="b">
        <v>0</v>
      </c>
    </row>
    <row r="117" spans="1:12" ht="15">
      <c r="A117" s="86" t="s">
        <v>3177</v>
      </c>
      <c r="B117" s="86" t="s">
        <v>3337</v>
      </c>
      <c r="C117" s="86">
        <v>2</v>
      </c>
      <c r="D117" s="121">
        <v>0.00127909742808614</v>
      </c>
      <c r="E117" s="121">
        <v>2.4385423487861106</v>
      </c>
      <c r="F117" s="86" t="s">
        <v>3437</v>
      </c>
      <c r="G117" s="86" t="b">
        <v>0</v>
      </c>
      <c r="H117" s="86" t="b">
        <v>0</v>
      </c>
      <c r="I117" s="86" t="b">
        <v>0</v>
      </c>
      <c r="J117" s="86" t="b">
        <v>0</v>
      </c>
      <c r="K117" s="86" t="b">
        <v>0</v>
      </c>
      <c r="L117" s="86" t="b">
        <v>0</v>
      </c>
    </row>
    <row r="118" spans="1:12" ht="15">
      <c r="A118" s="86" t="s">
        <v>3337</v>
      </c>
      <c r="B118" s="86" t="s">
        <v>3338</v>
      </c>
      <c r="C118" s="86">
        <v>2</v>
      </c>
      <c r="D118" s="121">
        <v>0.00127909742808614</v>
      </c>
      <c r="E118" s="121">
        <v>3.1375123531221294</v>
      </c>
      <c r="F118" s="86" t="s">
        <v>3437</v>
      </c>
      <c r="G118" s="86" t="b">
        <v>0</v>
      </c>
      <c r="H118" s="86" t="b">
        <v>0</v>
      </c>
      <c r="I118" s="86" t="b">
        <v>0</v>
      </c>
      <c r="J118" s="86" t="b">
        <v>0</v>
      </c>
      <c r="K118" s="86" t="b">
        <v>0</v>
      </c>
      <c r="L118" s="86" t="b">
        <v>0</v>
      </c>
    </row>
    <row r="119" spans="1:12" ht="15">
      <c r="A119" s="86" t="s">
        <v>3338</v>
      </c>
      <c r="B119" s="86" t="s">
        <v>3339</v>
      </c>
      <c r="C119" s="86">
        <v>2</v>
      </c>
      <c r="D119" s="121">
        <v>0.00127909742808614</v>
      </c>
      <c r="E119" s="121">
        <v>3.1375123531221294</v>
      </c>
      <c r="F119" s="86" t="s">
        <v>3437</v>
      </c>
      <c r="G119" s="86" t="b">
        <v>0</v>
      </c>
      <c r="H119" s="86" t="b">
        <v>0</v>
      </c>
      <c r="I119" s="86" t="b">
        <v>0</v>
      </c>
      <c r="J119" s="86" t="b">
        <v>0</v>
      </c>
      <c r="K119" s="86" t="b">
        <v>0</v>
      </c>
      <c r="L119" s="86" t="b">
        <v>0</v>
      </c>
    </row>
    <row r="120" spans="1:12" ht="15">
      <c r="A120" s="86" t="s">
        <v>3339</v>
      </c>
      <c r="B120" s="86" t="s">
        <v>3340</v>
      </c>
      <c r="C120" s="86">
        <v>2</v>
      </c>
      <c r="D120" s="121">
        <v>0.00127909742808614</v>
      </c>
      <c r="E120" s="121">
        <v>3.1375123531221294</v>
      </c>
      <c r="F120" s="86" t="s">
        <v>3437</v>
      </c>
      <c r="G120" s="86" t="b">
        <v>0</v>
      </c>
      <c r="H120" s="86" t="b">
        <v>0</v>
      </c>
      <c r="I120" s="86" t="b">
        <v>0</v>
      </c>
      <c r="J120" s="86" t="b">
        <v>0</v>
      </c>
      <c r="K120" s="86" t="b">
        <v>0</v>
      </c>
      <c r="L120" s="86" t="b">
        <v>0</v>
      </c>
    </row>
    <row r="121" spans="1:12" ht="15">
      <c r="A121" s="86" t="s">
        <v>3340</v>
      </c>
      <c r="B121" s="86" t="s">
        <v>3177</v>
      </c>
      <c r="C121" s="86">
        <v>2</v>
      </c>
      <c r="D121" s="121">
        <v>0.00127909742808614</v>
      </c>
      <c r="E121" s="121">
        <v>2.3971496636278857</v>
      </c>
      <c r="F121" s="86" t="s">
        <v>3437</v>
      </c>
      <c r="G121" s="86" t="b">
        <v>0</v>
      </c>
      <c r="H121" s="86" t="b">
        <v>0</v>
      </c>
      <c r="I121" s="86" t="b">
        <v>0</v>
      </c>
      <c r="J121" s="86" t="b">
        <v>0</v>
      </c>
      <c r="K121" s="86" t="b">
        <v>0</v>
      </c>
      <c r="L121" s="86" t="b">
        <v>0</v>
      </c>
    </row>
    <row r="122" spans="1:12" ht="15">
      <c r="A122" s="86" t="s">
        <v>3177</v>
      </c>
      <c r="B122" s="86" t="s">
        <v>3341</v>
      </c>
      <c r="C122" s="86">
        <v>2</v>
      </c>
      <c r="D122" s="121">
        <v>0.00127909742808614</v>
      </c>
      <c r="E122" s="121">
        <v>2.4385423487861106</v>
      </c>
      <c r="F122" s="86" t="s">
        <v>3437</v>
      </c>
      <c r="G122" s="86" t="b">
        <v>0</v>
      </c>
      <c r="H122" s="86" t="b">
        <v>0</v>
      </c>
      <c r="I122" s="86" t="b">
        <v>0</v>
      </c>
      <c r="J122" s="86" t="b">
        <v>0</v>
      </c>
      <c r="K122" s="86" t="b">
        <v>0</v>
      </c>
      <c r="L122" s="86" t="b">
        <v>0</v>
      </c>
    </row>
    <row r="123" spans="1:12" ht="15">
      <c r="A123" s="86" t="s">
        <v>3341</v>
      </c>
      <c r="B123" s="86" t="s">
        <v>563</v>
      </c>
      <c r="C123" s="86">
        <v>2</v>
      </c>
      <c r="D123" s="121">
        <v>0.00127909742808614</v>
      </c>
      <c r="E123" s="121">
        <v>1.2986632623848742</v>
      </c>
      <c r="F123" s="86" t="s">
        <v>3437</v>
      </c>
      <c r="G123" s="86" t="b">
        <v>0</v>
      </c>
      <c r="H123" s="86" t="b">
        <v>0</v>
      </c>
      <c r="I123" s="86" t="b">
        <v>0</v>
      </c>
      <c r="J123" s="86" t="b">
        <v>0</v>
      </c>
      <c r="K123" s="86" t="b">
        <v>0</v>
      </c>
      <c r="L123" s="86" t="b">
        <v>0</v>
      </c>
    </row>
    <row r="124" spans="1:12" ht="15">
      <c r="A124" s="86" t="s">
        <v>563</v>
      </c>
      <c r="B124" s="86" t="s">
        <v>3258</v>
      </c>
      <c r="C124" s="86">
        <v>2</v>
      </c>
      <c r="D124" s="121">
        <v>0.00127909742808614</v>
      </c>
      <c r="E124" s="121">
        <v>1.1552411200825612</v>
      </c>
      <c r="F124" s="86" t="s">
        <v>3437</v>
      </c>
      <c r="G124" s="86" t="b">
        <v>0</v>
      </c>
      <c r="H124" s="86" t="b">
        <v>0</v>
      </c>
      <c r="I124" s="86" t="b">
        <v>0</v>
      </c>
      <c r="J124" s="86" t="b">
        <v>0</v>
      </c>
      <c r="K124" s="86" t="b">
        <v>0</v>
      </c>
      <c r="L124" s="86" t="b">
        <v>0</v>
      </c>
    </row>
    <row r="125" spans="1:12" ht="15">
      <c r="A125" s="86" t="s">
        <v>3258</v>
      </c>
      <c r="B125" s="86" t="s">
        <v>3342</v>
      </c>
      <c r="C125" s="86">
        <v>2</v>
      </c>
      <c r="D125" s="121">
        <v>0.00127909742808614</v>
      </c>
      <c r="E125" s="121">
        <v>2.9614210940664485</v>
      </c>
      <c r="F125" s="86" t="s">
        <v>3437</v>
      </c>
      <c r="G125" s="86" t="b">
        <v>0</v>
      </c>
      <c r="H125" s="86" t="b">
        <v>0</v>
      </c>
      <c r="I125" s="86" t="b">
        <v>0</v>
      </c>
      <c r="J125" s="86" t="b">
        <v>0</v>
      </c>
      <c r="K125" s="86" t="b">
        <v>0</v>
      </c>
      <c r="L125" s="86" t="b">
        <v>0</v>
      </c>
    </row>
    <row r="126" spans="1:12" ht="15">
      <c r="A126" s="86" t="s">
        <v>3342</v>
      </c>
      <c r="B126" s="86" t="s">
        <v>3343</v>
      </c>
      <c r="C126" s="86">
        <v>2</v>
      </c>
      <c r="D126" s="121">
        <v>0.00127909742808614</v>
      </c>
      <c r="E126" s="121">
        <v>3.1375123531221294</v>
      </c>
      <c r="F126" s="86" t="s">
        <v>3437</v>
      </c>
      <c r="G126" s="86" t="b">
        <v>0</v>
      </c>
      <c r="H126" s="86" t="b">
        <v>0</v>
      </c>
      <c r="I126" s="86" t="b">
        <v>0</v>
      </c>
      <c r="J126" s="86" t="b">
        <v>0</v>
      </c>
      <c r="K126" s="86" t="b">
        <v>0</v>
      </c>
      <c r="L126" s="86" t="b">
        <v>0</v>
      </c>
    </row>
    <row r="127" spans="1:12" ht="15">
      <c r="A127" s="86" t="s">
        <v>3343</v>
      </c>
      <c r="B127" s="86" t="s">
        <v>3180</v>
      </c>
      <c r="C127" s="86">
        <v>2</v>
      </c>
      <c r="D127" s="121">
        <v>0.00127909742808614</v>
      </c>
      <c r="E127" s="121">
        <v>2.484299839346786</v>
      </c>
      <c r="F127" s="86" t="s">
        <v>3437</v>
      </c>
      <c r="G127" s="86" t="b">
        <v>0</v>
      </c>
      <c r="H127" s="86" t="b">
        <v>0</v>
      </c>
      <c r="I127" s="86" t="b">
        <v>0</v>
      </c>
      <c r="J127" s="86" t="b">
        <v>0</v>
      </c>
      <c r="K127" s="86" t="b">
        <v>0</v>
      </c>
      <c r="L127" s="86" t="b">
        <v>0</v>
      </c>
    </row>
    <row r="128" spans="1:12" ht="15">
      <c r="A128" s="86" t="s">
        <v>3180</v>
      </c>
      <c r="B128" s="86" t="s">
        <v>2803</v>
      </c>
      <c r="C128" s="86">
        <v>2</v>
      </c>
      <c r="D128" s="121">
        <v>0.00127909742808614</v>
      </c>
      <c r="E128" s="121">
        <v>2.0863598306747484</v>
      </c>
      <c r="F128" s="86" t="s">
        <v>3437</v>
      </c>
      <c r="G128" s="86" t="b">
        <v>0</v>
      </c>
      <c r="H128" s="86" t="b">
        <v>0</v>
      </c>
      <c r="I128" s="86" t="b">
        <v>0</v>
      </c>
      <c r="J128" s="86" t="b">
        <v>0</v>
      </c>
      <c r="K128" s="86" t="b">
        <v>0</v>
      </c>
      <c r="L128" s="86" t="b">
        <v>0</v>
      </c>
    </row>
    <row r="129" spans="1:12" ht="15">
      <c r="A129" s="86" t="s">
        <v>2803</v>
      </c>
      <c r="B129" s="86" t="s">
        <v>3344</v>
      </c>
      <c r="C129" s="86">
        <v>2</v>
      </c>
      <c r="D129" s="121">
        <v>0.00127909742808614</v>
      </c>
      <c r="E129" s="121">
        <v>2.739572344450092</v>
      </c>
      <c r="F129" s="86" t="s">
        <v>3437</v>
      </c>
      <c r="G129" s="86" t="b">
        <v>0</v>
      </c>
      <c r="H129" s="86" t="b">
        <v>0</v>
      </c>
      <c r="I129" s="86" t="b">
        <v>0</v>
      </c>
      <c r="J129" s="86" t="b">
        <v>0</v>
      </c>
      <c r="K129" s="86" t="b">
        <v>1</v>
      </c>
      <c r="L129" s="86" t="b">
        <v>0</v>
      </c>
    </row>
    <row r="130" spans="1:12" ht="15">
      <c r="A130" s="86" t="s">
        <v>3344</v>
      </c>
      <c r="B130" s="86" t="s">
        <v>3259</v>
      </c>
      <c r="C130" s="86">
        <v>2</v>
      </c>
      <c r="D130" s="121">
        <v>0.00127909742808614</v>
      </c>
      <c r="E130" s="121">
        <v>2.9614210940664485</v>
      </c>
      <c r="F130" s="86" t="s">
        <v>3437</v>
      </c>
      <c r="G130" s="86" t="b">
        <v>0</v>
      </c>
      <c r="H130" s="86" t="b">
        <v>1</v>
      </c>
      <c r="I130" s="86" t="b">
        <v>0</v>
      </c>
      <c r="J130" s="86" t="b">
        <v>0</v>
      </c>
      <c r="K130" s="86" t="b">
        <v>0</v>
      </c>
      <c r="L130" s="86" t="b">
        <v>0</v>
      </c>
    </row>
    <row r="131" spans="1:12" ht="15">
      <c r="A131" s="86" t="s">
        <v>3259</v>
      </c>
      <c r="B131" s="86" t="s">
        <v>3202</v>
      </c>
      <c r="C131" s="86">
        <v>2</v>
      </c>
      <c r="D131" s="121">
        <v>0.00127909742808614</v>
      </c>
      <c r="E131" s="121">
        <v>2.5634810853944106</v>
      </c>
      <c r="F131" s="86" t="s">
        <v>3437</v>
      </c>
      <c r="G131" s="86" t="b">
        <v>0</v>
      </c>
      <c r="H131" s="86" t="b">
        <v>0</v>
      </c>
      <c r="I131" s="86" t="b">
        <v>0</v>
      </c>
      <c r="J131" s="86" t="b">
        <v>0</v>
      </c>
      <c r="K131" s="86" t="b">
        <v>0</v>
      </c>
      <c r="L131" s="86" t="b">
        <v>0</v>
      </c>
    </row>
    <row r="132" spans="1:12" ht="15">
      <c r="A132" s="86" t="s">
        <v>3202</v>
      </c>
      <c r="B132" s="86" t="s">
        <v>3345</v>
      </c>
      <c r="C132" s="86">
        <v>2</v>
      </c>
      <c r="D132" s="121">
        <v>0.00127909742808614</v>
      </c>
      <c r="E132" s="121">
        <v>2.9614210940664485</v>
      </c>
      <c r="F132" s="86" t="s">
        <v>3437</v>
      </c>
      <c r="G132" s="86" t="b">
        <v>0</v>
      </c>
      <c r="H132" s="86" t="b">
        <v>0</v>
      </c>
      <c r="I132" s="86" t="b">
        <v>0</v>
      </c>
      <c r="J132" s="86" t="b">
        <v>0</v>
      </c>
      <c r="K132" s="86" t="b">
        <v>0</v>
      </c>
      <c r="L132" s="86" t="b">
        <v>0</v>
      </c>
    </row>
    <row r="133" spans="1:12" ht="15">
      <c r="A133" s="86" t="s">
        <v>3345</v>
      </c>
      <c r="B133" s="86" t="s">
        <v>3346</v>
      </c>
      <c r="C133" s="86">
        <v>2</v>
      </c>
      <c r="D133" s="121">
        <v>0.00127909742808614</v>
      </c>
      <c r="E133" s="121">
        <v>3.1375123531221294</v>
      </c>
      <c r="F133" s="86" t="s">
        <v>3437</v>
      </c>
      <c r="G133" s="86" t="b">
        <v>0</v>
      </c>
      <c r="H133" s="86" t="b">
        <v>0</v>
      </c>
      <c r="I133" s="86" t="b">
        <v>0</v>
      </c>
      <c r="J133" s="86" t="b">
        <v>0</v>
      </c>
      <c r="K133" s="86" t="b">
        <v>0</v>
      </c>
      <c r="L133" s="86" t="b">
        <v>0</v>
      </c>
    </row>
    <row r="134" spans="1:12" ht="15">
      <c r="A134" s="86" t="s">
        <v>3346</v>
      </c>
      <c r="B134" s="86" t="s">
        <v>2716</v>
      </c>
      <c r="C134" s="86">
        <v>2</v>
      </c>
      <c r="D134" s="121">
        <v>0.00127909742808614</v>
      </c>
      <c r="E134" s="121">
        <v>1.2924143131078727</v>
      </c>
      <c r="F134" s="86" t="s">
        <v>3437</v>
      </c>
      <c r="G134" s="86" t="b">
        <v>0</v>
      </c>
      <c r="H134" s="86" t="b">
        <v>0</v>
      </c>
      <c r="I134" s="86" t="b">
        <v>0</v>
      </c>
      <c r="J134" s="86" t="b">
        <v>0</v>
      </c>
      <c r="K134" s="86" t="b">
        <v>0</v>
      </c>
      <c r="L134" s="86" t="b">
        <v>0</v>
      </c>
    </row>
    <row r="135" spans="1:12" ht="15">
      <c r="A135" s="86" t="s">
        <v>3175</v>
      </c>
      <c r="B135" s="86" t="s">
        <v>3260</v>
      </c>
      <c r="C135" s="86">
        <v>2</v>
      </c>
      <c r="D135" s="121">
        <v>0.00127909742808614</v>
      </c>
      <c r="E135" s="121">
        <v>2.2210584045722044</v>
      </c>
      <c r="F135" s="86" t="s">
        <v>3437</v>
      </c>
      <c r="G135" s="86" t="b">
        <v>0</v>
      </c>
      <c r="H135" s="86" t="b">
        <v>0</v>
      </c>
      <c r="I135" s="86" t="b">
        <v>0</v>
      </c>
      <c r="J135" s="86" t="b">
        <v>0</v>
      </c>
      <c r="K135" s="86" t="b">
        <v>1</v>
      </c>
      <c r="L135" s="86" t="b">
        <v>0</v>
      </c>
    </row>
    <row r="136" spans="1:12" ht="15">
      <c r="A136" s="86" t="s">
        <v>3260</v>
      </c>
      <c r="B136" s="86" t="s">
        <v>3347</v>
      </c>
      <c r="C136" s="86">
        <v>2</v>
      </c>
      <c r="D136" s="121">
        <v>0.00127909742808614</v>
      </c>
      <c r="E136" s="121">
        <v>2.9614210940664485</v>
      </c>
      <c r="F136" s="86" t="s">
        <v>3437</v>
      </c>
      <c r="G136" s="86" t="b">
        <v>0</v>
      </c>
      <c r="H136" s="86" t="b">
        <v>1</v>
      </c>
      <c r="I136" s="86" t="b">
        <v>0</v>
      </c>
      <c r="J136" s="86" t="b">
        <v>0</v>
      </c>
      <c r="K136" s="86" t="b">
        <v>0</v>
      </c>
      <c r="L136" s="86" t="b">
        <v>0</v>
      </c>
    </row>
    <row r="137" spans="1:12" ht="15">
      <c r="A137" s="86" t="s">
        <v>3347</v>
      </c>
      <c r="B137" s="86" t="s">
        <v>3348</v>
      </c>
      <c r="C137" s="86">
        <v>2</v>
      </c>
      <c r="D137" s="121">
        <v>0.00127909742808614</v>
      </c>
      <c r="E137" s="121">
        <v>3.1375123531221294</v>
      </c>
      <c r="F137" s="86" t="s">
        <v>3437</v>
      </c>
      <c r="G137" s="86" t="b">
        <v>0</v>
      </c>
      <c r="H137" s="86" t="b">
        <v>0</v>
      </c>
      <c r="I137" s="86" t="b">
        <v>0</v>
      </c>
      <c r="J137" s="86" t="b">
        <v>0</v>
      </c>
      <c r="K137" s="86" t="b">
        <v>0</v>
      </c>
      <c r="L137" s="86" t="b">
        <v>0</v>
      </c>
    </row>
    <row r="138" spans="1:12" ht="15">
      <c r="A138" s="86" t="s">
        <v>3354</v>
      </c>
      <c r="B138" s="86" t="s">
        <v>2716</v>
      </c>
      <c r="C138" s="86">
        <v>2</v>
      </c>
      <c r="D138" s="121">
        <v>0.00127909742808614</v>
      </c>
      <c r="E138" s="121">
        <v>1.2924143131078727</v>
      </c>
      <c r="F138" s="86" t="s">
        <v>3437</v>
      </c>
      <c r="G138" s="86" t="b">
        <v>0</v>
      </c>
      <c r="H138" s="86" t="b">
        <v>0</v>
      </c>
      <c r="I138" s="86" t="b">
        <v>0</v>
      </c>
      <c r="J138" s="86" t="b">
        <v>0</v>
      </c>
      <c r="K138" s="86" t="b">
        <v>0</v>
      </c>
      <c r="L138" s="86" t="b">
        <v>0</v>
      </c>
    </row>
    <row r="139" spans="1:12" ht="15">
      <c r="A139" s="86" t="s">
        <v>3263</v>
      </c>
      <c r="B139" s="86" t="s">
        <v>2716</v>
      </c>
      <c r="C139" s="86">
        <v>2</v>
      </c>
      <c r="D139" s="121">
        <v>0.00127909742808614</v>
      </c>
      <c r="E139" s="121">
        <v>1.1163230540521913</v>
      </c>
      <c r="F139" s="86" t="s">
        <v>3437</v>
      </c>
      <c r="G139" s="86" t="b">
        <v>0</v>
      </c>
      <c r="H139" s="86" t="b">
        <v>0</v>
      </c>
      <c r="I139" s="86" t="b">
        <v>0</v>
      </c>
      <c r="J139" s="86" t="b">
        <v>0</v>
      </c>
      <c r="K139" s="86" t="b">
        <v>0</v>
      </c>
      <c r="L139" s="86" t="b">
        <v>0</v>
      </c>
    </row>
    <row r="140" spans="1:12" ht="15">
      <c r="A140" s="86" t="s">
        <v>410</v>
      </c>
      <c r="B140" s="86" t="s">
        <v>563</v>
      </c>
      <c r="C140" s="86">
        <v>2</v>
      </c>
      <c r="D140" s="121">
        <v>0.00127909742808614</v>
      </c>
      <c r="E140" s="121">
        <v>1.2986632623848742</v>
      </c>
      <c r="F140" s="86" t="s">
        <v>3437</v>
      </c>
      <c r="G140" s="86" t="b">
        <v>0</v>
      </c>
      <c r="H140" s="86" t="b">
        <v>0</v>
      </c>
      <c r="I140" s="86" t="b">
        <v>0</v>
      </c>
      <c r="J140" s="86" t="b">
        <v>0</v>
      </c>
      <c r="K140" s="86" t="b">
        <v>0</v>
      </c>
      <c r="L140" s="86" t="b">
        <v>0</v>
      </c>
    </row>
    <row r="141" spans="1:12" ht="15">
      <c r="A141" s="86" t="s">
        <v>563</v>
      </c>
      <c r="B141" s="86" t="s">
        <v>3358</v>
      </c>
      <c r="C141" s="86">
        <v>2</v>
      </c>
      <c r="D141" s="121">
        <v>0.00127909742808614</v>
      </c>
      <c r="E141" s="121">
        <v>1.3313323791382423</v>
      </c>
      <c r="F141" s="86" t="s">
        <v>3437</v>
      </c>
      <c r="G141" s="86" t="b">
        <v>0</v>
      </c>
      <c r="H141" s="86" t="b">
        <v>0</v>
      </c>
      <c r="I141" s="86" t="b">
        <v>0</v>
      </c>
      <c r="J141" s="86" t="b">
        <v>0</v>
      </c>
      <c r="K141" s="86" t="b">
        <v>0</v>
      </c>
      <c r="L141" s="86" t="b">
        <v>0</v>
      </c>
    </row>
    <row r="142" spans="1:12" ht="15">
      <c r="A142" s="86" t="s">
        <v>3358</v>
      </c>
      <c r="B142" s="86" t="s">
        <v>3200</v>
      </c>
      <c r="C142" s="86">
        <v>2</v>
      </c>
      <c r="D142" s="121">
        <v>0.00127909742808614</v>
      </c>
      <c r="E142" s="121">
        <v>2.739572344450092</v>
      </c>
      <c r="F142" s="86" t="s">
        <v>3437</v>
      </c>
      <c r="G142" s="86" t="b">
        <v>0</v>
      </c>
      <c r="H142" s="86" t="b">
        <v>0</v>
      </c>
      <c r="I142" s="86" t="b">
        <v>0</v>
      </c>
      <c r="J142" s="86" t="b">
        <v>0</v>
      </c>
      <c r="K142" s="86" t="b">
        <v>0</v>
      </c>
      <c r="L142" s="86" t="b">
        <v>0</v>
      </c>
    </row>
    <row r="143" spans="1:12" ht="15">
      <c r="A143" s="86" t="s">
        <v>3200</v>
      </c>
      <c r="B143" s="86" t="s">
        <v>3359</v>
      </c>
      <c r="C143" s="86">
        <v>2</v>
      </c>
      <c r="D143" s="121">
        <v>0.00127909742808614</v>
      </c>
      <c r="E143" s="121">
        <v>2.739572344450092</v>
      </c>
      <c r="F143" s="86" t="s">
        <v>3437</v>
      </c>
      <c r="G143" s="86" t="b">
        <v>0</v>
      </c>
      <c r="H143" s="86" t="b">
        <v>0</v>
      </c>
      <c r="I143" s="86" t="b">
        <v>0</v>
      </c>
      <c r="J143" s="86" t="b">
        <v>0</v>
      </c>
      <c r="K143" s="86" t="b">
        <v>0</v>
      </c>
      <c r="L143" s="86" t="b">
        <v>0</v>
      </c>
    </row>
    <row r="144" spans="1:12" ht="15">
      <c r="A144" s="86" t="s">
        <v>3359</v>
      </c>
      <c r="B144" s="86" t="s">
        <v>3360</v>
      </c>
      <c r="C144" s="86">
        <v>2</v>
      </c>
      <c r="D144" s="121">
        <v>0.00127909742808614</v>
      </c>
      <c r="E144" s="121">
        <v>3.1375123531221294</v>
      </c>
      <c r="F144" s="86" t="s">
        <v>3437</v>
      </c>
      <c r="G144" s="86" t="b">
        <v>0</v>
      </c>
      <c r="H144" s="86" t="b">
        <v>0</v>
      </c>
      <c r="I144" s="86" t="b">
        <v>0</v>
      </c>
      <c r="J144" s="86" t="b">
        <v>0</v>
      </c>
      <c r="K144" s="86" t="b">
        <v>0</v>
      </c>
      <c r="L144" s="86" t="b">
        <v>0</v>
      </c>
    </row>
    <row r="145" spans="1:12" ht="15">
      <c r="A145" s="86" t="s">
        <v>3360</v>
      </c>
      <c r="B145" s="86" t="s">
        <v>2719</v>
      </c>
      <c r="C145" s="86">
        <v>2</v>
      </c>
      <c r="D145" s="121">
        <v>0.00127909742808614</v>
      </c>
      <c r="E145" s="121">
        <v>1.8050738932065242</v>
      </c>
      <c r="F145" s="86" t="s">
        <v>3437</v>
      </c>
      <c r="G145" s="86" t="b">
        <v>0</v>
      </c>
      <c r="H145" s="86" t="b">
        <v>0</v>
      </c>
      <c r="I145" s="86" t="b">
        <v>0</v>
      </c>
      <c r="J145" s="86" t="b">
        <v>0</v>
      </c>
      <c r="K145" s="86" t="b">
        <v>0</v>
      </c>
      <c r="L145" s="86" t="b">
        <v>0</v>
      </c>
    </row>
    <row r="146" spans="1:12" ht="15">
      <c r="A146" s="86" t="s">
        <v>2719</v>
      </c>
      <c r="B146" s="86" t="s">
        <v>3361</v>
      </c>
      <c r="C146" s="86">
        <v>2</v>
      </c>
      <c r="D146" s="121">
        <v>0.00127909742808614</v>
      </c>
      <c r="E146" s="121">
        <v>1.8050738932065242</v>
      </c>
      <c r="F146" s="86" t="s">
        <v>3437</v>
      </c>
      <c r="G146" s="86" t="b">
        <v>0</v>
      </c>
      <c r="H146" s="86" t="b">
        <v>0</v>
      </c>
      <c r="I146" s="86" t="b">
        <v>0</v>
      </c>
      <c r="J146" s="86" t="b">
        <v>0</v>
      </c>
      <c r="K146" s="86" t="b">
        <v>0</v>
      </c>
      <c r="L146" s="86" t="b">
        <v>0</v>
      </c>
    </row>
    <row r="147" spans="1:12" ht="15">
      <c r="A147" s="86" t="s">
        <v>3361</v>
      </c>
      <c r="B147" s="86" t="s">
        <v>3179</v>
      </c>
      <c r="C147" s="86">
        <v>2</v>
      </c>
      <c r="D147" s="121">
        <v>0.00127909742808614</v>
      </c>
      <c r="E147" s="121">
        <v>2.484299839346786</v>
      </c>
      <c r="F147" s="86" t="s">
        <v>3437</v>
      </c>
      <c r="G147" s="86" t="b">
        <v>0</v>
      </c>
      <c r="H147" s="86" t="b">
        <v>0</v>
      </c>
      <c r="I147" s="86" t="b">
        <v>0</v>
      </c>
      <c r="J147" s="86" t="b">
        <v>0</v>
      </c>
      <c r="K147" s="86" t="b">
        <v>0</v>
      </c>
      <c r="L147" s="86" t="b">
        <v>0</v>
      </c>
    </row>
    <row r="148" spans="1:12" ht="15">
      <c r="A148" s="86" t="s">
        <v>3179</v>
      </c>
      <c r="B148" s="86" t="s">
        <v>3362</v>
      </c>
      <c r="C148" s="86">
        <v>2</v>
      </c>
      <c r="D148" s="121">
        <v>0.00127909742808614</v>
      </c>
      <c r="E148" s="121">
        <v>2.484299839346786</v>
      </c>
      <c r="F148" s="86" t="s">
        <v>3437</v>
      </c>
      <c r="G148" s="86" t="b">
        <v>0</v>
      </c>
      <c r="H148" s="86" t="b">
        <v>0</v>
      </c>
      <c r="I148" s="86" t="b">
        <v>0</v>
      </c>
      <c r="J148" s="86" t="b">
        <v>0</v>
      </c>
      <c r="K148" s="86" t="b">
        <v>1</v>
      </c>
      <c r="L148" s="86" t="b">
        <v>0</v>
      </c>
    </row>
    <row r="149" spans="1:12" ht="15">
      <c r="A149" s="86" t="s">
        <v>3362</v>
      </c>
      <c r="B149" s="86" t="s">
        <v>2716</v>
      </c>
      <c r="C149" s="86">
        <v>2</v>
      </c>
      <c r="D149" s="121">
        <v>0.00127909742808614</v>
      </c>
      <c r="E149" s="121">
        <v>1.2924143131078727</v>
      </c>
      <c r="F149" s="86" t="s">
        <v>3437</v>
      </c>
      <c r="G149" s="86" t="b">
        <v>0</v>
      </c>
      <c r="H149" s="86" t="b">
        <v>1</v>
      </c>
      <c r="I149" s="86" t="b">
        <v>0</v>
      </c>
      <c r="J149" s="86" t="b">
        <v>0</v>
      </c>
      <c r="K149" s="86" t="b">
        <v>0</v>
      </c>
      <c r="L149" s="86" t="b">
        <v>0</v>
      </c>
    </row>
    <row r="150" spans="1:12" ht="15">
      <c r="A150" s="86" t="s">
        <v>3175</v>
      </c>
      <c r="B150" s="86" t="s">
        <v>3363</v>
      </c>
      <c r="C150" s="86">
        <v>2</v>
      </c>
      <c r="D150" s="121">
        <v>0.00127909742808614</v>
      </c>
      <c r="E150" s="121">
        <v>2.3971496636278857</v>
      </c>
      <c r="F150" s="86" t="s">
        <v>3437</v>
      </c>
      <c r="G150" s="86" t="b">
        <v>0</v>
      </c>
      <c r="H150" s="86" t="b">
        <v>0</v>
      </c>
      <c r="I150" s="86" t="b">
        <v>0</v>
      </c>
      <c r="J150" s="86" t="b">
        <v>0</v>
      </c>
      <c r="K150" s="86" t="b">
        <v>0</v>
      </c>
      <c r="L150" s="86" t="b">
        <v>0</v>
      </c>
    </row>
    <row r="151" spans="1:12" ht="15">
      <c r="A151" s="86" t="s">
        <v>3363</v>
      </c>
      <c r="B151" s="86" t="s">
        <v>3364</v>
      </c>
      <c r="C151" s="86">
        <v>2</v>
      </c>
      <c r="D151" s="121">
        <v>0.00127909742808614</v>
      </c>
      <c r="E151" s="121">
        <v>3.1375123531221294</v>
      </c>
      <c r="F151" s="86" t="s">
        <v>3437</v>
      </c>
      <c r="G151" s="86" t="b">
        <v>0</v>
      </c>
      <c r="H151" s="86" t="b">
        <v>0</v>
      </c>
      <c r="I151" s="86" t="b">
        <v>0</v>
      </c>
      <c r="J151" s="86" t="b">
        <v>1</v>
      </c>
      <c r="K151" s="86" t="b">
        <v>0</v>
      </c>
      <c r="L151" s="86" t="b">
        <v>0</v>
      </c>
    </row>
    <row r="152" spans="1:12" ht="15">
      <c r="A152" s="86" t="s">
        <v>3364</v>
      </c>
      <c r="B152" s="86" t="s">
        <v>3365</v>
      </c>
      <c r="C152" s="86">
        <v>2</v>
      </c>
      <c r="D152" s="121">
        <v>0.00127909742808614</v>
      </c>
      <c r="E152" s="121">
        <v>3.1375123531221294</v>
      </c>
      <c r="F152" s="86" t="s">
        <v>3437</v>
      </c>
      <c r="G152" s="86" t="b">
        <v>1</v>
      </c>
      <c r="H152" s="86" t="b">
        <v>0</v>
      </c>
      <c r="I152" s="86" t="b">
        <v>0</v>
      </c>
      <c r="J152" s="86" t="b">
        <v>0</v>
      </c>
      <c r="K152" s="86" t="b">
        <v>0</v>
      </c>
      <c r="L152" s="86" t="b">
        <v>0</v>
      </c>
    </row>
    <row r="153" spans="1:12" ht="15">
      <c r="A153" s="86" t="s">
        <v>3365</v>
      </c>
      <c r="B153" s="86" t="s">
        <v>2718</v>
      </c>
      <c r="C153" s="86">
        <v>2</v>
      </c>
      <c r="D153" s="121">
        <v>0.00127909742808614</v>
      </c>
      <c r="E153" s="121">
        <v>1.6461506592878568</v>
      </c>
      <c r="F153" s="86" t="s">
        <v>3437</v>
      </c>
      <c r="G153" s="86" t="b">
        <v>0</v>
      </c>
      <c r="H153" s="86" t="b">
        <v>0</v>
      </c>
      <c r="I153" s="86" t="b">
        <v>0</v>
      </c>
      <c r="J153" s="86" t="b">
        <v>0</v>
      </c>
      <c r="K153" s="86" t="b">
        <v>0</v>
      </c>
      <c r="L153" s="86" t="b">
        <v>0</v>
      </c>
    </row>
    <row r="154" spans="1:12" ht="15">
      <c r="A154" s="86" t="s">
        <v>2718</v>
      </c>
      <c r="B154" s="86" t="s">
        <v>3256</v>
      </c>
      <c r="C154" s="86">
        <v>2</v>
      </c>
      <c r="D154" s="121">
        <v>0.00127909742808614</v>
      </c>
      <c r="E154" s="121">
        <v>1.4771212547196624</v>
      </c>
      <c r="F154" s="86" t="s">
        <v>3437</v>
      </c>
      <c r="G154" s="86" t="b">
        <v>0</v>
      </c>
      <c r="H154" s="86" t="b">
        <v>0</v>
      </c>
      <c r="I154" s="86" t="b">
        <v>0</v>
      </c>
      <c r="J154" s="86" t="b">
        <v>0</v>
      </c>
      <c r="K154" s="86" t="b">
        <v>0</v>
      </c>
      <c r="L154" s="86" t="b">
        <v>0</v>
      </c>
    </row>
    <row r="155" spans="1:12" ht="15">
      <c r="A155" s="86" t="s">
        <v>3256</v>
      </c>
      <c r="B155" s="86" t="s">
        <v>3222</v>
      </c>
      <c r="C155" s="86">
        <v>2</v>
      </c>
      <c r="D155" s="121">
        <v>0.00127909742808614</v>
      </c>
      <c r="E155" s="121">
        <v>2.6603910984024672</v>
      </c>
      <c r="F155" s="86" t="s">
        <v>3437</v>
      </c>
      <c r="G155" s="86" t="b">
        <v>0</v>
      </c>
      <c r="H155" s="86" t="b">
        <v>0</v>
      </c>
      <c r="I155" s="86" t="b">
        <v>0</v>
      </c>
      <c r="J155" s="86" t="b">
        <v>0</v>
      </c>
      <c r="K155" s="86" t="b">
        <v>0</v>
      </c>
      <c r="L155" s="86" t="b">
        <v>0</v>
      </c>
    </row>
    <row r="156" spans="1:12" ht="15">
      <c r="A156" s="86" t="s">
        <v>3222</v>
      </c>
      <c r="B156" s="86" t="s">
        <v>369</v>
      </c>
      <c r="C156" s="86">
        <v>2</v>
      </c>
      <c r="D156" s="121">
        <v>0.00127909742808614</v>
      </c>
      <c r="E156" s="121">
        <v>2.1832698436828046</v>
      </c>
      <c r="F156" s="86" t="s">
        <v>3437</v>
      </c>
      <c r="G156" s="86" t="b">
        <v>0</v>
      </c>
      <c r="H156" s="86" t="b">
        <v>0</v>
      </c>
      <c r="I156" s="86" t="b">
        <v>0</v>
      </c>
      <c r="J156" s="86" t="b">
        <v>0</v>
      </c>
      <c r="K156" s="86" t="b">
        <v>0</v>
      </c>
      <c r="L156" s="86" t="b">
        <v>0</v>
      </c>
    </row>
    <row r="157" spans="1:12" ht="15">
      <c r="A157" s="86" t="s">
        <v>369</v>
      </c>
      <c r="B157" s="86" t="s">
        <v>3185</v>
      </c>
      <c r="C157" s="86">
        <v>2</v>
      </c>
      <c r="D157" s="121">
        <v>0.00127909742808614</v>
      </c>
      <c r="E157" s="121">
        <v>1.9402317949965102</v>
      </c>
      <c r="F157" s="86" t="s">
        <v>3437</v>
      </c>
      <c r="G157" s="86" t="b">
        <v>0</v>
      </c>
      <c r="H157" s="86" t="b">
        <v>0</v>
      </c>
      <c r="I157" s="86" t="b">
        <v>0</v>
      </c>
      <c r="J157" s="86" t="b">
        <v>0</v>
      </c>
      <c r="K157" s="86" t="b">
        <v>0</v>
      </c>
      <c r="L157" s="86" t="b">
        <v>0</v>
      </c>
    </row>
    <row r="158" spans="1:12" ht="15">
      <c r="A158" s="86" t="s">
        <v>3185</v>
      </c>
      <c r="B158" s="86" t="s">
        <v>3262</v>
      </c>
      <c r="C158" s="86">
        <v>2</v>
      </c>
      <c r="D158" s="121">
        <v>0.00127909742808614</v>
      </c>
      <c r="E158" s="121">
        <v>2.417353049716173</v>
      </c>
      <c r="F158" s="86" t="s">
        <v>3437</v>
      </c>
      <c r="G158" s="86" t="b">
        <v>0</v>
      </c>
      <c r="H158" s="86" t="b">
        <v>0</v>
      </c>
      <c r="I158" s="86" t="b">
        <v>0</v>
      </c>
      <c r="J158" s="86" t="b">
        <v>0</v>
      </c>
      <c r="K158" s="86" t="b">
        <v>0</v>
      </c>
      <c r="L158" s="86" t="b">
        <v>0</v>
      </c>
    </row>
    <row r="159" spans="1:12" ht="15">
      <c r="A159" s="86" t="s">
        <v>3262</v>
      </c>
      <c r="B159" s="86" t="s">
        <v>3366</v>
      </c>
      <c r="C159" s="86">
        <v>2</v>
      </c>
      <c r="D159" s="121">
        <v>0.00127909742808614</v>
      </c>
      <c r="E159" s="121">
        <v>2.9614210940664485</v>
      </c>
      <c r="F159" s="86" t="s">
        <v>3437</v>
      </c>
      <c r="G159" s="86" t="b">
        <v>0</v>
      </c>
      <c r="H159" s="86" t="b">
        <v>0</v>
      </c>
      <c r="I159" s="86" t="b">
        <v>0</v>
      </c>
      <c r="J159" s="86" t="b">
        <v>0</v>
      </c>
      <c r="K159" s="86" t="b">
        <v>0</v>
      </c>
      <c r="L159" s="86" t="b">
        <v>0</v>
      </c>
    </row>
    <row r="160" spans="1:12" ht="15">
      <c r="A160" s="86" t="s">
        <v>3366</v>
      </c>
      <c r="B160" s="86" t="s">
        <v>3195</v>
      </c>
      <c r="C160" s="86">
        <v>2</v>
      </c>
      <c r="D160" s="121">
        <v>0.00127909742808614</v>
      </c>
      <c r="E160" s="121">
        <v>2.6603910984024672</v>
      </c>
      <c r="F160" s="86" t="s">
        <v>3437</v>
      </c>
      <c r="G160" s="86" t="b">
        <v>0</v>
      </c>
      <c r="H160" s="86" t="b">
        <v>0</v>
      </c>
      <c r="I160" s="86" t="b">
        <v>0</v>
      </c>
      <c r="J160" s="86" t="b">
        <v>0</v>
      </c>
      <c r="K160" s="86" t="b">
        <v>0</v>
      </c>
      <c r="L160" s="86" t="b">
        <v>0</v>
      </c>
    </row>
    <row r="161" spans="1:12" ht="15">
      <c r="A161" s="86" t="s">
        <v>3195</v>
      </c>
      <c r="B161" s="86" t="s">
        <v>3221</v>
      </c>
      <c r="C161" s="86">
        <v>2</v>
      </c>
      <c r="D161" s="121">
        <v>0.00127909742808614</v>
      </c>
      <c r="E161" s="121">
        <v>2.359361102738486</v>
      </c>
      <c r="F161" s="86" t="s">
        <v>3437</v>
      </c>
      <c r="G161" s="86" t="b">
        <v>0</v>
      </c>
      <c r="H161" s="86" t="b">
        <v>0</v>
      </c>
      <c r="I161" s="86" t="b">
        <v>0</v>
      </c>
      <c r="J161" s="86" t="b">
        <v>0</v>
      </c>
      <c r="K161" s="86" t="b">
        <v>0</v>
      </c>
      <c r="L161" s="86" t="b">
        <v>0</v>
      </c>
    </row>
    <row r="162" spans="1:12" ht="15">
      <c r="A162" s="86" t="s">
        <v>3188</v>
      </c>
      <c r="B162" s="86" t="s">
        <v>3264</v>
      </c>
      <c r="C162" s="86">
        <v>2</v>
      </c>
      <c r="D162" s="121">
        <v>0.00127909742808614</v>
      </c>
      <c r="E162" s="121">
        <v>2.417353049716173</v>
      </c>
      <c r="F162" s="86" t="s">
        <v>3437</v>
      </c>
      <c r="G162" s="86" t="b">
        <v>0</v>
      </c>
      <c r="H162" s="86" t="b">
        <v>0</v>
      </c>
      <c r="I162" s="86" t="b">
        <v>0</v>
      </c>
      <c r="J162" s="86" t="b">
        <v>0</v>
      </c>
      <c r="K162" s="86" t="b">
        <v>0</v>
      </c>
      <c r="L162" s="86" t="b">
        <v>0</v>
      </c>
    </row>
    <row r="163" spans="1:12" ht="15">
      <c r="A163" s="86" t="s">
        <v>3264</v>
      </c>
      <c r="B163" s="86" t="s">
        <v>3178</v>
      </c>
      <c r="C163" s="86">
        <v>2</v>
      </c>
      <c r="D163" s="121">
        <v>0.00127909742808614</v>
      </c>
      <c r="E163" s="121">
        <v>2.2624510897304293</v>
      </c>
      <c r="F163" s="86" t="s">
        <v>3437</v>
      </c>
      <c r="G163" s="86" t="b">
        <v>0</v>
      </c>
      <c r="H163" s="86" t="b">
        <v>0</v>
      </c>
      <c r="I163" s="86" t="b">
        <v>0</v>
      </c>
      <c r="J163" s="86" t="b">
        <v>0</v>
      </c>
      <c r="K163" s="86" t="b">
        <v>0</v>
      </c>
      <c r="L163" s="86" t="b">
        <v>0</v>
      </c>
    </row>
    <row r="164" spans="1:12" ht="15">
      <c r="A164" s="86" t="s">
        <v>3178</v>
      </c>
      <c r="B164" s="86" t="s">
        <v>3367</v>
      </c>
      <c r="C164" s="86">
        <v>2</v>
      </c>
      <c r="D164" s="121">
        <v>0.00127909742808614</v>
      </c>
      <c r="E164" s="121">
        <v>2.484299839346786</v>
      </c>
      <c r="F164" s="86" t="s">
        <v>3437</v>
      </c>
      <c r="G164" s="86" t="b">
        <v>0</v>
      </c>
      <c r="H164" s="86" t="b">
        <v>0</v>
      </c>
      <c r="I164" s="86" t="b">
        <v>0</v>
      </c>
      <c r="J164" s="86" t="b">
        <v>0</v>
      </c>
      <c r="K164" s="86" t="b">
        <v>1</v>
      </c>
      <c r="L164" s="86" t="b">
        <v>0</v>
      </c>
    </row>
    <row r="165" spans="1:12" ht="15">
      <c r="A165" s="86" t="s">
        <v>3367</v>
      </c>
      <c r="B165" s="86" t="s">
        <v>3368</v>
      </c>
      <c r="C165" s="86">
        <v>2</v>
      </c>
      <c r="D165" s="121">
        <v>0.00127909742808614</v>
      </c>
      <c r="E165" s="121">
        <v>3.1375123531221294</v>
      </c>
      <c r="F165" s="86" t="s">
        <v>3437</v>
      </c>
      <c r="G165" s="86" t="b">
        <v>0</v>
      </c>
      <c r="H165" s="86" t="b">
        <v>1</v>
      </c>
      <c r="I165" s="86" t="b">
        <v>0</v>
      </c>
      <c r="J165" s="86" t="b">
        <v>0</v>
      </c>
      <c r="K165" s="86" t="b">
        <v>0</v>
      </c>
      <c r="L165" s="86" t="b">
        <v>0</v>
      </c>
    </row>
    <row r="166" spans="1:12" ht="15">
      <c r="A166" s="86" t="s">
        <v>3368</v>
      </c>
      <c r="B166" s="86" t="s">
        <v>3369</v>
      </c>
      <c r="C166" s="86">
        <v>2</v>
      </c>
      <c r="D166" s="121">
        <v>0.00127909742808614</v>
      </c>
      <c r="E166" s="121">
        <v>3.1375123531221294</v>
      </c>
      <c r="F166" s="86" t="s">
        <v>3437</v>
      </c>
      <c r="G166" s="86" t="b">
        <v>0</v>
      </c>
      <c r="H166" s="86" t="b">
        <v>0</v>
      </c>
      <c r="I166" s="86" t="b">
        <v>0</v>
      </c>
      <c r="J166" s="86" t="b">
        <v>0</v>
      </c>
      <c r="K166" s="86" t="b">
        <v>0</v>
      </c>
      <c r="L166" s="86" t="b">
        <v>0</v>
      </c>
    </row>
    <row r="167" spans="1:12" ht="15">
      <c r="A167" s="86" t="s">
        <v>3369</v>
      </c>
      <c r="B167" s="86" t="s">
        <v>3370</v>
      </c>
      <c r="C167" s="86">
        <v>2</v>
      </c>
      <c r="D167" s="121">
        <v>0.00127909742808614</v>
      </c>
      <c r="E167" s="121">
        <v>3.1375123531221294</v>
      </c>
      <c r="F167" s="86" t="s">
        <v>3437</v>
      </c>
      <c r="G167" s="86" t="b">
        <v>0</v>
      </c>
      <c r="H167" s="86" t="b">
        <v>0</v>
      </c>
      <c r="I167" s="86" t="b">
        <v>0</v>
      </c>
      <c r="J167" s="86" t="b">
        <v>0</v>
      </c>
      <c r="K167" s="86" t="b">
        <v>0</v>
      </c>
      <c r="L167" s="86" t="b">
        <v>0</v>
      </c>
    </row>
    <row r="168" spans="1:12" ht="15">
      <c r="A168" s="86" t="s">
        <v>3370</v>
      </c>
      <c r="B168" s="86" t="s">
        <v>3253</v>
      </c>
      <c r="C168" s="86">
        <v>2</v>
      </c>
      <c r="D168" s="121">
        <v>0.00127909742808614</v>
      </c>
      <c r="E168" s="121">
        <v>2.9614210940664485</v>
      </c>
      <c r="F168" s="86" t="s">
        <v>3437</v>
      </c>
      <c r="G168" s="86" t="b">
        <v>0</v>
      </c>
      <c r="H168" s="86" t="b">
        <v>0</v>
      </c>
      <c r="I168" s="86" t="b">
        <v>0</v>
      </c>
      <c r="J168" s="86" t="b">
        <v>1</v>
      </c>
      <c r="K168" s="86" t="b">
        <v>0</v>
      </c>
      <c r="L168" s="86" t="b">
        <v>0</v>
      </c>
    </row>
    <row r="169" spans="1:12" ht="15">
      <c r="A169" s="86" t="s">
        <v>3253</v>
      </c>
      <c r="B169" s="86" t="s">
        <v>3254</v>
      </c>
      <c r="C169" s="86">
        <v>2</v>
      </c>
      <c r="D169" s="121">
        <v>0.00127909742808614</v>
      </c>
      <c r="E169" s="121">
        <v>2.785329835010767</v>
      </c>
      <c r="F169" s="86" t="s">
        <v>3437</v>
      </c>
      <c r="G169" s="86" t="b">
        <v>1</v>
      </c>
      <c r="H169" s="86" t="b">
        <v>0</v>
      </c>
      <c r="I169" s="86" t="b">
        <v>0</v>
      </c>
      <c r="J169" s="86" t="b">
        <v>0</v>
      </c>
      <c r="K169" s="86" t="b">
        <v>0</v>
      </c>
      <c r="L169" s="86" t="b">
        <v>0</v>
      </c>
    </row>
    <row r="170" spans="1:12" ht="15">
      <c r="A170" s="86" t="s">
        <v>3373</v>
      </c>
      <c r="B170" s="86" t="s">
        <v>2734</v>
      </c>
      <c r="C170" s="86">
        <v>2</v>
      </c>
      <c r="D170" s="121">
        <v>0.00127909742808614</v>
      </c>
      <c r="E170" s="121">
        <v>2.2624510897304293</v>
      </c>
      <c r="F170" s="86" t="s">
        <v>3437</v>
      </c>
      <c r="G170" s="86" t="b">
        <v>0</v>
      </c>
      <c r="H170" s="86" t="b">
        <v>0</v>
      </c>
      <c r="I170" s="86" t="b">
        <v>0</v>
      </c>
      <c r="J170" s="86" t="b">
        <v>0</v>
      </c>
      <c r="K170" s="86" t="b">
        <v>0</v>
      </c>
      <c r="L170" s="86" t="b">
        <v>0</v>
      </c>
    </row>
    <row r="171" spans="1:12" ht="15">
      <c r="A171" s="86" t="s">
        <v>563</v>
      </c>
      <c r="B171" s="86" t="s">
        <v>3186</v>
      </c>
      <c r="C171" s="86">
        <v>2</v>
      </c>
      <c r="D171" s="121">
        <v>0.00127909742808614</v>
      </c>
      <c r="E171" s="121">
        <v>0.7872643347879668</v>
      </c>
      <c r="F171" s="86" t="s">
        <v>3437</v>
      </c>
      <c r="G171" s="86" t="b">
        <v>0</v>
      </c>
      <c r="H171" s="86" t="b">
        <v>0</v>
      </c>
      <c r="I171" s="86" t="b">
        <v>0</v>
      </c>
      <c r="J171" s="86" t="b">
        <v>0</v>
      </c>
      <c r="K171" s="86" t="b">
        <v>0</v>
      </c>
      <c r="L171" s="86" t="b">
        <v>0</v>
      </c>
    </row>
    <row r="172" spans="1:12" ht="15">
      <c r="A172" s="86" t="s">
        <v>2734</v>
      </c>
      <c r="B172" s="86" t="s">
        <v>3374</v>
      </c>
      <c r="C172" s="86">
        <v>2</v>
      </c>
      <c r="D172" s="121">
        <v>0.00127909742808614</v>
      </c>
      <c r="E172" s="121">
        <v>2.2624510897304293</v>
      </c>
      <c r="F172" s="86" t="s">
        <v>3437</v>
      </c>
      <c r="G172" s="86" t="b">
        <v>0</v>
      </c>
      <c r="H172" s="86" t="b">
        <v>0</v>
      </c>
      <c r="I172" s="86" t="b">
        <v>0</v>
      </c>
      <c r="J172" s="86" t="b">
        <v>0</v>
      </c>
      <c r="K172" s="86" t="b">
        <v>0</v>
      </c>
      <c r="L172" s="86" t="b">
        <v>0</v>
      </c>
    </row>
    <row r="173" spans="1:12" ht="15">
      <c r="A173" s="86" t="s">
        <v>3378</v>
      </c>
      <c r="B173" s="86" t="s">
        <v>3379</v>
      </c>
      <c r="C173" s="86">
        <v>2</v>
      </c>
      <c r="D173" s="121">
        <v>0.00127909742808614</v>
      </c>
      <c r="E173" s="121">
        <v>3.1375123531221294</v>
      </c>
      <c r="F173" s="86" t="s">
        <v>3437</v>
      </c>
      <c r="G173" s="86" t="b">
        <v>0</v>
      </c>
      <c r="H173" s="86" t="b">
        <v>0</v>
      </c>
      <c r="I173" s="86" t="b">
        <v>0</v>
      </c>
      <c r="J173" s="86" t="b">
        <v>0</v>
      </c>
      <c r="K173" s="86" t="b">
        <v>0</v>
      </c>
      <c r="L173" s="86" t="b">
        <v>0</v>
      </c>
    </row>
    <row r="174" spans="1:12" ht="15">
      <c r="A174" s="86" t="s">
        <v>363</v>
      </c>
      <c r="B174" s="86" t="s">
        <v>563</v>
      </c>
      <c r="C174" s="86">
        <v>2</v>
      </c>
      <c r="D174" s="121">
        <v>0.00127909742808614</v>
      </c>
      <c r="E174" s="121">
        <v>0.7545952180345985</v>
      </c>
      <c r="F174" s="86" t="s">
        <v>3437</v>
      </c>
      <c r="G174" s="86" t="b">
        <v>0</v>
      </c>
      <c r="H174" s="86" t="b">
        <v>0</v>
      </c>
      <c r="I174" s="86" t="b">
        <v>0</v>
      </c>
      <c r="J174" s="86" t="b">
        <v>0</v>
      </c>
      <c r="K174" s="86" t="b">
        <v>0</v>
      </c>
      <c r="L174" s="86" t="b">
        <v>0</v>
      </c>
    </row>
    <row r="175" spans="1:12" ht="15">
      <c r="A175" s="86" t="s">
        <v>563</v>
      </c>
      <c r="B175" s="86" t="s">
        <v>3225</v>
      </c>
      <c r="C175" s="86">
        <v>2</v>
      </c>
      <c r="D175" s="121">
        <v>0.00127909742808614</v>
      </c>
      <c r="E175" s="121">
        <v>1.030302383474261</v>
      </c>
      <c r="F175" s="86" t="s">
        <v>3437</v>
      </c>
      <c r="G175" s="86" t="b">
        <v>0</v>
      </c>
      <c r="H175" s="86" t="b">
        <v>0</v>
      </c>
      <c r="I175" s="86" t="b">
        <v>0</v>
      </c>
      <c r="J175" s="86" t="b">
        <v>0</v>
      </c>
      <c r="K175" s="86" t="b">
        <v>0</v>
      </c>
      <c r="L175" s="86" t="b">
        <v>0</v>
      </c>
    </row>
    <row r="176" spans="1:12" ht="15">
      <c r="A176" s="86" t="s">
        <v>2716</v>
      </c>
      <c r="B176" s="86" t="s">
        <v>3273</v>
      </c>
      <c r="C176" s="86">
        <v>2</v>
      </c>
      <c r="D176" s="121">
        <v>0.00127909742808614</v>
      </c>
      <c r="E176" s="121">
        <v>1.1194362894763343</v>
      </c>
      <c r="F176" s="86" t="s">
        <v>3437</v>
      </c>
      <c r="G176" s="86" t="b">
        <v>0</v>
      </c>
      <c r="H176" s="86" t="b">
        <v>0</v>
      </c>
      <c r="I176" s="86" t="b">
        <v>0</v>
      </c>
      <c r="J176" s="86" t="b">
        <v>0</v>
      </c>
      <c r="K176" s="86" t="b">
        <v>0</v>
      </c>
      <c r="L176" s="86" t="b">
        <v>0</v>
      </c>
    </row>
    <row r="177" spans="1:12" ht="15">
      <c r="A177" s="86" t="s">
        <v>3195</v>
      </c>
      <c r="B177" s="86" t="s">
        <v>2716</v>
      </c>
      <c r="C177" s="86">
        <v>2</v>
      </c>
      <c r="D177" s="121">
        <v>0.00127909742808614</v>
      </c>
      <c r="E177" s="121">
        <v>0.8152930583882102</v>
      </c>
      <c r="F177" s="86" t="s">
        <v>3437</v>
      </c>
      <c r="G177" s="86" t="b">
        <v>0</v>
      </c>
      <c r="H177" s="86" t="b">
        <v>0</v>
      </c>
      <c r="I177" s="86" t="b">
        <v>0</v>
      </c>
      <c r="J177" s="86" t="b">
        <v>0</v>
      </c>
      <c r="K177" s="86" t="b">
        <v>0</v>
      </c>
      <c r="L177" s="86" t="b">
        <v>0</v>
      </c>
    </row>
    <row r="178" spans="1:12" ht="15">
      <c r="A178" s="86" t="s">
        <v>3189</v>
      </c>
      <c r="B178" s="86" t="s">
        <v>563</v>
      </c>
      <c r="C178" s="86">
        <v>2</v>
      </c>
      <c r="D178" s="121">
        <v>0.00127909742808614</v>
      </c>
      <c r="E178" s="121">
        <v>0.997633266720893</v>
      </c>
      <c r="F178" s="86" t="s">
        <v>3437</v>
      </c>
      <c r="G178" s="86" t="b">
        <v>0</v>
      </c>
      <c r="H178" s="86" t="b">
        <v>0</v>
      </c>
      <c r="I178" s="86" t="b">
        <v>0</v>
      </c>
      <c r="J178" s="86" t="b">
        <v>0</v>
      </c>
      <c r="K178" s="86" t="b">
        <v>0</v>
      </c>
      <c r="L178" s="86" t="b">
        <v>0</v>
      </c>
    </row>
    <row r="179" spans="1:12" ht="15">
      <c r="A179" s="86" t="s">
        <v>2803</v>
      </c>
      <c r="B179" s="86" t="s">
        <v>3178</v>
      </c>
      <c r="C179" s="86">
        <v>2</v>
      </c>
      <c r="D179" s="121">
        <v>0.00127909742808614</v>
      </c>
      <c r="E179" s="121">
        <v>2.040602340114073</v>
      </c>
      <c r="F179" s="86" t="s">
        <v>3437</v>
      </c>
      <c r="G179" s="86" t="b">
        <v>0</v>
      </c>
      <c r="H179" s="86" t="b">
        <v>0</v>
      </c>
      <c r="I179" s="86" t="b">
        <v>0</v>
      </c>
      <c r="J179" s="86" t="b">
        <v>0</v>
      </c>
      <c r="K179" s="86" t="b">
        <v>0</v>
      </c>
      <c r="L179" s="86" t="b">
        <v>0</v>
      </c>
    </row>
    <row r="180" spans="1:12" ht="15">
      <c r="A180" s="86" t="s">
        <v>3186</v>
      </c>
      <c r="B180" s="86" t="s">
        <v>2716</v>
      </c>
      <c r="C180" s="86">
        <v>2</v>
      </c>
      <c r="D180" s="121">
        <v>0.00127909742808614</v>
      </c>
      <c r="E180" s="121">
        <v>0.748346268757597</v>
      </c>
      <c r="F180" s="86" t="s">
        <v>3437</v>
      </c>
      <c r="G180" s="86" t="b">
        <v>0</v>
      </c>
      <c r="H180" s="86" t="b">
        <v>0</v>
      </c>
      <c r="I180" s="86" t="b">
        <v>0</v>
      </c>
      <c r="J180" s="86" t="b">
        <v>0</v>
      </c>
      <c r="K180" s="86" t="b">
        <v>0</v>
      </c>
      <c r="L180" s="86" t="b">
        <v>0</v>
      </c>
    </row>
    <row r="181" spans="1:12" ht="15">
      <c r="A181" s="86" t="s">
        <v>3184</v>
      </c>
      <c r="B181" s="86" t="s">
        <v>563</v>
      </c>
      <c r="C181" s="86">
        <v>2</v>
      </c>
      <c r="D181" s="121">
        <v>0.00127909742808614</v>
      </c>
      <c r="E181" s="121">
        <v>0.6966032710569118</v>
      </c>
      <c r="F181" s="86" t="s">
        <v>3437</v>
      </c>
      <c r="G181" s="86" t="b">
        <v>1</v>
      </c>
      <c r="H181" s="86" t="b">
        <v>0</v>
      </c>
      <c r="I181" s="86" t="b">
        <v>0</v>
      </c>
      <c r="J181" s="86" t="b">
        <v>0</v>
      </c>
      <c r="K181" s="86" t="b">
        <v>0</v>
      </c>
      <c r="L181" s="86" t="b">
        <v>0</v>
      </c>
    </row>
    <row r="182" spans="1:12" ht="15">
      <c r="A182" s="86" t="s">
        <v>387</v>
      </c>
      <c r="B182" s="86" t="s">
        <v>2761</v>
      </c>
      <c r="C182" s="86">
        <v>2</v>
      </c>
      <c r="D182" s="121">
        <v>0.00127909742808614</v>
      </c>
      <c r="E182" s="121">
        <v>2.9614210940664485</v>
      </c>
      <c r="F182" s="86" t="s">
        <v>3437</v>
      </c>
      <c r="G182" s="86" t="b">
        <v>0</v>
      </c>
      <c r="H182" s="86" t="b">
        <v>0</v>
      </c>
      <c r="I182" s="86" t="b">
        <v>0</v>
      </c>
      <c r="J182" s="86" t="b">
        <v>0</v>
      </c>
      <c r="K182" s="86" t="b">
        <v>0</v>
      </c>
      <c r="L182" s="86" t="b">
        <v>0</v>
      </c>
    </row>
    <row r="183" spans="1:12" ht="15">
      <c r="A183" s="86" t="s">
        <v>2761</v>
      </c>
      <c r="B183" s="86" t="s">
        <v>2762</v>
      </c>
      <c r="C183" s="86">
        <v>2</v>
      </c>
      <c r="D183" s="121">
        <v>0.00127909742808614</v>
      </c>
      <c r="E183" s="121">
        <v>2.9614210940664485</v>
      </c>
      <c r="F183" s="86" t="s">
        <v>3437</v>
      </c>
      <c r="G183" s="86" t="b">
        <v>0</v>
      </c>
      <c r="H183" s="86" t="b">
        <v>0</v>
      </c>
      <c r="I183" s="86" t="b">
        <v>0</v>
      </c>
      <c r="J183" s="86" t="b">
        <v>0</v>
      </c>
      <c r="K183" s="86" t="b">
        <v>0</v>
      </c>
      <c r="L183" s="86" t="b">
        <v>0</v>
      </c>
    </row>
    <row r="184" spans="1:12" ht="15">
      <c r="A184" s="86" t="s">
        <v>2762</v>
      </c>
      <c r="B184" s="86" t="s">
        <v>563</v>
      </c>
      <c r="C184" s="86">
        <v>2</v>
      </c>
      <c r="D184" s="121">
        <v>0.00127909742808614</v>
      </c>
      <c r="E184" s="121">
        <v>1.2986632623848742</v>
      </c>
      <c r="F184" s="86" t="s">
        <v>3437</v>
      </c>
      <c r="G184" s="86" t="b">
        <v>0</v>
      </c>
      <c r="H184" s="86" t="b">
        <v>0</v>
      </c>
      <c r="I184" s="86" t="b">
        <v>0</v>
      </c>
      <c r="J184" s="86" t="b">
        <v>0</v>
      </c>
      <c r="K184" s="86" t="b">
        <v>0</v>
      </c>
      <c r="L184" s="86" t="b">
        <v>0</v>
      </c>
    </row>
    <row r="185" spans="1:12" ht="15">
      <c r="A185" s="86" t="s">
        <v>563</v>
      </c>
      <c r="B185" s="86" t="s">
        <v>2763</v>
      </c>
      <c r="C185" s="86">
        <v>2</v>
      </c>
      <c r="D185" s="121">
        <v>0.00127909742808614</v>
      </c>
      <c r="E185" s="121">
        <v>1.3313323791382423</v>
      </c>
      <c r="F185" s="86" t="s">
        <v>3437</v>
      </c>
      <c r="G185" s="86" t="b">
        <v>0</v>
      </c>
      <c r="H185" s="86" t="b">
        <v>0</v>
      </c>
      <c r="I185" s="86" t="b">
        <v>0</v>
      </c>
      <c r="J185" s="86" t="b">
        <v>0</v>
      </c>
      <c r="K185" s="86" t="b">
        <v>0</v>
      </c>
      <c r="L185" s="86" t="b">
        <v>0</v>
      </c>
    </row>
    <row r="186" spans="1:12" ht="15">
      <c r="A186" s="86" t="s">
        <v>2763</v>
      </c>
      <c r="B186" s="86" t="s">
        <v>2716</v>
      </c>
      <c r="C186" s="86">
        <v>2</v>
      </c>
      <c r="D186" s="121">
        <v>0.00127909742808614</v>
      </c>
      <c r="E186" s="121">
        <v>1.2924143131078727</v>
      </c>
      <c r="F186" s="86" t="s">
        <v>3437</v>
      </c>
      <c r="G186" s="86" t="b">
        <v>0</v>
      </c>
      <c r="H186" s="86" t="b">
        <v>0</v>
      </c>
      <c r="I186" s="86" t="b">
        <v>0</v>
      </c>
      <c r="J186" s="86" t="b">
        <v>0</v>
      </c>
      <c r="K186" s="86" t="b">
        <v>0</v>
      </c>
      <c r="L186" s="86" t="b">
        <v>0</v>
      </c>
    </row>
    <row r="187" spans="1:12" ht="15">
      <c r="A187" s="86" t="s">
        <v>2716</v>
      </c>
      <c r="B187" s="86" t="s">
        <v>2764</v>
      </c>
      <c r="C187" s="86">
        <v>2</v>
      </c>
      <c r="D187" s="121">
        <v>0.00127909742808614</v>
      </c>
      <c r="E187" s="121">
        <v>0.6934675572040532</v>
      </c>
      <c r="F187" s="86" t="s">
        <v>3437</v>
      </c>
      <c r="G187" s="86" t="b">
        <v>0</v>
      </c>
      <c r="H187" s="86" t="b">
        <v>0</v>
      </c>
      <c r="I187" s="86" t="b">
        <v>0</v>
      </c>
      <c r="J187" s="86" t="b">
        <v>0</v>
      </c>
      <c r="K187" s="86" t="b">
        <v>0</v>
      </c>
      <c r="L187" s="86" t="b">
        <v>0</v>
      </c>
    </row>
    <row r="188" spans="1:12" ht="15">
      <c r="A188" s="86" t="s">
        <v>2764</v>
      </c>
      <c r="B188" s="86" t="s">
        <v>2740</v>
      </c>
      <c r="C188" s="86">
        <v>2</v>
      </c>
      <c r="D188" s="121">
        <v>0.00127909742808614</v>
      </c>
      <c r="E188" s="121">
        <v>1.6323623748022236</v>
      </c>
      <c r="F188" s="86" t="s">
        <v>3437</v>
      </c>
      <c r="G188" s="86" t="b">
        <v>0</v>
      </c>
      <c r="H188" s="86" t="b">
        <v>0</v>
      </c>
      <c r="I188" s="86" t="b">
        <v>0</v>
      </c>
      <c r="J188" s="86" t="b">
        <v>0</v>
      </c>
      <c r="K188" s="86" t="b">
        <v>0</v>
      </c>
      <c r="L188" s="86" t="b">
        <v>0</v>
      </c>
    </row>
    <row r="189" spans="1:12" ht="15">
      <c r="A189" s="86" t="s">
        <v>2740</v>
      </c>
      <c r="B189" s="86" t="s">
        <v>2765</v>
      </c>
      <c r="C189" s="86">
        <v>2</v>
      </c>
      <c r="D189" s="121">
        <v>0.00127909742808614</v>
      </c>
      <c r="E189" s="121">
        <v>1.9333923704662048</v>
      </c>
      <c r="F189" s="86" t="s">
        <v>3437</v>
      </c>
      <c r="G189" s="86" t="b">
        <v>0</v>
      </c>
      <c r="H189" s="86" t="b">
        <v>0</v>
      </c>
      <c r="I189" s="86" t="b">
        <v>0</v>
      </c>
      <c r="J189" s="86" t="b">
        <v>0</v>
      </c>
      <c r="K189" s="86" t="b">
        <v>0</v>
      </c>
      <c r="L189" s="86" t="b">
        <v>0</v>
      </c>
    </row>
    <row r="190" spans="1:12" ht="15">
      <c r="A190" s="86" t="s">
        <v>2765</v>
      </c>
      <c r="B190" s="86" t="s">
        <v>3240</v>
      </c>
      <c r="C190" s="86">
        <v>2</v>
      </c>
      <c r="D190" s="121">
        <v>0.00127909742808614</v>
      </c>
      <c r="E190" s="121">
        <v>2.6603910984024672</v>
      </c>
      <c r="F190" s="86" t="s">
        <v>3437</v>
      </c>
      <c r="G190" s="86" t="b">
        <v>0</v>
      </c>
      <c r="H190" s="86" t="b">
        <v>0</v>
      </c>
      <c r="I190" s="86" t="b">
        <v>0</v>
      </c>
      <c r="J190" s="86" t="b">
        <v>0</v>
      </c>
      <c r="K190" s="86" t="b">
        <v>0</v>
      </c>
      <c r="L190" s="86" t="b">
        <v>0</v>
      </c>
    </row>
    <row r="191" spans="1:12" ht="15">
      <c r="A191" s="86" t="s">
        <v>3240</v>
      </c>
      <c r="B191" s="86" t="s">
        <v>3280</v>
      </c>
      <c r="C191" s="86">
        <v>2</v>
      </c>
      <c r="D191" s="121">
        <v>0.00127909742808614</v>
      </c>
      <c r="E191" s="121">
        <v>2.9614210940664485</v>
      </c>
      <c r="F191" s="86" t="s">
        <v>3437</v>
      </c>
      <c r="G191" s="86" t="b">
        <v>0</v>
      </c>
      <c r="H191" s="86" t="b">
        <v>0</v>
      </c>
      <c r="I191" s="86" t="b">
        <v>0</v>
      </c>
      <c r="J191" s="86" t="b">
        <v>0</v>
      </c>
      <c r="K191" s="86" t="b">
        <v>0</v>
      </c>
      <c r="L191" s="86" t="b">
        <v>0</v>
      </c>
    </row>
    <row r="192" spans="1:12" ht="15">
      <c r="A192" s="86" t="s">
        <v>3280</v>
      </c>
      <c r="B192" s="86" t="s">
        <v>3281</v>
      </c>
      <c r="C192" s="86">
        <v>2</v>
      </c>
      <c r="D192" s="121">
        <v>0.00127909742808614</v>
      </c>
      <c r="E192" s="121">
        <v>2.785329835010767</v>
      </c>
      <c r="F192" s="86" t="s">
        <v>3437</v>
      </c>
      <c r="G192" s="86" t="b">
        <v>0</v>
      </c>
      <c r="H192" s="86" t="b">
        <v>0</v>
      </c>
      <c r="I192" s="86" t="b">
        <v>0</v>
      </c>
      <c r="J192" s="86" t="b">
        <v>0</v>
      </c>
      <c r="K192" s="86" t="b">
        <v>0</v>
      </c>
      <c r="L192" s="86" t="b">
        <v>0</v>
      </c>
    </row>
    <row r="193" spans="1:12" ht="15">
      <c r="A193" s="86" t="s">
        <v>3281</v>
      </c>
      <c r="B193" s="86" t="s">
        <v>3393</v>
      </c>
      <c r="C193" s="86">
        <v>2</v>
      </c>
      <c r="D193" s="121">
        <v>0.00127909742808614</v>
      </c>
      <c r="E193" s="121">
        <v>2.9614210940664485</v>
      </c>
      <c r="F193" s="86" t="s">
        <v>3437</v>
      </c>
      <c r="G193" s="86" t="b">
        <v>0</v>
      </c>
      <c r="H193" s="86" t="b">
        <v>0</v>
      </c>
      <c r="I193" s="86" t="b">
        <v>0</v>
      </c>
      <c r="J193" s="86" t="b">
        <v>0</v>
      </c>
      <c r="K193" s="86" t="b">
        <v>0</v>
      </c>
      <c r="L193" s="86" t="b">
        <v>0</v>
      </c>
    </row>
    <row r="194" spans="1:12" ht="15">
      <c r="A194" s="86" t="s">
        <v>3393</v>
      </c>
      <c r="B194" s="86" t="s">
        <v>3282</v>
      </c>
      <c r="C194" s="86">
        <v>2</v>
      </c>
      <c r="D194" s="121">
        <v>0.00127909742808614</v>
      </c>
      <c r="E194" s="121">
        <v>2.9614210940664485</v>
      </c>
      <c r="F194" s="86" t="s">
        <v>3437</v>
      </c>
      <c r="G194" s="86" t="b">
        <v>0</v>
      </c>
      <c r="H194" s="86" t="b">
        <v>0</v>
      </c>
      <c r="I194" s="86" t="b">
        <v>0</v>
      </c>
      <c r="J194" s="86" t="b">
        <v>0</v>
      </c>
      <c r="K194" s="86" t="b">
        <v>0</v>
      </c>
      <c r="L194" s="86" t="b">
        <v>0</v>
      </c>
    </row>
    <row r="195" spans="1:12" ht="15">
      <c r="A195" s="86" t="s">
        <v>3282</v>
      </c>
      <c r="B195" s="86" t="s">
        <v>2732</v>
      </c>
      <c r="C195" s="86">
        <v>2</v>
      </c>
      <c r="D195" s="121">
        <v>0.00127909742808614</v>
      </c>
      <c r="E195" s="121">
        <v>1.9614210940664483</v>
      </c>
      <c r="F195" s="86" t="s">
        <v>3437</v>
      </c>
      <c r="G195" s="86" t="b">
        <v>0</v>
      </c>
      <c r="H195" s="86" t="b">
        <v>0</v>
      </c>
      <c r="I195" s="86" t="b">
        <v>0</v>
      </c>
      <c r="J195" s="86" t="b">
        <v>0</v>
      </c>
      <c r="K195" s="86" t="b">
        <v>0</v>
      </c>
      <c r="L195" s="86" t="b">
        <v>0</v>
      </c>
    </row>
    <row r="196" spans="1:12" ht="15">
      <c r="A196" s="86" t="s">
        <v>2732</v>
      </c>
      <c r="B196" s="86" t="s">
        <v>2735</v>
      </c>
      <c r="C196" s="86">
        <v>2</v>
      </c>
      <c r="D196" s="121">
        <v>0.00127909742808614</v>
      </c>
      <c r="E196" s="121">
        <v>1.4842998393467859</v>
      </c>
      <c r="F196" s="86" t="s">
        <v>3437</v>
      </c>
      <c r="G196" s="86" t="b">
        <v>0</v>
      </c>
      <c r="H196" s="86" t="b">
        <v>0</v>
      </c>
      <c r="I196" s="86" t="b">
        <v>0</v>
      </c>
      <c r="J196" s="86" t="b">
        <v>0</v>
      </c>
      <c r="K196" s="86" t="b">
        <v>0</v>
      </c>
      <c r="L196" s="86" t="b">
        <v>0</v>
      </c>
    </row>
    <row r="197" spans="1:12" ht="15">
      <c r="A197" s="86" t="s">
        <v>2735</v>
      </c>
      <c r="B197" s="86" t="s">
        <v>3394</v>
      </c>
      <c r="C197" s="86">
        <v>2</v>
      </c>
      <c r="D197" s="121">
        <v>0.00127909742808614</v>
      </c>
      <c r="E197" s="121">
        <v>2.5354523617941673</v>
      </c>
      <c r="F197" s="86" t="s">
        <v>3437</v>
      </c>
      <c r="G197" s="86" t="b">
        <v>0</v>
      </c>
      <c r="H197" s="86" t="b">
        <v>0</v>
      </c>
      <c r="I197" s="86" t="b">
        <v>0</v>
      </c>
      <c r="J197" s="86" t="b">
        <v>0</v>
      </c>
      <c r="K197" s="86" t="b">
        <v>1</v>
      </c>
      <c r="L197" s="86" t="b">
        <v>0</v>
      </c>
    </row>
    <row r="198" spans="1:12" ht="15">
      <c r="A198" s="86" t="s">
        <v>3394</v>
      </c>
      <c r="B198" s="86" t="s">
        <v>2695</v>
      </c>
      <c r="C198" s="86">
        <v>2</v>
      </c>
      <c r="D198" s="121">
        <v>0.00127909742808614</v>
      </c>
      <c r="E198" s="121">
        <v>2.5934443087718537</v>
      </c>
      <c r="F198" s="86" t="s">
        <v>3437</v>
      </c>
      <c r="G198" s="86" t="b">
        <v>0</v>
      </c>
      <c r="H198" s="86" t="b">
        <v>1</v>
      </c>
      <c r="I198" s="86" t="b">
        <v>0</v>
      </c>
      <c r="J198" s="86" t="b">
        <v>0</v>
      </c>
      <c r="K198" s="86" t="b">
        <v>0</v>
      </c>
      <c r="L198" s="86" t="b">
        <v>0</v>
      </c>
    </row>
    <row r="199" spans="1:12" ht="15">
      <c r="A199" s="86" t="s">
        <v>2695</v>
      </c>
      <c r="B199" s="86" t="s">
        <v>3193</v>
      </c>
      <c r="C199" s="86">
        <v>2</v>
      </c>
      <c r="D199" s="121">
        <v>0.00127909742808614</v>
      </c>
      <c r="E199" s="121">
        <v>2.1163230540521916</v>
      </c>
      <c r="F199" s="86" t="s">
        <v>3437</v>
      </c>
      <c r="G199" s="86" t="b">
        <v>0</v>
      </c>
      <c r="H199" s="86" t="b">
        <v>0</v>
      </c>
      <c r="I199" s="86" t="b">
        <v>0</v>
      </c>
      <c r="J199" s="86" t="b">
        <v>0</v>
      </c>
      <c r="K199" s="86" t="b">
        <v>0</v>
      </c>
      <c r="L199" s="86" t="b">
        <v>0</v>
      </c>
    </row>
    <row r="200" spans="1:12" ht="15">
      <c r="A200" s="86" t="s">
        <v>3193</v>
      </c>
      <c r="B200" s="86" t="s">
        <v>3224</v>
      </c>
      <c r="C200" s="86">
        <v>2</v>
      </c>
      <c r="D200" s="121">
        <v>0.00127909742808614</v>
      </c>
      <c r="E200" s="121">
        <v>2.359361102738486</v>
      </c>
      <c r="F200" s="86" t="s">
        <v>3437</v>
      </c>
      <c r="G200" s="86" t="b">
        <v>0</v>
      </c>
      <c r="H200" s="86" t="b">
        <v>0</v>
      </c>
      <c r="I200" s="86" t="b">
        <v>0</v>
      </c>
      <c r="J200" s="86" t="b">
        <v>0</v>
      </c>
      <c r="K200" s="86" t="b">
        <v>0</v>
      </c>
      <c r="L200" s="86" t="b">
        <v>0</v>
      </c>
    </row>
    <row r="201" spans="1:12" ht="15">
      <c r="A201" s="86" t="s">
        <v>3224</v>
      </c>
      <c r="B201" s="86" t="s">
        <v>3395</v>
      </c>
      <c r="C201" s="86">
        <v>2</v>
      </c>
      <c r="D201" s="121">
        <v>0.00127909742808614</v>
      </c>
      <c r="E201" s="121">
        <v>2.836482357458148</v>
      </c>
      <c r="F201" s="86" t="s">
        <v>3437</v>
      </c>
      <c r="G201" s="86" t="b">
        <v>0</v>
      </c>
      <c r="H201" s="86" t="b">
        <v>0</v>
      </c>
      <c r="I201" s="86" t="b">
        <v>0</v>
      </c>
      <c r="J201" s="86" t="b">
        <v>0</v>
      </c>
      <c r="K201" s="86" t="b">
        <v>0</v>
      </c>
      <c r="L201" s="86" t="b">
        <v>0</v>
      </c>
    </row>
    <row r="202" spans="1:12" ht="15">
      <c r="A202" s="86" t="s">
        <v>3395</v>
      </c>
      <c r="B202" s="86" t="s">
        <v>3396</v>
      </c>
      <c r="C202" s="86">
        <v>2</v>
      </c>
      <c r="D202" s="121">
        <v>0.00127909742808614</v>
      </c>
      <c r="E202" s="121">
        <v>3.1375123531221294</v>
      </c>
      <c r="F202" s="86" t="s">
        <v>3437</v>
      </c>
      <c r="G202" s="86" t="b">
        <v>0</v>
      </c>
      <c r="H202" s="86" t="b">
        <v>0</v>
      </c>
      <c r="I202" s="86" t="b">
        <v>0</v>
      </c>
      <c r="J202" s="86" t="b">
        <v>0</v>
      </c>
      <c r="K202" s="86" t="b">
        <v>0</v>
      </c>
      <c r="L202" s="86" t="b">
        <v>0</v>
      </c>
    </row>
    <row r="203" spans="1:12" ht="15">
      <c r="A203" s="86" t="s">
        <v>2716</v>
      </c>
      <c r="B203" s="86" t="s">
        <v>3191</v>
      </c>
      <c r="C203" s="86">
        <v>2</v>
      </c>
      <c r="D203" s="121">
        <v>0.00127909742808614</v>
      </c>
      <c r="E203" s="121">
        <v>0.8184062938123532</v>
      </c>
      <c r="F203" s="86" t="s">
        <v>3437</v>
      </c>
      <c r="G203" s="86" t="b">
        <v>0</v>
      </c>
      <c r="H203" s="86" t="b">
        <v>0</v>
      </c>
      <c r="I203" s="86" t="b">
        <v>0</v>
      </c>
      <c r="J203" s="86" t="b">
        <v>0</v>
      </c>
      <c r="K203" s="86" t="b">
        <v>0</v>
      </c>
      <c r="L203" s="86" t="b">
        <v>0</v>
      </c>
    </row>
    <row r="204" spans="1:12" ht="15">
      <c r="A204" s="86" t="s">
        <v>3283</v>
      </c>
      <c r="B204" s="86" t="s">
        <v>2732</v>
      </c>
      <c r="C204" s="86">
        <v>2</v>
      </c>
      <c r="D204" s="121">
        <v>0.00127909742808614</v>
      </c>
      <c r="E204" s="121">
        <v>1.9614210940664483</v>
      </c>
      <c r="F204" s="86" t="s">
        <v>3437</v>
      </c>
      <c r="G204" s="86" t="b">
        <v>0</v>
      </c>
      <c r="H204" s="86" t="b">
        <v>0</v>
      </c>
      <c r="I204" s="86" t="b">
        <v>0</v>
      </c>
      <c r="J204" s="86" t="b">
        <v>0</v>
      </c>
      <c r="K204" s="86" t="b">
        <v>0</v>
      </c>
      <c r="L204" s="86" t="b">
        <v>0</v>
      </c>
    </row>
    <row r="205" spans="1:12" ht="15">
      <c r="A205" s="86" t="s">
        <v>3184</v>
      </c>
      <c r="B205" s="86" t="s">
        <v>2716</v>
      </c>
      <c r="C205" s="86">
        <v>2</v>
      </c>
      <c r="D205" s="121">
        <v>0.00127909742808614</v>
      </c>
      <c r="E205" s="121">
        <v>0.6903543217799102</v>
      </c>
      <c r="F205" s="86" t="s">
        <v>3437</v>
      </c>
      <c r="G205" s="86" t="b">
        <v>1</v>
      </c>
      <c r="H205" s="86" t="b">
        <v>0</v>
      </c>
      <c r="I205" s="86" t="b">
        <v>0</v>
      </c>
      <c r="J205" s="86" t="b">
        <v>0</v>
      </c>
      <c r="K205" s="86" t="b">
        <v>0</v>
      </c>
      <c r="L205" s="86" t="b">
        <v>0</v>
      </c>
    </row>
    <row r="206" spans="1:12" ht="15">
      <c r="A206" s="86" t="s">
        <v>379</v>
      </c>
      <c r="B206" s="86" t="s">
        <v>378</v>
      </c>
      <c r="C206" s="86">
        <v>2</v>
      </c>
      <c r="D206" s="121">
        <v>0.00127909742808614</v>
      </c>
      <c r="E206" s="121">
        <v>3.1375123531221294</v>
      </c>
      <c r="F206" s="86" t="s">
        <v>3437</v>
      </c>
      <c r="G206" s="86" t="b">
        <v>0</v>
      </c>
      <c r="H206" s="86" t="b">
        <v>0</v>
      </c>
      <c r="I206" s="86" t="b">
        <v>0</v>
      </c>
      <c r="J206" s="86" t="b">
        <v>0</v>
      </c>
      <c r="K206" s="86" t="b">
        <v>0</v>
      </c>
      <c r="L206" s="86" t="b">
        <v>0</v>
      </c>
    </row>
    <row r="207" spans="1:12" ht="15">
      <c r="A207" s="86" t="s">
        <v>378</v>
      </c>
      <c r="B207" s="86" t="s">
        <v>3186</v>
      </c>
      <c r="C207" s="86">
        <v>2</v>
      </c>
      <c r="D207" s="121">
        <v>0.00127909742808614</v>
      </c>
      <c r="E207" s="121">
        <v>2.5934443087718537</v>
      </c>
      <c r="F207" s="86" t="s">
        <v>3437</v>
      </c>
      <c r="G207" s="86" t="b">
        <v>0</v>
      </c>
      <c r="H207" s="86" t="b">
        <v>0</v>
      </c>
      <c r="I207" s="86" t="b">
        <v>0</v>
      </c>
      <c r="J207" s="86" t="b">
        <v>0</v>
      </c>
      <c r="K207" s="86" t="b">
        <v>0</v>
      </c>
      <c r="L207" s="86" t="b">
        <v>0</v>
      </c>
    </row>
    <row r="208" spans="1:12" ht="15">
      <c r="A208" s="86" t="s">
        <v>3186</v>
      </c>
      <c r="B208" s="86" t="s">
        <v>3403</v>
      </c>
      <c r="C208" s="86">
        <v>2</v>
      </c>
      <c r="D208" s="121">
        <v>0.00127909742808614</v>
      </c>
      <c r="E208" s="121">
        <v>2.5934443087718537</v>
      </c>
      <c r="F208" s="86" t="s">
        <v>3437</v>
      </c>
      <c r="G208" s="86" t="b">
        <v>0</v>
      </c>
      <c r="H208" s="86" t="b">
        <v>0</v>
      </c>
      <c r="I208" s="86" t="b">
        <v>0</v>
      </c>
      <c r="J208" s="86" t="b">
        <v>0</v>
      </c>
      <c r="K208" s="86" t="b">
        <v>0</v>
      </c>
      <c r="L208" s="86" t="b">
        <v>0</v>
      </c>
    </row>
    <row r="209" spans="1:12" ht="15">
      <c r="A209" s="86" t="s">
        <v>3403</v>
      </c>
      <c r="B209" s="86" t="s">
        <v>3404</v>
      </c>
      <c r="C209" s="86">
        <v>2</v>
      </c>
      <c r="D209" s="121">
        <v>0.00127909742808614</v>
      </c>
      <c r="E209" s="121">
        <v>3.1375123531221294</v>
      </c>
      <c r="F209" s="86" t="s">
        <v>3437</v>
      </c>
      <c r="G209" s="86" t="b">
        <v>0</v>
      </c>
      <c r="H209" s="86" t="b">
        <v>0</v>
      </c>
      <c r="I209" s="86" t="b">
        <v>0</v>
      </c>
      <c r="J209" s="86" t="b">
        <v>0</v>
      </c>
      <c r="K209" s="86" t="b">
        <v>1</v>
      </c>
      <c r="L209" s="86" t="b">
        <v>0</v>
      </c>
    </row>
    <row r="210" spans="1:12" ht="15">
      <c r="A210" s="86" t="s">
        <v>3404</v>
      </c>
      <c r="B210" s="86" t="s">
        <v>3405</v>
      </c>
      <c r="C210" s="86">
        <v>2</v>
      </c>
      <c r="D210" s="121">
        <v>0.00127909742808614</v>
      </c>
      <c r="E210" s="121">
        <v>3.1375123531221294</v>
      </c>
      <c r="F210" s="86" t="s">
        <v>3437</v>
      </c>
      <c r="G210" s="86" t="b">
        <v>0</v>
      </c>
      <c r="H210" s="86" t="b">
        <v>1</v>
      </c>
      <c r="I210" s="86" t="b">
        <v>0</v>
      </c>
      <c r="J210" s="86" t="b">
        <v>0</v>
      </c>
      <c r="K210" s="86" t="b">
        <v>0</v>
      </c>
      <c r="L210" s="86" t="b">
        <v>0</v>
      </c>
    </row>
    <row r="211" spans="1:12" ht="15">
      <c r="A211" s="86" t="s">
        <v>3405</v>
      </c>
      <c r="B211" s="86" t="s">
        <v>3406</v>
      </c>
      <c r="C211" s="86">
        <v>2</v>
      </c>
      <c r="D211" s="121">
        <v>0.00127909742808614</v>
      </c>
      <c r="E211" s="121">
        <v>3.1375123531221294</v>
      </c>
      <c r="F211" s="86" t="s">
        <v>3437</v>
      </c>
      <c r="G211" s="86" t="b">
        <v>0</v>
      </c>
      <c r="H211" s="86" t="b">
        <v>0</v>
      </c>
      <c r="I211" s="86" t="b">
        <v>0</v>
      </c>
      <c r="J211" s="86" t="b">
        <v>0</v>
      </c>
      <c r="K211" s="86" t="b">
        <v>1</v>
      </c>
      <c r="L211" s="86" t="b">
        <v>0</v>
      </c>
    </row>
    <row r="212" spans="1:12" ht="15">
      <c r="A212" s="86" t="s">
        <v>3406</v>
      </c>
      <c r="B212" s="86" t="s">
        <v>3407</v>
      </c>
      <c r="C212" s="86">
        <v>2</v>
      </c>
      <c r="D212" s="121">
        <v>0.00127909742808614</v>
      </c>
      <c r="E212" s="121">
        <v>3.1375123531221294</v>
      </c>
      <c r="F212" s="86" t="s">
        <v>3437</v>
      </c>
      <c r="G212" s="86" t="b">
        <v>0</v>
      </c>
      <c r="H212" s="86" t="b">
        <v>1</v>
      </c>
      <c r="I212" s="86" t="b">
        <v>0</v>
      </c>
      <c r="J212" s="86" t="b">
        <v>0</v>
      </c>
      <c r="K212" s="86" t="b">
        <v>0</v>
      </c>
      <c r="L212" s="86" t="b">
        <v>0</v>
      </c>
    </row>
    <row r="213" spans="1:12" ht="15">
      <c r="A213" s="86" t="s">
        <v>3407</v>
      </c>
      <c r="B213" s="86" t="s">
        <v>3408</v>
      </c>
      <c r="C213" s="86">
        <v>2</v>
      </c>
      <c r="D213" s="121">
        <v>0.00127909742808614</v>
      </c>
      <c r="E213" s="121">
        <v>3.1375123531221294</v>
      </c>
      <c r="F213" s="86" t="s">
        <v>3437</v>
      </c>
      <c r="G213" s="86" t="b">
        <v>0</v>
      </c>
      <c r="H213" s="86" t="b">
        <v>0</v>
      </c>
      <c r="I213" s="86" t="b">
        <v>0</v>
      </c>
      <c r="J213" s="86" t="b">
        <v>0</v>
      </c>
      <c r="K213" s="86" t="b">
        <v>0</v>
      </c>
      <c r="L213" s="86" t="b">
        <v>0</v>
      </c>
    </row>
    <row r="214" spans="1:12" ht="15">
      <c r="A214" s="86" t="s">
        <v>3408</v>
      </c>
      <c r="B214" s="86" t="s">
        <v>3176</v>
      </c>
      <c r="C214" s="86">
        <v>2</v>
      </c>
      <c r="D214" s="121">
        <v>0.00127909742808614</v>
      </c>
      <c r="E214" s="121">
        <v>2.3971496636278857</v>
      </c>
      <c r="F214" s="86" t="s">
        <v>3437</v>
      </c>
      <c r="G214" s="86" t="b">
        <v>0</v>
      </c>
      <c r="H214" s="86" t="b">
        <v>0</v>
      </c>
      <c r="I214" s="86" t="b">
        <v>0</v>
      </c>
      <c r="J214" s="86" t="b">
        <v>0</v>
      </c>
      <c r="K214" s="86" t="b">
        <v>0</v>
      </c>
      <c r="L214" s="86" t="b">
        <v>0</v>
      </c>
    </row>
    <row r="215" spans="1:12" ht="15">
      <c r="A215" s="86" t="s">
        <v>3176</v>
      </c>
      <c r="B215" s="86" t="s">
        <v>3409</v>
      </c>
      <c r="C215" s="86">
        <v>2</v>
      </c>
      <c r="D215" s="121">
        <v>0.00127909742808614</v>
      </c>
      <c r="E215" s="121">
        <v>2.4385423487861106</v>
      </c>
      <c r="F215" s="86" t="s">
        <v>3437</v>
      </c>
      <c r="G215" s="86" t="b">
        <v>0</v>
      </c>
      <c r="H215" s="86" t="b">
        <v>0</v>
      </c>
      <c r="I215" s="86" t="b">
        <v>0</v>
      </c>
      <c r="J215" s="86" t="b">
        <v>0</v>
      </c>
      <c r="K215" s="86" t="b">
        <v>0</v>
      </c>
      <c r="L215" s="86" t="b">
        <v>0</v>
      </c>
    </row>
    <row r="216" spans="1:12" ht="15">
      <c r="A216" s="86" t="s">
        <v>3409</v>
      </c>
      <c r="B216" s="86" t="s">
        <v>3286</v>
      </c>
      <c r="C216" s="86">
        <v>2</v>
      </c>
      <c r="D216" s="121">
        <v>0.00127909742808614</v>
      </c>
      <c r="E216" s="121">
        <v>2.9614210940664485</v>
      </c>
      <c r="F216" s="86" t="s">
        <v>3437</v>
      </c>
      <c r="G216" s="86" t="b">
        <v>0</v>
      </c>
      <c r="H216" s="86" t="b">
        <v>0</v>
      </c>
      <c r="I216" s="86" t="b">
        <v>0</v>
      </c>
      <c r="J216" s="86" t="b">
        <v>0</v>
      </c>
      <c r="K216" s="86" t="b">
        <v>1</v>
      </c>
      <c r="L216" s="86" t="b">
        <v>0</v>
      </c>
    </row>
    <row r="217" spans="1:12" ht="15">
      <c r="A217" s="86" t="s">
        <v>3286</v>
      </c>
      <c r="B217" s="86" t="s">
        <v>3410</v>
      </c>
      <c r="C217" s="86">
        <v>2</v>
      </c>
      <c r="D217" s="121">
        <v>0.00127909742808614</v>
      </c>
      <c r="E217" s="121">
        <v>2.9614210940664485</v>
      </c>
      <c r="F217" s="86" t="s">
        <v>3437</v>
      </c>
      <c r="G217" s="86" t="b">
        <v>0</v>
      </c>
      <c r="H217" s="86" t="b">
        <v>1</v>
      </c>
      <c r="I217" s="86" t="b">
        <v>0</v>
      </c>
      <c r="J217" s="86" t="b">
        <v>0</v>
      </c>
      <c r="K217" s="86" t="b">
        <v>0</v>
      </c>
      <c r="L217" s="86" t="b">
        <v>0</v>
      </c>
    </row>
    <row r="218" spans="1:12" ht="15">
      <c r="A218" s="86" t="s">
        <v>3410</v>
      </c>
      <c r="B218" s="86" t="s">
        <v>3411</v>
      </c>
      <c r="C218" s="86">
        <v>2</v>
      </c>
      <c r="D218" s="121">
        <v>0.00127909742808614</v>
      </c>
      <c r="E218" s="121">
        <v>3.1375123531221294</v>
      </c>
      <c r="F218" s="86" t="s">
        <v>3437</v>
      </c>
      <c r="G218" s="86" t="b">
        <v>0</v>
      </c>
      <c r="H218" s="86" t="b">
        <v>0</v>
      </c>
      <c r="I218" s="86" t="b">
        <v>0</v>
      </c>
      <c r="J218" s="86" t="b">
        <v>0</v>
      </c>
      <c r="K218" s="86" t="b">
        <v>0</v>
      </c>
      <c r="L218" s="86" t="b">
        <v>0</v>
      </c>
    </row>
    <row r="219" spans="1:12" ht="15">
      <c r="A219" s="86" t="s">
        <v>3411</v>
      </c>
      <c r="B219" s="86" t="s">
        <v>563</v>
      </c>
      <c r="C219" s="86">
        <v>2</v>
      </c>
      <c r="D219" s="121">
        <v>0.00127909742808614</v>
      </c>
      <c r="E219" s="121">
        <v>1.2986632623848742</v>
      </c>
      <c r="F219" s="86" t="s">
        <v>3437</v>
      </c>
      <c r="G219" s="86" t="b">
        <v>0</v>
      </c>
      <c r="H219" s="86" t="b">
        <v>0</v>
      </c>
      <c r="I219" s="86" t="b">
        <v>0</v>
      </c>
      <c r="J219" s="86" t="b">
        <v>0</v>
      </c>
      <c r="K219" s="86" t="b">
        <v>0</v>
      </c>
      <c r="L219" s="86" t="b">
        <v>0</v>
      </c>
    </row>
    <row r="220" spans="1:12" ht="15">
      <c r="A220" s="86" t="s">
        <v>563</v>
      </c>
      <c r="B220" s="86" t="s">
        <v>3279</v>
      </c>
      <c r="C220" s="86">
        <v>2</v>
      </c>
      <c r="D220" s="121">
        <v>0.00127909742808614</v>
      </c>
      <c r="E220" s="121">
        <v>1.1552411200825612</v>
      </c>
      <c r="F220" s="86" t="s">
        <v>3437</v>
      </c>
      <c r="G220" s="86" t="b">
        <v>0</v>
      </c>
      <c r="H220" s="86" t="b">
        <v>0</v>
      </c>
      <c r="I220" s="86" t="b">
        <v>0</v>
      </c>
      <c r="J220" s="86" t="b">
        <v>0</v>
      </c>
      <c r="K220" s="86" t="b">
        <v>0</v>
      </c>
      <c r="L220" s="86" t="b">
        <v>0</v>
      </c>
    </row>
    <row r="221" spans="1:12" ht="15">
      <c r="A221" s="86" t="s">
        <v>3279</v>
      </c>
      <c r="B221" s="86" t="s">
        <v>3412</v>
      </c>
      <c r="C221" s="86">
        <v>2</v>
      </c>
      <c r="D221" s="121">
        <v>0.00127909742808614</v>
      </c>
      <c r="E221" s="121">
        <v>2.9614210940664485</v>
      </c>
      <c r="F221" s="86" t="s">
        <v>3437</v>
      </c>
      <c r="G221" s="86" t="b">
        <v>0</v>
      </c>
      <c r="H221" s="86" t="b">
        <v>0</v>
      </c>
      <c r="I221" s="86" t="b">
        <v>0</v>
      </c>
      <c r="J221" s="86" t="b">
        <v>1</v>
      </c>
      <c r="K221" s="86" t="b">
        <v>0</v>
      </c>
      <c r="L221" s="86" t="b">
        <v>0</v>
      </c>
    </row>
    <row r="222" spans="1:12" ht="15">
      <c r="A222" s="86" t="s">
        <v>3412</v>
      </c>
      <c r="B222" s="86" t="s">
        <v>3239</v>
      </c>
      <c r="C222" s="86">
        <v>2</v>
      </c>
      <c r="D222" s="121">
        <v>0.00127909742808614</v>
      </c>
      <c r="E222" s="121">
        <v>2.9614210940664485</v>
      </c>
      <c r="F222" s="86" t="s">
        <v>3437</v>
      </c>
      <c r="G222" s="86" t="b">
        <v>1</v>
      </c>
      <c r="H222" s="86" t="b">
        <v>0</v>
      </c>
      <c r="I222" s="86" t="b">
        <v>0</v>
      </c>
      <c r="J222" s="86" t="b">
        <v>0</v>
      </c>
      <c r="K222" s="86" t="b">
        <v>0</v>
      </c>
      <c r="L222" s="86" t="b">
        <v>0</v>
      </c>
    </row>
    <row r="223" spans="1:12" ht="15">
      <c r="A223" s="86" t="s">
        <v>3239</v>
      </c>
      <c r="B223" s="86" t="s">
        <v>3413</v>
      </c>
      <c r="C223" s="86">
        <v>2</v>
      </c>
      <c r="D223" s="121">
        <v>0.00127909742808614</v>
      </c>
      <c r="E223" s="121">
        <v>2.9614210940664485</v>
      </c>
      <c r="F223" s="86" t="s">
        <v>3437</v>
      </c>
      <c r="G223" s="86" t="b">
        <v>0</v>
      </c>
      <c r="H223" s="86" t="b">
        <v>0</v>
      </c>
      <c r="I223" s="86" t="b">
        <v>0</v>
      </c>
      <c r="J223" s="86" t="b">
        <v>0</v>
      </c>
      <c r="K223" s="86" t="b">
        <v>0</v>
      </c>
      <c r="L223" s="86" t="b">
        <v>0</v>
      </c>
    </row>
    <row r="224" spans="1:12" ht="15">
      <c r="A224" s="86" t="s">
        <v>3413</v>
      </c>
      <c r="B224" s="86" t="s">
        <v>3414</v>
      </c>
      <c r="C224" s="86">
        <v>2</v>
      </c>
      <c r="D224" s="121">
        <v>0.00127909742808614</v>
      </c>
      <c r="E224" s="121">
        <v>3.1375123531221294</v>
      </c>
      <c r="F224" s="86" t="s">
        <v>3437</v>
      </c>
      <c r="G224" s="86" t="b">
        <v>0</v>
      </c>
      <c r="H224" s="86" t="b">
        <v>0</v>
      </c>
      <c r="I224" s="86" t="b">
        <v>0</v>
      </c>
      <c r="J224" s="86" t="b">
        <v>0</v>
      </c>
      <c r="K224" s="86" t="b">
        <v>0</v>
      </c>
      <c r="L224" s="86" t="b">
        <v>0</v>
      </c>
    </row>
    <row r="225" spans="1:12" ht="15">
      <c r="A225" s="86" t="s">
        <v>3414</v>
      </c>
      <c r="B225" s="86" t="s">
        <v>2716</v>
      </c>
      <c r="C225" s="86">
        <v>2</v>
      </c>
      <c r="D225" s="121">
        <v>0.00127909742808614</v>
      </c>
      <c r="E225" s="121">
        <v>1.2924143131078727</v>
      </c>
      <c r="F225" s="86" t="s">
        <v>3437</v>
      </c>
      <c r="G225" s="86" t="b">
        <v>0</v>
      </c>
      <c r="H225" s="86" t="b">
        <v>0</v>
      </c>
      <c r="I225" s="86" t="b">
        <v>0</v>
      </c>
      <c r="J225" s="86" t="b">
        <v>0</v>
      </c>
      <c r="K225" s="86" t="b">
        <v>0</v>
      </c>
      <c r="L225" s="86" t="b">
        <v>0</v>
      </c>
    </row>
    <row r="226" spans="1:12" ht="15">
      <c r="A226" s="86" t="s">
        <v>3183</v>
      </c>
      <c r="B226" s="86" t="s">
        <v>3183</v>
      </c>
      <c r="C226" s="86">
        <v>2</v>
      </c>
      <c r="D226" s="121">
        <v>0.00127909742808614</v>
      </c>
      <c r="E226" s="121">
        <v>1.9333923704662048</v>
      </c>
      <c r="F226" s="86" t="s">
        <v>3437</v>
      </c>
      <c r="G226" s="86" t="b">
        <v>1</v>
      </c>
      <c r="H226" s="86" t="b">
        <v>0</v>
      </c>
      <c r="I226" s="86" t="b">
        <v>0</v>
      </c>
      <c r="J226" s="86" t="b">
        <v>1</v>
      </c>
      <c r="K226" s="86" t="b">
        <v>0</v>
      </c>
      <c r="L226" s="86" t="b">
        <v>0</v>
      </c>
    </row>
    <row r="227" spans="1:12" ht="15">
      <c r="A227" s="86" t="s">
        <v>3183</v>
      </c>
      <c r="B227" s="86" t="s">
        <v>2793</v>
      </c>
      <c r="C227" s="86">
        <v>2</v>
      </c>
      <c r="D227" s="121">
        <v>0.00127909742808614</v>
      </c>
      <c r="E227" s="121">
        <v>1.7950896722999232</v>
      </c>
      <c r="F227" s="86" t="s">
        <v>3437</v>
      </c>
      <c r="G227" s="86" t="b">
        <v>1</v>
      </c>
      <c r="H227" s="86" t="b">
        <v>0</v>
      </c>
      <c r="I227" s="86" t="b">
        <v>0</v>
      </c>
      <c r="J227" s="86" t="b">
        <v>0</v>
      </c>
      <c r="K227" s="86" t="b">
        <v>0</v>
      </c>
      <c r="L227" s="86" t="b">
        <v>0</v>
      </c>
    </row>
    <row r="228" spans="1:12" ht="15">
      <c r="A228" s="86" t="s">
        <v>2793</v>
      </c>
      <c r="B228" s="86" t="s">
        <v>3202</v>
      </c>
      <c r="C228" s="86">
        <v>2</v>
      </c>
      <c r="D228" s="121">
        <v>0.00127909742808614</v>
      </c>
      <c r="E228" s="121">
        <v>2.040602340114073</v>
      </c>
      <c r="F228" s="86" t="s">
        <v>3437</v>
      </c>
      <c r="G228" s="86" t="b">
        <v>0</v>
      </c>
      <c r="H228" s="86" t="b">
        <v>0</v>
      </c>
      <c r="I228" s="86" t="b">
        <v>0</v>
      </c>
      <c r="J228" s="86" t="b">
        <v>0</v>
      </c>
      <c r="K228" s="86" t="b">
        <v>0</v>
      </c>
      <c r="L228" s="86" t="b">
        <v>0</v>
      </c>
    </row>
    <row r="229" spans="1:12" ht="15">
      <c r="A229" s="86" t="s">
        <v>3416</v>
      </c>
      <c r="B229" s="86" t="s">
        <v>2716</v>
      </c>
      <c r="C229" s="86">
        <v>2</v>
      </c>
      <c r="D229" s="121">
        <v>0.00127909742808614</v>
      </c>
      <c r="E229" s="121">
        <v>1.2924143131078727</v>
      </c>
      <c r="F229" s="86" t="s">
        <v>3437</v>
      </c>
      <c r="G229" s="86" t="b">
        <v>0</v>
      </c>
      <c r="H229" s="86" t="b">
        <v>0</v>
      </c>
      <c r="I229" s="86" t="b">
        <v>0</v>
      </c>
      <c r="J229" s="86" t="b">
        <v>0</v>
      </c>
      <c r="K229" s="86" t="b">
        <v>0</v>
      </c>
      <c r="L229" s="86" t="b">
        <v>0</v>
      </c>
    </row>
    <row r="230" spans="1:12" ht="15">
      <c r="A230" s="86" t="s">
        <v>2716</v>
      </c>
      <c r="B230" s="86" t="s">
        <v>3285</v>
      </c>
      <c r="C230" s="86">
        <v>2</v>
      </c>
      <c r="D230" s="121">
        <v>0.00127909742808614</v>
      </c>
      <c r="E230" s="121">
        <v>1.1194362894763343</v>
      </c>
      <c r="F230" s="86" t="s">
        <v>3437</v>
      </c>
      <c r="G230" s="86" t="b">
        <v>0</v>
      </c>
      <c r="H230" s="86" t="b">
        <v>0</v>
      </c>
      <c r="I230" s="86" t="b">
        <v>0</v>
      </c>
      <c r="J230" s="86" t="b">
        <v>0</v>
      </c>
      <c r="K230" s="86" t="b">
        <v>0</v>
      </c>
      <c r="L230" s="86" t="b">
        <v>0</v>
      </c>
    </row>
    <row r="231" spans="1:12" ht="15">
      <c r="A231" s="86" t="s">
        <v>3285</v>
      </c>
      <c r="B231" s="86" t="s">
        <v>563</v>
      </c>
      <c r="C231" s="86">
        <v>2</v>
      </c>
      <c r="D231" s="121">
        <v>0.00127909742808614</v>
      </c>
      <c r="E231" s="121">
        <v>1.122572003329193</v>
      </c>
      <c r="F231" s="86" t="s">
        <v>3437</v>
      </c>
      <c r="G231" s="86" t="b">
        <v>0</v>
      </c>
      <c r="H231" s="86" t="b">
        <v>0</v>
      </c>
      <c r="I231" s="86" t="b">
        <v>0</v>
      </c>
      <c r="J231" s="86" t="b">
        <v>0</v>
      </c>
      <c r="K231" s="86" t="b">
        <v>0</v>
      </c>
      <c r="L231" s="86" t="b">
        <v>0</v>
      </c>
    </row>
    <row r="232" spans="1:12" ht="15">
      <c r="A232" s="86" t="s">
        <v>563</v>
      </c>
      <c r="B232" s="86" t="s">
        <v>563</v>
      </c>
      <c r="C232" s="86">
        <v>2</v>
      </c>
      <c r="D232" s="121">
        <v>0.00127909742808614</v>
      </c>
      <c r="E232" s="121">
        <v>-0.507516711599013</v>
      </c>
      <c r="F232" s="86" t="s">
        <v>3437</v>
      </c>
      <c r="G232" s="86" t="b">
        <v>0</v>
      </c>
      <c r="H232" s="86" t="b">
        <v>0</v>
      </c>
      <c r="I232" s="86" t="b">
        <v>0</v>
      </c>
      <c r="J232" s="86" t="b">
        <v>0</v>
      </c>
      <c r="K232" s="86" t="b">
        <v>0</v>
      </c>
      <c r="L232" s="86" t="b">
        <v>0</v>
      </c>
    </row>
    <row r="233" spans="1:12" ht="15">
      <c r="A233" s="86" t="s">
        <v>2731</v>
      </c>
      <c r="B233" s="86" t="s">
        <v>3203</v>
      </c>
      <c r="C233" s="86">
        <v>2</v>
      </c>
      <c r="D233" s="121">
        <v>0.00127909742808614</v>
      </c>
      <c r="E233" s="121">
        <v>1.8645110810583918</v>
      </c>
      <c r="F233" s="86" t="s">
        <v>3437</v>
      </c>
      <c r="G233" s="86" t="b">
        <v>0</v>
      </c>
      <c r="H233" s="86" t="b">
        <v>0</v>
      </c>
      <c r="I233" s="86" t="b">
        <v>0</v>
      </c>
      <c r="J233" s="86" t="b">
        <v>0</v>
      </c>
      <c r="K233" s="86" t="b">
        <v>1</v>
      </c>
      <c r="L233" s="86" t="b">
        <v>0</v>
      </c>
    </row>
    <row r="234" spans="1:12" ht="15">
      <c r="A234" s="86" t="s">
        <v>3203</v>
      </c>
      <c r="B234" s="86" t="s">
        <v>3227</v>
      </c>
      <c r="C234" s="86">
        <v>2</v>
      </c>
      <c r="D234" s="121">
        <v>0.00127909742808614</v>
      </c>
      <c r="E234" s="121">
        <v>2.4385423487861106</v>
      </c>
      <c r="F234" s="86" t="s">
        <v>3437</v>
      </c>
      <c r="G234" s="86" t="b">
        <v>0</v>
      </c>
      <c r="H234" s="86" t="b">
        <v>1</v>
      </c>
      <c r="I234" s="86" t="b">
        <v>0</v>
      </c>
      <c r="J234" s="86" t="b">
        <v>1</v>
      </c>
      <c r="K234" s="86" t="b">
        <v>0</v>
      </c>
      <c r="L234" s="86" t="b">
        <v>0</v>
      </c>
    </row>
    <row r="235" spans="1:12" ht="15">
      <c r="A235" s="86" t="s">
        <v>3227</v>
      </c>
      <c r="B235" s="86" t="s">
        <v>3267</v>
      </c>
      <c r="C235" s="86">
        <v>2</v>
      </c>
      <c r="D235" s="121">
        <v>0.00127909742808614</v>
      </c>
      <c r="E235" s="121">
        <v>2.6603910984024672</v>
      </c>
      <c r="F235" s="86" t="s">
        <v>3437</v>
      </c>
      <c r="G235" s="86" t="b">
        <v>1</v>
      </c>
      <c r="H235" s="86" t="b">
        <v>0</v>
      </c>
      <c r="I235" s="86" t="b">
        <v>0</v>
      </c>
      <c r="J235" s="86" t="b">
        <v>0</v>
      </c>
      <c r="K235" s="86" t="b">
        <v>0</v>
      </c>
      <c r="L235" s="86" t="b">
        <v>0</v>
      </c>
    </row>
    <row r="236" spans="1:12" ht="15">
      <c r="A236" s="86" t="s">
        <v>3267</v>
      </c>
      <c r="B236" s="86" t="s">
        <v>3287</v>
      </c>
      <c r="C236" s="86">
        <v>2</v>
      </c>
      <c r="D236" s="121">
        <v>0.00127909742808614</v>
      </c>
      <c r="E236" s="121">
        <v>2.9614210940664485</v>
      </c>
      <c r="F236" s="86" t="s">
        <v>3437</v>
      </c>
      <c r="G236" s="86" t="b">
        <v>0</v>
      </c>
      <c r="H236" s="86" t="b">
        <v>0</v>
      </c>
      <c r="I236" s="86" t="b">
        <v>0</v>
      </c>
      <c r="J236" s="86" t="b">
        <v>0</v>
      </c>
      <c r="K236" s="86" t="b">
        <v>1</v>
      </c>
      <c r="L236" s="86" t="b">
        <v>0</v>
      </c>
    </row>
    <row r="237" spans="1:12" ht="15">
      <c r="A237" s="86" t="s">
        <v>3287</v>
      </c>
      <c r="B237" s="86" t="s">
        <v>3184</v>
      </c>
      <c r="C237" s="86">
        <v>2</v>
      </c>
      <c r="D237" s="121">
        <v>0.00127909742808614</v>
      </c>
      <c r="E237" s="121">
        <v>2.359361102738486</v>
      </c>
      <c r="F237" s="86" t="s">
        <v>3437</v>
      </c>
      <c r="G237" s="86" t="b">
        <v>0</v>
      </c>
      <c r="H237" s="86" t="b">
        <v>1</v>
      </c>
      <c r="I237" s="86" t="b">
        <v>0</v>
      </c>
      <c r="J237" s="86" t="b">
        <v>1</v>
      </c>
      <c r="K237" s="86" t="b">
        <v>0</v>
      </c>
      <c r="L237" s="86" t="b">
        <v>0</v>
      </c>
    </row>
    <row r="238" spans="1:12" ht="15">
      <c r="A238" s="86" t="s">
        <v>3184</v>
      </c>
      <c r="B238" s="86" t="s">
        <v>2717</v>
      </c>
      <c r="C238" s="86">
        <v>2</v>
      </c>
      <c r="D238" s="121">
        <v>0.00127909742808614</v>
      </c>
      <c r="E238" s="121">
        <v>1.3179684175802608</v>
      </c>
      <c r="F238" s="86" t="s">
        <v>3437</v>
      </c>
      <c r="G238" s="86" t="b">
        <v>1</v>
      </c>
      <c r="H238" s="86" t="b">
        <v>0</v>
      </c>
      <c r="I238" s="86" t="b">
        <v>0</v>
      </c>
      <c r="J238" s="86" t="b">
        <v>0</v>
      </c>
      <c r="K238" s="86" t="b">
        <v>0</v>
      </c>
      <c r="L238" s="86" t="b">
        <v>0</v>
      </c>
    </row>
    <row r="239" spans="1:12" ht="15">
      <c r="A239" s="86" t="s">
        <v>3417</v>
      </c>
      <c r="B239" s="86" t="s">
        <v>3220</v>
      </c>
      <c r="C239" s="86">
        <v>2</v>
      </c>
      <c r="D239" s="121">
        <v>0.00127909742808614</v>
      </c>
      <c r="E239" s="121">
        <v>2.836482357458148</v>
      </c>
      <c r="F239" s="86" t="s">
        <v>3437</v>
      </c>
      <c r="G239" s="86" t="b">
        <v>0</v>
      </c>
      <c r="H239" s="86" t="b">
        <v>0</v>
      </c>
      <c r="I239" s="86" t="b">
        <v>0</v>
      </c>
      <c r="J239" s="86" t="b">
        <v>0</v>
      </c>
      <c r="K239" s="86" t="b">
        <v>0</v>
      </c>
      <c r="L239" s="86" t="b">
        <v>0</v>
      </c>
    </row>
    <row r="240" spans="1:12" ht="15">
      <c r="A240" s="86" t="s">
        <v>3220</v>
      </c>
      <c r="B240" s="86" t="s">
        <v>2716</v>
      </c>
      <c r="C240" s="86">
        <v>2</v>
      </c>
      <c r="D240" s="121">
        <v>0.00127909742808614</v>
      </c>
      <c r="E240" s="121">
        <v>0.9913843174438914</v>
      </c>
      <c r="F240" s="86" t="s">
        <v>3437</v>
      </c>
      <c r="G240" s="86" t="b">
        <v>0</v>
      </c>
      <c r="H240" s="86" t="b">
        <v>0</v>
      </c>
      <c r="I240" s="86" t="b">
        <v>0</v>
      </c>
      <c r="J240" s="86" t="b">
        <v>0</v>
      </c>
      <c r="K240" s="86" t="b">
        <v>0</v>
      </c>
      <c r="L240" s="86" t="b">
        <v>0</v>
      </c>
    </row>
    <row r="241" spans="1:12" ht="15">
      <c r="A241" s="86" t="s">
        <v>3418</v>
      </c>
      <c r="B241" s="86" t="s">
        <v>2719</v>
      </c>
      <c r="C241" s="86">
        <v>2</v>
      </c>
      <c r="D241" s="121">
        <v>0.00127909742808614</v>
      </c>
      <c r="E241" s="121">
        <v>1.8050738932065242</v>
      </c>
      <c r="F241" s="86" t="s">
        <v>3437</v>
      </c>
      <c r="G241" s="86" t="b">
        <v>0</v>
      </c>
      <c r="H241" s="86" t="b">
        <v>0</v>
      </c>
      <c r="I241" s="86" t="b">
        <v>0</v>
      </c>
      <c r="J241" s="86" t="b">
        <v>0</v>
      </c>
      <c r="K241" s="86" t="b">
        <v>0</v>
      </c>
      <c r="L241" s="86" t="b">
        <v>0</v>
      </c>
    </row>
    <row r="242" spans="1:12" ht="15">
      <c r="A242" s="86" t="s">
        <v>3421</v>
      </c>
      <c r="B242" s="86" t="s">
        <v>563</v>
      </c>
      <c r="C242" s="86">
        <v>2</v>
      </c>
      <c r="D242" s="121">
        <v>0.00127909742808614</v>
      </c>
      <c r="E242" s="121">
        <v>1.2986632623848742</v>
      </c>
      <c r="F242" s="86" t="s">
        <v>3437</v>
      </c>
      <c r="G242" s="86" t="b">
        <v>0</v>
      </c>
      <c r="H242" s="86" t="b">
        <v>1</v>
      </c>
      <c r="I242" s="86" t="b">
        <v>0</v>
      </c>
      <c r="J242" s="86" t="b">
        <v>0</v>
      </c>
      <c r="K242" s="86" t="b">
        <v>0</v>
      </c>
      <c r="L242" s="86" t="b">
        <v>0</v>
      </c>
    </row>
    <row r="243" spans="1:12" ht="15">
      <c r="A243" s="86" t="s">
        <v>369</v>
      </c>
      <c r="B243" s="86" t="s">
        <v>2716</v>
      </c>
      <c r="C243" s="86">
        <v>2</v>
      </c>
      <c r="D243" s="121">
        <v>0.00127909742808614</v>
      </c>
      <c r="E243" s="121">
        <v>0.639201799332529</v>
      </c>
      <c r="F243" s="86" t="s">
        <v>3437</v>
      </c>
      <c r="G243" s="86" t="b">
        <v>0</v>
      </c>
      <c r="H243" s="86" t="b">
        <v>0</v>
      </c>
      <c r="I243" s="86" t="b">
        <v>0</v>
      </c>
      <c r="J243" s="86" t="b">
        <v>0</v>
      </c>
      <c r="K243" s="86" t="b">
        <v>0</v>
      </c>
      <c r="L243" s="86" t="b">
        <v>0</v>
      </c>
    </row>
    <row r="244" spans="1:12" ht="15">
      <c r="A244" s="86" t="s">
        <v>3423</v>
      </c>
      <c r="B244" s="86" t="s">
        <v>2734</v>
      </c>
      <c r="C244" s="86">
        <v>2</v>
      </c>
      <c r="D244" s="121">
        <v>0.00127909742808614</v>
      </c>
      <c r="E244" s="121">
        <v>2.2624510897304293</v>
      </c>
      <c r="F244" s="86" t="s">
        <v>3437</v>
      </c>
      <c r="G244" s="86" t="b">
        <v>1</v>
      </c>
      <c r="H244" s="86" t="b">
        <v>0</v>
      </c>
      <c r="I244" s="86" t="b">
        <v>0</v>
      </c>
      <c r="J244" s="86" t="b">
        <v>0</v>
      </c>
      <c r="K244" s="86" t="b">
        <v>0</v>
      </c>
      <c r="L244" s="86" t="b">
        <v>0</v>
      </c>
    </row>
    <row r="245" spans="1:12" ht="15">
      <c r="A245" s="86" t="s">
        <v>3432</v>
      </c>
      <c r="B245" s="86" t="s">
        <v>2749</v>
      </c>
      <c r="C245" s="86">
        <v>2</v>
      </c>
      <c r="D245" s="121">
        <v>0.0014877837335724356</v>
      </c>
      <c r="E245" s="121">
        <v>2.6603910984024672</v>
      </c>
      <c r="F245" s="86" t="s">
        <v>3437</v>
      </c>
      <c r="G245" s="86" t="b">
        <v>0</v>
      </c>
      <c r="H245" s="86" t="b">
        <v>0</v>
      </c>
      <c r="I245" s="86" t="b">
        <v>0</v>
      </c>
      <c r="J245" s="86" t="b">
        <v>0</v>
      </c>
      <c r="K245" s="86" t="b">
        <v>0</v>
      </c>
      <c r="L245" s="86" t="b">
        <v>0</v>
      </c>
    </row>
    <row r="246" spans="1:12" ht="15">
      <c r="A246" s="86" t="s">
        <v>3434</v>
      </c>
      <c r="B246" s="86" t="s">
        <v>2733</v>
      </c>
      <c r="C246" s="86">
        <v>2</v>
      </c>
      <c r="D246" s="121">
        <v>0.0014877837335724356</v>
      </c>
      <c r="E246" s="121">
        <v>2.2624510897304293</v>
      </c>
      <c r="F246" s="86" t="s">
        <v>3437</v>
      </c>
      <c r="G246" s="86" t="b">
        <v>1</v>
      </c>
      <c r="H246" s="86" t="b">
        <v>0</v>
      </c>
      <c r="I246" s="86" t="b">
        <v>0</v>
      </c>
      <c r="J246" s="86" t="b">
        <v>0</v>
      </c>
      <c r="K246" s="86" t="b">
        <v>0</v>
      </c>
      <c r="L246" s="86" t="b">
        <v>0</v>
      </c>
    </row>
    <row r="247" spans="1:12" ht="15">
      <c r="A247" s="86" t="s">
        <v>2717</v>
      </c>
      <c r="B247" s="86" t="s">
        <v>2718</v>
      </c>
      <c r="C247" s="86">
        <v>33</v>
      </c>
      <c r="D247" s="121">
        <v>0</v>
      </c>
      <c r="E247" s="121">
        <v>1.380211241711606</v>
      </c>
      <c r="F247" s="86" t="s">
        <v>2596</v>
      </c>
      <c r="G247" s="86" t="b">
        <v>0</v>
      </c>
      <c r="H247" s="86" t="b">
        <v>0</v>
      </c>
      <c r="I247" s="86" t="b">
        <v>0</v>
      </c>
      <c r="J247" s="86" t="b">
        <v>0</v>
      </c>
      <c r="K247" s="86" t="b">
        <v>0</v>
      </c>
      <c r="L247" s="86" t="b">
        <v>0</v>
      </c>
    </row>
    <row r="248" spans="1:12" ht="15">
      <c r="A248" s="86" t="s">
        <v>2718</v>
      </c>
      <c r="B248" s="86" t="s">
        <v>2721</v>
      </c>
      <c r="C248" s="86">
        <v>33</v>
      </c>
      <c r="D248" s="121">
        <v>0</v>
      </c>
      <c r="E248" s="121">
        <v>1.380211241711606</v>
      </c>
      <c r="F248" s="86" t="s">
        <v>2596</v>
      </c>
      <c r="G248" s="86" t="b">
        <v>0</v>
      </c>
      <c r="H248" s="86" t="b">
        <v>0</v>
      </c>
      <c r="I248" s="86" t="b">
        <v>0</v>
      </c>
      <c r="J248" s="86" t="b">
        <v>0</v>
      </c>
      <c r="K248" s="86" t="b">
        <v>0</v>
      </c>
      <c r="L248" s="86" t="b">
        <v>0</v>
      </c>
    </row>
    <row r="249" spans="1:12" ht="15">
      <c r="A249" s="86" t="s">
        <v>2721</v>
      </c>
      <c r="B249" s="86" t="s">
        <v>2722</v>
      </c>
      <c r="C249" s="86">
        <v>33</v>
      </c>
      <c r="D249" s="121">
        <v>0</v>
      </c>
      <c r="E249" s="121">
        <v>1.380211241711606</v>
      </c>
      <c r="F249" s="86" t="s">
        <v>2596</v>
      </c>
      <c r="G249" s="86" t="b">
        <v>0</v>
      </c>
      <c r="H249" s="86" t="b">
        <v>0</v>
      </c>
      <c r="I249" s="86" t="b">
        <v>0</v>
      </c>
      <c r="J249" s="86" t="b">
        <v>0</v>
      </c>
      <c r="K249" s="86" t="b">
        <v>0</v>
      </c>
      <c r="L249" s="86" t="b">
        <v>0</v>
      </c>
    </row>
    <row r="250" spans="1:12" ht="15">
      <c r="A250" s="86" t="s">
        <v>2722</v>
      </c>
      <c r="B250" s="86" t="s">
        <v>2723</v>
      </c>
      <c r="C250" s="86">
        <v>33</v>
      </c>
      <c r="D250" s="121">
        <v>0</v>
      </c>
      <c r="E250" s="121">
        <v>1.380211241711606</v>
      </c>
      <c r="F250" s="86" t="s">
        <v>2596</v>
      </c>
      <c r="G250" s="86" t="b">
        <v>0</v>
      </c>
      <c r="H250" s="86" t="b">
        <v>0</v>
      </c>
      <c r="I250" s="86" t="b">
        <v>0</v>
      </c>
      <c r="J250" s="86" t="b">
        <v>0</v>
      </c>
      <c r="K250" s="86" t="b">
        <v>0</v>
      </c>
      <c r="L250" s="86" t="b">
        <v>0</v>
      </c>
    </row>
    <row r="251" spans="1:12" ht="15">
      <c r="A251" s="86" t="s">
        <v>2723</v>
      </c>
      <c r="B251" s="86" t="s">
        <v>2724</v>
      </c>
      <c r="C251" s="86">
        <v>33</v>
      </c>
      <c r="D251" s="121">
        <v>0</v>
      </c>
      <c r="E251" s="121">
        <v>1.380211241711606</v>
      </c>
      <c r="F251" s="86" t="s">
        <v>2596</v>
      </c>
      <c r="G251" s="86" t="b">
        <v>0</v>
      </c>
      <c r="H251" s="86" t="b">
        <v>0</v>
      </c>
      <c r="I251" s="86" t="b">
        <v>0</v>
      </c>
      <c r="J251" s="86" t="b">
        <v>0</v>
      </c>
      <c r="K251" s="86" t="b">
        <v>0</v>
      </c>
      <c r="L251" s="86" t="b">
        <v>0</v>
      </c>
    </row>
    <row r="252" spans="1:12" ht="15">
      <c r="A252" s="86" t="s">
        <v>2724</v>
      </c>
      <c r="B252" s="86" t="s">
        <v>2725</v>
      </c>
      <c r="C252" s="86">
        <v>33</v>
      </c>
      <c r="D252" s="121">
        <v>0</v>
      </c>
      <c r="E252" s="121">
        <v>1.380211241711606</v>
      </c>
      <c r="F252" s="86" t="s">
        <v>2596</v>
      </c>
      <c r="G252" s="86" t="b">
        <v>0</v>
      </c>
      <c r="H252" s="86" t="b">
        <v>0</v>
      </c>
      <c r="I252" s="86" t="b">
        <v>0</v>
      </c>
      <c r="J252" s="86" t="b">
        <v>1</v>
      </c>
      <c r="K252" s="86" t="b">
        <v>0</v>
      </c>
      <c r="L252" s="86" t="b">
        <v>0</v>
      </c>
    </row>
    <row r="253" spans="1:12" ht="15">
      <c r="A253" s="86" t="s">
        <v>2725</v>
      </c>
      <c r="B253" s="86" t="s">
        <v>2726</v>
      </c>
      <c r="C253" s="86">
        <v>33</v>
      </c>
      <c r="D253" s="121">
        <v>0</v>
      </c>
      <c r="E253" s="121">
        <v>1.380211241711606</v>
      </c>
      <c r="F253" s="86" t="s">
        <v>2596</v>
      </c>
      <c r="G253" s="86" t="b">
        <v>1</v>
      </c>
      <c r="H253" s="86" t="b">
        <v>0</v>
      </c>
      <c r="I253" s="86" t="b">
        <v>0</v>
      </c>
      <c r="J253" s="86" t="b">
        <v>1</v>
      </c>
      <c r="K253" s="86" t="b">
        <v>0</v>
      </c>
      <c r="L253" s="86" t="b">
        <v>0</v>
      </c>
    </row>
    <row r="254" spans="1:12" ht="15">
      <c r="A254" s="86" t="s">
        <v>2726</v>
      </c>
      <c r="B254" s="86" t="s">
        <v>2727</v>
      </c>
      <c r="C254" s="86">
        <v>33</v>
      </c>
      <c r="D254" s="121">
        <v>0</v>
      </c>
      <c r="E254" s="121">
        <v>1.380211241711606</v>
      </c>
      <c r="F254" s="86" t="s">
        <v>2596</v>
      </c>
      <c r="G254" s="86" t="b">
        <v>1</v>
      </c>
      <c r="H254" s="86" t="b">
        <v>0</v>
      </c>
      <c r="I254" s="86" t="b">
        <v>0</v>
      </c>
      <c r="J254" s="86" t="b">
        <v>0</v>
      </c>
      <c r="K254" s="86" t="b">
        <v>0</v>
      </c>
      <c r="L254" s="86" t="b">
        <v>0</v>
      </c>
    </row>
    <row r="255" spans="1:12" ht="15">
      <c r="A255" s="86" t="s">
        <v>2727</v>
      </c>
      <c r="B255" s="86" t="s">
        <v>2728</v>
      </c>
      <c r="C255" s="86">
        <v>33</v>
      </c>
      <c r="D255" s="121">
        <v>0</v>
      </c>
      <c r="E255" s="121">
        <v>1.380211241711606</v>
      </c>
      <c r="F255" s="86" t="s">
        <v>2596</v>
      </c>
      <c r="G255" s="86" t="b">
        <v>0</v>
      </c>
      <c r="H255" s="86" t="b">
        <v>0</v>
      </c>
      <c r="I255" s="86" t="b">
        <v>0</v>
      </c>
      <c r="J255" s="86" t="b">
        <v>0</v>
      </c>
      <c r="K255" s="86" t="b">
        <v>1</v>
      </c>
      <c r="L255" s="86" t="b">
        <v>0</v>
      </c>
    </row>
    <row r="256" spans="1:12" ht="15">
      <c r="A256" s="86" t="s">
        <v>2728</v>
      </c>
      <c r="B256" s="86" t="s">
        <v>3169</v>
      </c>
      <c r="C256" s="86">
        <v>33</v>
      </c>
      <c r="D256" s="121">
        <v>0</v>
      </c>
      <c r="E256" s="121">
        <v>1.380211241711606</v>
      </c>
      <c r="F256" s="86" t="s">
        <v>2596</v>
      </c>
      <c r="G256" s="86" t="b">
        <v>0</v>
      </c>
      <c r="H256" s="86" t="b">
        <v>1</v>
      </c>
      <c r="I256" s="86" t="b">
        <v>0</v>
      </c>
      <c r="J256" s="86" t="b">
        <v>0</v>
      </c>
      <c r="K256" s="86" t="b">
        <v>0</v>
      </c>
      <c r="L256" s="86" t="b">
        <v>0</v>
      </c>
    </row>
    <row r="257" spans="1:12" ht="15">
      <c r="A257" s="86" t="s">
        <v>3169</v>
      </c>
      <c r="B257" s="86" t="s">
        <v>3170</v>
      </c>
      <c r="C257" s="86">
        <v>33</v>
      </c>
      <c r="D257" s="121">
        <v>0</v>
      </c>
      <c r="E257" s="121">
        <v>1.380211241711606</v>
      </c>
      <c r="F257" s="86" t="s">
        <v>2596</v>
      </c>
      <c r="G257" s="86" t="b">
        <v>0</v>
      </c>
      <c r="H257" s="86" t="b">
        <v>0</v>
      </c>
      <c r="I257" s="86" t="b">
        <v>0</v>
      </c>
      <c r="J257" s="86" t="b">
        <v>1</v>
      </c>
      <c r="K257" s="86" t="b">
        <v>0</v>
      </c>
      <c r="L257" s="86" t="b">
        <v>0</v>
      </c>
    </row>
    <row r="258" spans="1:12" ht="15">
      <c r="A258" s="86" t="s">
        <v>3170</v>
      </c>
      <c r="B258" s="86" t="s">
        <v>3164</v>
      </c>
      <c r="C258" s="86">
        <v>33</v>
      </c>
      <c r="D258" s="121">
        <v>0</v>
      </c>
      <c r="E258" s="121">
        <v>1.380211241711606</v>
      </c>
      <c r="F258" s="86" t="s">
        <v>2596</v>
      </c>
      <c r="G258" s="86" t="b">
        <v>1</v>
      </c>
      <c r="H258" s="86" t="b">
        <v>0</v>
      </c>
      <c r="I258" s="86" t="b">
        <v>0</v>
      </c>
      <c r="J258" s="86" t="b">
        <v>0</v>
      </c>
      <c r="K258" s="86" t="b">
        <v>0</v>
      </c>
      <c r="L258" s="86" t="b">
        <v>0</v>
      </c>
    </row>
    <row r="259" spans="1:12" ht="15">
      <c r="A259" s="86" t="s">
        <v>3164</v>
      </c>
      <c r="B259" s="86" t="s">
        <v>563</v>
      </c>
      <c r="C259" s="86">
        <v>33</v>
      </c>
      <c r="D259" s="121">
        <v>0</v>
      </c>
      <c r="E259" s="121">
        <v>1.380211241711606</v>
      </c>
      <c r="F259" s="86" t="s">
        <v>2596</v>
      </c>
      <c r="G259" s="86" t="b">
        <v>0</v>
      </c>
      <c r="H259" s="86" t="b">
        <v>0</v>
      </c>
      <c r="I259" s="86" t="b">
        <v>0</v>
      </c>
      <c r="J259" s="86" t="b">
        <v>0</v>
      </c>
      <c r="K259" s="86" t="b">
        <v>0</v>
      </c>
      <c r="L259" s="86" t="b">
        <v>0</v>
      </c>
    </row>
    <row r="260" spans="1:12" ht="15">
      <c r="A260" s="86" t="s">
        <v>563</v>
      </c>
      <c r="B260" s="86" t="s">
        <v>2737</v>
      </c>
      <c r="C260" s="86">
        <v>33</v>
      </c>
      <c r="D260" s="121">
        <v>0</v>
      </c>
      <c r="E260" s="121">
        <v>1.380211241711606</v>
      </c>
      <c r="F260" s="86" t="s">
        <v>2596</v>
      </c>
      <c r="G260" s="86" t="b">
        <v>0</v>
      </c>
      <c r="H260" s="86" t="b">
        <v>0</v>
      </c>
      <c r="I260" s="86" t="b">
        <v>0</v>
      </c>
      <c r="J260" s="86" t="b">
        <v>0</v>
      </c>
      <c r="K260" s="86" t="b">
        <v>0</v>
      </c>
      <c r="L260" s="86" t="b">
        <v>0</v>
      </c>
    </row>
    <row r="261" spans="1:12" ht="15">
      <c r="A261" s="86" t="s">
        <v>2737</v>
      </c>
      <c r="B261" s="86" t="s">
        <v>3168</v>
      </c>
      <c r="C261" s="86">
        <v>33</v>
      </c>
      <c r="D261" s="121">
        <v>0</v>
      </c>
      <c r="E261" s="121">
        <v>1.380211241711606</v>
      </c>
      <c r="F261" s="86" t="s">
        <v>2596</v>
      </c>
      <c r="G261" s="86" t="b">
        <v>0</v>
      </c>
      <c r="H261" s="86" t="b">
        <v>0</v>
      </c>
      <c r="I261" s="86" t="b">
        <v>0</v>
      </c>
      <c r="J261" s="86" t="b">
        <v>0</v>
      </c>
      <c r="K261" s="86" t="b">
        <v>0</v>
      </c>
      <c r="L261" s="86" t="b">
        <v>0</v>
      </c>
    </row>
    <row r="262" spans="1:12" ht="15">
      <c r="A262" s="86" t="s">
        <v>3168</v>
      </c>
      <c r="B262" s="86" t="s">
        <v>3171</v>
      </c>
      <c r="C262" s="86">
        <v>33</v>
      </c>
      <c r="D262" s="121">
        <v>0</v>
      </c>
      <c r="E262" s="121">
        <v>1.380211241711606</v>
      </c>
      <c r="F262" s="86" t="s">
        <v>2596</v>
      </c>
      <c r="G262" s="86" t="b">
        <v>0</v>
      </c>
      <c r="H262" s="86" t="b">
        <v>0</v>
      </c>
      <c r="I262" s="86" t="b">
        <v>0</v>
      </c>
      <c r="J262" s="86" t="b">
        <v>1</v>
      </c>
      <c r="K262" s="86" t="b">
        <v>0</v>
      </c>
      <c r="L262" s="86" t="b">
        <v>0</v>
      </c>
    </row>
    <row r="263" spans="1:12" ht="15">
      <c r="A263" s="86" t="s">
        <v>3171</v>
      </c>
      <c r="B263" s="86" t="s">
        <v>3166</v>
      </c>
      <c r="C263" s="86">
        <v>33</v>
      </c>
      <c r="D263" s="121">
        <v>0</v>
      </c>
      <c r="E263" s="121">
        <v>1.380211241711606</v>
      </c>
      <c r="F263" s="86" t="s">
        <v>2596</v>
      </c>
      <c r="G263" s="86" t="b">
        <v>1</v>
      </c>
      <c r="H263" s="86" t="b">
        <v>0</v>
      </c>
      <c r="I263" s="86" t="b">
        <v>0</v>
      </c>
      <c r="J263" s="86" t="b">
        <v>0</v>
      </c>
      <c r="K263" s="86" t="b">
        <v>0</v>
      </c>
      <c r="L263" s="86" t="b">
        <v>0</v>
      </c>
    </row>
    <row r="264" spans="1:12" ht="15">
      <c r="A264" s="86" t="s">
        <v>3166</v>
      </c>
      <c r="B264" s="86" t="s">
        <v>3172</v>
      </c>
      <c r="C264" s="86">
        <v>33</v>
      </c>
      <c r="D264" s="121">
        <v>0</v>
      </c>
      <c r="E264" s="121">
        <v>1.380211241711606</v>
      </c>
      <c r="F264" s="86" t="s">
        <v>2596</v>
      </c>
      <c r="G264" s="86" t="b">
        <v>0</v>
      </c>
      <c r="H264" s="86" t="b">
        <v>0</v>
      </c>
      <c r="I264" s="86" t="b">
        <v>0</v>
      </c>
      <c r="J264" s="86" t="b">
        <v>1</v>
      </c>
      <c r="K264" s="86" t="b">
        <v>0</v>
      </c>
      <c r="L264" s="86" t="b">
        <v>0</v>
      </c>
    </row>
    <row r="265" spans="1:12" ht="15">
      <c r="A265" s="86" t="s">
        <v>3172</v>
      </c>
      <c r="B265" s="86" t="s">
        <v>3165</v>
      </c>
      <c r="C265" s="86">
        <v>33</v>
      </c>
      <c r="D265" s="121">
        <v>0</v>
      </c>
      <c r="E265" s="121">
        <v>1.380211241711606</v>
      </c>
      <c r="F265" s="86" t="s">
        <v>2596</v>
      </c>
      <c r="G265" s="86" t="b">
        <v>1</v>
      </c>
      <c r="H265" s="86" t="b">
        <v>0</v>
      </c>
      <c r="I265" s="86" t="b">
        <v>0</v>
      </c>
      <c r="J265" s="86" t="b">
        <v>0</v>
      </c>
      <c r="K265" s="86" t="b">
        <v>0</v>
      </c>
      <c r="L265" s="86" t="b">
        <v>0</v>
      </c>
    </row>
    <row r="266" spans="1:12" ht="15">
      <c r="A266" s="86" t="s">
        <v>3165</v>
      </c>
      <c r="B266" s="86" t="s">
        <v>2719</v>
      </c>
      <c r="C266" s="86">
        <v>33</v>
      </c>
      <c r="D266" s="121">
        <v>0</v>
      </c>
      <c r="E266" s="121">
        <v>1.380211241711606</v>
      </c>
      <c r="F266" s="86" t="s">
        <v>2596</v>
      </c>
      <c r="G266" s="86" t="b">
        <v>0</v>
      </c>
      <c r="H266" s="86" t="b">
        <v>0</v>
      </c>
      <c r="I266" s="86" t="b">
        <v>0</v>
      </c>
      <c r="J266" s="86" t="b">
        <v>0</v>
      </c>
      <c r="K266" s="86" t="b">
        <v>0</v>
      </c>
      <c r="L266" s="86" t="b">
        <v>0</v>
      </c>
    </row>
    <row r="267" spans="1:12" ht="15">
      <c r="A267" s="86" t="s">
        <v>2719</v>
      </c>
      <c r="B267" s="86" t="s">
        <v>2716</v>
      </c>
      <c r="C267" s="86">
        <v>33</v>
      </c>
      <c r="D267" s="121">
        <v>0</v>
      </c>
      <c r="E267" s="121">
        <v>1.380211241711606</v>
      </c>
      <c r="F267" s="86" t="s">
        <v>2596</v>
      </c>
      <c r="G267" s="86" t="b">
        <v>0</v>
      </c>
      <c r="H267" s="86" t="b">
        <v>0</v>
      </c>
      <c r="I267" s="86" t="b">
        <v>0</v>
      </c>
      <c r="J267" s="86" t="b">
        <v>0</v>
      </c>
      <c r="K267" s="86" t="b">
        <v>0</v>
      </c>
      <c r="L267" s="86" t="b">
        <v>0</v>
      </c>
    </row>
    <row r="268" spans="1:12" ht="15">
      <c r="A268" s="86" t="s">
        <v>2716</v>
      </c>
      <c r="B268" s="86" t="s">
        <v>3173</v>
      </c>
      <c r="C268" s="86">
        <v>33</v>
      </c>
      <c r="D268" s="121">
        <v>0</v>
      </c>
      <c r="E268" s="121">
        <v>1.380211241711606</v>
      </c>
      <c r="F268" s="86" t="s">
        <v>2596</v>
      </c>
      <c r="G268" s="86" t="b">
        <v>0</v>
      </c>
      <c r="H268" s="86" t="b">
        <v>0</v>
      </c>
      <c r="I268" s="86" t="b">
        <v>0</v>
      </c>
      <c r="J268" s="86" t="b">
        <v>0</v>
      </c>
      <c r="K268" s="86" t="b">
        <v>1</v>
      </c>
      <c r="L268" s="86" t="b">
        <v>0</v>
      </c>
    </row>
    <row r="269" spans="1:12" ht="15">
      <c r="A269" s="86" t="s">
        <v>3173</v>
      </c>
      <c r="B269" s="86" t="s">
        <v>3167</v>
      </c>
      <c r="C269" s="86">
        <v>33</v>
      </c>
      <c r="D269" s="121">
        <v>0</v>
      </c>
      <c r="E269" s="121">
        <v>1.380211241711606</v>
      </c>
      <c r="F269" s="86" t="s">
        <v>2596</v>
      </c>
      <c r="G269" s="86" t="b">
        <v>0</v>
      </c>
      <c r="H269" s="86" t="b">
        <v>1</v>
      </c>
      <c r="I269" s="86" t="b">
        <v>0</v>
      </c>
      <c r="J269" s="86" t="b">
        <v>0</v>
      </c>
      <c r="K269" s="86" t="b">
        <v>0</v>
      </c>
      <c r="L269" s="86" t="b">
        <v>0</v>
      </c>
    </row>
    <row r="270" spans="1:12" ht="15">
      <c r="A270" s="86" t="s">
        <v>3167</v>
      </c>
      <c r="B270" s="86" t="s">
        <v>3174</v>
      </c>
      <c r="C270" s="86">
        <v>33</v>
      </c>
      <c r="D270" s="121">
        <v>0</v>
      </c>
      <c r="E270" s="121">
        <v>1.380211241711606</v>
      </c>
      <c r="F270" s="86" t="s">
        <v>2596</v>
      </c>
      <c r="G270" s="86" t="b">
        <v>0</v>
      </c>
      <c r="H270" s="86" t="b">
        <v>0</v>
      </c>
      <c r="I270" s="86" t="b">
        <v>0</v>
      </c>
      <c r="J270" s="86" t="b">
        <v>0</v>
      </c>
      <c r="K270" s="86" t="b">
        <v>0</v>
      </c>
      <c r="L270" s="86" t="b">
        <v>0</v>
      </c>
    </row>
    <row r="271" spans="1:12" ht="15">
      <c r="A271" s="86" t="s">
        <v>2717</v>
      </c>
      <c r="B271" s="86" t="s">
        <v>2718</v>
      </c>
      <c r="C271" s="86">
        <v>6</v>
      </c>
      <c r="D271" s="121">
        <v>0.011216762563469438</v>
      </c>
      <c r="E271" s="121">
        <v>1.48572142648158</v>
      </c>
      <c r="F271" s="86" t="s">
        <v>2597</v>
      </c>
      <c r="G271" s="86" t="b">
        <v>0</v>
      </c>
      <c r="H271" s="86" t="b">
        <v>0</v>
      </c>
      <c r="I271" s="86" t="b">
        <v>0</v>
      </c>
      <c r="J271" s="86" t="b">
        <v>0</v>
      </c>
      <c r="K271" s="86" t="b">
        <v>0</v>
      </c>
      <c r="L271" s="86" t="b">
        <v>0</v>
      </c>
    </row>
    <row r="272" spans="1:12" ht="15">
      <c r="A272" s="86" t="s">
        <v>2716</v>
      </c>
      <c r="B272" s="86" t="s">
        <v>2732</v>
      </c>
      <c r="C272" s="86">
        <v>4</v>
      </c>
      <c r="D272" s="121">
        <v>0.008489956727340528</v>
      </c>
      <c r="E272" s="121">
        <v>1.0578181944320992</v>
      </c>
      <c r="F272" s="86" t="s">
        <v>2597</v>
      </c>
      <c r="G272" s="86" t="b">
        <v>0</v>
      </c>
      <c r="H272" s="86" t="b">
        <v>0</v>
      </c>
      <c r="I272" s="86" t="b">
        <v>0</v>
      </c>
      <c r="J272" s="86" t="b">
        <v>0</v>
      </c>
      <c r="K272" s="86" t="b">
        <v>0</v>
      </c>
      <c r="L272" s="86" t="b">
        <v>0</v>
      </c>
    </row>
    <row r="273" spans="1:12" ht="15">
      <c r="A273" s="86" t="s">
        <v>2732</v>
      </c>
      <c r="B273" s="86" t="s">
        <v>2730</v>
      </c>
      <c r="C273" s="86">
        <v>4</v>
      </c>
      <c r="D273" s="121">
        <v>0.008489956727340528</v>
      </c>
      <c r="E273" s="121">
        <v>1.5526682161121932</v>
      </c>
      <c r="F273" s="86" t="s">
        <v>2597</v>
      </c>
      <c r="G273" s="86" t="b">
        <v>0</v>
      </c>
      <c r="H273" s="86" t="b">
        <v>0</v>
      </c>
      <c r="I273" s="86" t="b">
        <v>0</v>
      </c>
      <c r="J273" s="86" t="b">
        <v>0</v>
      </c>
      <c r="K273" s="86" t="b">
        <v>0</v>
      </c>
      <c r="L273" s="86" t="b">
        <v>0</v>
      </c>
    </row>
    <row r="274" spans="1:12" ht="15">
      <c r="A274" s="86" t="s">
        <v>2717</v>
      </c>
      <c r="B274" s="86" t="s">
        <v>2717</v>
      </c>
      <c r="C274" s="86">
        <v>3</v>
      </c>
      <c r="D274" s="121">
        <v>0.01108334215120745</v>
      </c>
      <c r="E274" s="121">
        <v>1.0755469613925308</v>
      </c>
      <c r="F274" s="86" t="s">
        <v>2597</v>
      </c>
      <c r="G274" s="86" t="b">
        <v>0</v>
      </c>
      <c r="H274" s="86" t="b">
        <v>0</v>
      </c>
      <c r="I274" s="86" t="b">
        <v>0</v>
      </c>
      <c r="J274" s="86" t="b">
        <v>0</v>
      </c>
      <c r="K274" s="86" t="b">
        <v>0</v>
      </c>
      <c r="L274" s="86" t="b">
        <v>0</v>
      </c>
    </row>
    <row r="275" spans="1:12" ht="15">
      <c r="A275" s="86" t="s">
        <v>3434</v>
      </c>
      <c r="B275" s="86" t="s">
        <v>2733</v>
      </c>
      <c r="C275" s="86">
        <v>2</v>
      </c>
      <c r="D275" s="121">
        <v>0.007388894767471634</v>
      </c>
      <c r="E275" s="121">
        <v>1.950608224784231</v>
      </c>
      <c r="F275" s="86" t="s">
        <v>2597</v>
      </c>
      <c r="G275" s="86" t="b">
        <v>1</v>
      </c>
      <c r="H275" s="86" t="b">
        <v>0</v>
      </c>
      <c r="I275" s="86" t="b">
        <v>0</v>
      </c>
      <c r="J275" s="86" t="b">
        <v>0</v>
      </c>
      <c r="K275" s="86" t="b">
        <v>0</v>
      </c>
      <c r="L275" s="86" t="b">
        <v>0</v>
      </c>
    </row>
    <row r="276" spans="1:12" ht="15">
      <c r="A276" s="86" t="s">
        <v>2716</v>
      </c>
      <c r="B276" s="86" t="s">
        <v>3175</v>
      </c>
      <c r="C276" s="86">
        <v>2</v>
      </c>
      <c r="D276" s="121">
        <v>0.005816936565570949</v>
      </c>
      <c r="E276" s="121">
        <v>0.9786369483844745</v>
      </c>
      <c r="F276" s="86" t="s">
        <v>2597</v>
      </c>
      <c r="G276" s="86" t="b">
        <v>0</v>
      </c>
      <c r="H276" s="86" t="b">
        <v>0</v>
      </c>
      <c r="I276" s="86" t="b">
        <v>0</v>
      </c>
      <c r="J276" s="86" t="b">
        <v>0</v>
      </c>
      <c r="K276" s="86" t="b">
        <v>0</v>
      </c>
      <c r="L276" s="86" t="b">
        <v>0</v>
      </c>
    </row>
    <row r="277" spans="1:12" ht="15">
      <c r="A277" s="86" t="s">
        <v>3179</v>
      </c>
      <c r="B277" s="86" t="s">
        <v>3178</v>
      </c>
      <c r="C277" s="86">
        <v>2</v>
      </c>
      <c r="D277" s="121">
        <v>0.005816936565570949</v>
      </c>
      <c r="E277" s="121">
        <v>2.075546961392531</v>
      </c>
      <c r="F277" s="86" t="s">
        <v>2597</v>
      </c>
      <c r="G277" s="86" t="b">
        <v>0</v>
      </c>
      <c r="H277" s="86" t="b">
        <v>0</v>
      </c>
      <c r="I277" s="86" t="b">
        <v>0</v>
      </c>
      <c r="J277" s="86" t="b">
        <v>0</v>
      </c>
      <c r="K277" s="86" t="b">
        <v>0</v>
      </c>
      <c r="L277" s="86" t="b">
        <v>0</v>
      </c>
    </row>
    <row r="278" spans="1:12" ht="15">
      <c r="A278" s="86" t="s">
        <v>563</v>
      </c>
      <c r="B278" s="86" t="s">
        <v>3225</v>
      </c>
      <c r="C278" s="86">
        <v>2</v>
      </c>
      <c r="D278" s="121">
        <v>0.005816936565570949</v>
      </c>
      <c r="E278" s="121">
        <v>1.210245535289987</v>
      </c>
      <c r="F278" s="86" t="s">
        <v>2597</v>
      </c>
      <c r="G278" s="86" t="b">
        <v>0</v>
      </c>
      <c r="H278" s="86" t="b">
        <v>0</v>
      </c>
      <c r="I278" s="86" t="b">
        <v>0</v>
      </c>
      <c r="J278" s="86" t="b">
        <v>0</v>
      </c>
      <c r="K278" s="86" t="b">
        <v>0</v>
      </c>
      <c r="L278" s="86" t="b">
        <v>0</v>
      </c>
    </row>
    <row r="279" spans="1:12" ht="15">
      <c r="A279" s="86" t="s">
        <v>3196</v>
      </c>
      <c r="B279" s="86" t="s">
        <v>2716</v>
      </c>
      <c r="C279" s="86">
        <v>2</v>
      </c>
      <c r="D279" s="121">
        <v>0.005816936565570949</v>
      </c>
      <c r="E279" s="121">
        <v>1.0148491210389192</v>
      </c>
      <c r="F279" s="86" t="s">
        <v>2597</v>
      </c>
      <c r="G279" s="86" t="b">
        <v>0</v>
      </c>
      <c r="H279" s="86" t="b">
        <v>0</v>
      </c>
      <c r="I279" s="86" t="b">
        <v>0</v>
      </c>
      <c r="J279" s="86" t="b">
        <v>0</v>
      </c>
      <c r="K279" s="86" t="b">
        <v>0</v>
      </c>
      <c r="L279" s="86" t="b">
        <v>0</v>
      </c>
    </row>
    <row r="280" spans="1:12" ht="15">
      <c r="A280" s="86" t="s">
        <v>2793</v>
      </c>
      <c r="B280" s="86" t="s">
        <v>2716</v>
      </c>
      <c r="C280" s="86">
        <v>2</v>
      </c>
      <c r="D280" s="121">
        <v>0.005816936565570949</v>
      </c>
      <c r="E280" s="121">
        <v>1.1909403800946003</v>
      </c>
      <c r="F280" s="86" t="s">
        <v>2597</v>
      </c>
      <c r="G280" s="86" t="b">
        <v>0</v>
      </c>
      <c r="H280" s="86" t="b">
        <v>0</v>
      </c>
      <c r="I280" s="86" t="b">
        <v>0</v>
      </c>
      <c r="J280" s="86" t="b">
        <v>0</v>
      </c>
      <c r="K280" s="86" t="b">
        <v>0</v>
      </c>
      <c r="L280" s="86" t="b">
        <v>0</v>
      </c>
    </row>
    <row r="281" spans="1:12" ht="15">
      <c r="A281" s="86" t="s">
        <v>2716</v>
      </c>
      <c r="B281" s="86" t="s">
        <v>3306</v>
      </c>
      <c r="C281" s="86">
        <v>2</v>
      </c>
      <c r="D281" s="121">
        <v>0.005816936565570949</v>
      </c>
      <c r="E281" s="121">
        <v>1.1547282074401557</v>
      </c>
      <c r="F281" s="86" t="s">
        <v>2597</v>
      </c>
      <c r="G281" s="86" t="b">
        <v>0</v>
      </c>
      <c r="H281" s="86" t="b">
        <v>0</v>
      </c>
      <c r="I281" s="86" t="b">
        <v>0</v>
      </c>
      <c r="J281" s="86" t="b">
        <v>0</v>
      </c>
      <c r="K281" s="86" t="b">
        <v>0</v>
      </c>
      <c r="L281" s="86" t="b">
        <v>0</v>
      </c>
    </row>
    <row r="282" spans="1:12" ht="15">
      <c r="A282" s="86" t="s">
        <v>2718</v>
      </c>
      <c r="B282" s="86" t="s">
        <v>3197</v>
      </c>
      <c r="C282" s="86">
        <v>2</v>
      </c>
      <c r="D282" s="121">
        <v>0.005816936565570949</v>
      </c>
      <c r="E282" s="121">
        <v>1.5314789170422551</v>
      </c>
      <c r="F282" s="86" t="s">
        <v>2597</v>
      </c>
      <c r="G282" s="86" t="b">
        <v>0</v>
      </c>
      <c r="H282" s="86" t="b">
        <v>0</v>
      </c>
      <c r="I282" s="86" t="b">
        <v>0</v>
      </c>
      <c r="J282" s="86" t="b">
        <v>0</v>
      </c>
      <c r="K282" s="86" t="b">
        <v>0</v>
      </c>
      <c r="L282" s="86" t="b">
        <v>0</v>
      </c>
    </row>
    <row r="283" spans="1:12" ht="15">
      <c r="A283" s="86" t="s">
        <v>2717</v>
      </c>
      <c r="B283" s="86" t="s">
        <v>2718</v>
      </c>
      <c r="C283" s="86">
        <v>3</v>
      </c>
      <c r="D283" s="121">
        <v>0.00777415743580129</v>
      </c>
      <c r="E283" s="121">
        <v>1.6532125137753437</v>
      </c>
      <c r="F283" s="86" t="s">
        <v>2598</v>
      </c>
      <c r="G283" s="86" t="b">
        <v>0</v>
      </c>
      <c r="H283" s="86" t="b">
        <v>0</v>
      </c>
      <c r="I283" s="86" t="b">
        <v>0</v>
      </c>
      <c r="J283" s="86" t="b">
        <v>0</v>
      </c>
      <c r="K283" s="86" t="b">
        <v>0</v>
      </c>
      <c r="L283" s="86" t="b">
        <v>0</v>
      </c>
    </row>
    <row r="284" spans="1:12" ht="15">
      <c r="A284" s="86" t="s">
        <v>370</v>
      </c>
      <c r="B284" s="86" t="s">
        <v>2717</v>
      </c>
      <c r="C284" s="86">
        <v>2</v>
      </c>
      <c r="D284" s="121">
        <v>0.007662930202116559</v>
      </c>
      <c r="E284" s="121">
        <v>1.109144469425068</v>
      </c>
      <c r="F284" s="86" t="s">
        <v>2598</v>
      </c>
      <c r="G284" s="86" t="b">
        <v>0</v>
      </c>
      <c r="H284" s="86" t="b">
        <v>0</v>
      </c>
      <c r="I284" s="86" t="b">
        <v>0</v>
      </c>
      <c r="J284" s="86" t="b">
        <v>0</v>
      </c>
      <c r="K284" s="86" t="b">
        <v>0</v>
      </c>
      <c r="L284" s="86" t="b">
        <v>0</v>
      </c>
    </row>
    <row r="285" spans="1:12" ht="15">
      <c r="A285" s="86" t="s">
        <v>2717</v>
      </c>
      <c r="B285" s="86" t="s">
        <v>2718</v>
      </c>
      <c r="C285" s="86">
        <v>2</v>
      </c>
      <c r="D285" s="121">
        <v>0.006800850554378447</v>
      </c>
      <c r="E285" s="121">
        <v>1.7075701760979365</v>
      </c>
      <c r="F285" s="86" t="s">
        <v>2599</v>
      </c>
      <c r="G285" s="86" t="b">
        <v>0</v>
      </c>
      <c r="H285" s="86" t="b">
        <v>0</v>
      </c>
      <c r="I285" s="86" t="b">
        <v>0</v>
      </c>
      <c r="J285" s="86" t="b">
        <v>0</v>
      </c>
      <c r="K285" s="86" t="b">
        <v>0</v>
      </c>
      <c r="L285" s="86" t="b">
        <v>0</v>
      </c>
    </row>
    <row r="286" spans="1:12" ht="15">
      <c r="A286" s="86" t="s">
        <v>2745</v>
      </c>
      <c r="B286" s="86" t="s">
        <v>2733</v>
      </c>
      <c r="C286" s="86">
        <v>4</v>
      </c>
      <c r="D286" s="121">
        <v>0.008024341439822148</v>
      </c>
      <c r="E286" s="121">
        <v>1.7160033436347992</v>
      </c>
      <c r="F286" s="86" t="s">
        <v>2600</v>
      </c>
      <c r="G286" s="86" t="b">
        <v>0</v>
      </c>
      <c r="H286" s="86" t="b">
        <v>0</v>
      </c>
      <c r="I286" s="86" t="b">
        <v>0</v>
      </c>
      <c r="J286" s="86" t="b">
        <v>0</v>
      </c>
      <c r="K286" s="86" t="b">
        <v>0</v>
      </c>
      <c r="L286" s="86" t="b">
        <v>0</v>
      </c>
    </row>
    <row r="287" spans="1:12" ht="15">
      <c r="A287" s="86" t="s">
        <v>2733</v>
      </c>
      <c r="B287" s="86" t="s">
        <v>563</v>
      </c>
      <c r="C287" s="86">
        <v>4</v>
      </c>
      <c r="D287" s="121">
        <v>0.008024341439822148</v>
      </c>
      <c r="E287" s="121">
        <v>1.2041199826559248</v>
      </c>
      <c r="F287" s="86" t="s">
        <v>2600</v>
      </c>
      <c r="G287" s="86" t="b">
        <v>0</v>
      </c>
      <c r="H287" s="86" t="b">
        <v>0</v>
      </c>
      <c r="I287" s="86" t="b">
        <v>0</v>
      </c>
      <c r="J287" s="86" t="b">
        <v>0</v>
      </c>
      <c r="K287" s="86" t="b">
        <v>0</v>
      </c>
      <c r="L287" s="86" t="b">
        <v>0</v>
      </c>
    </row>
    <row r="288" spans="1:12" ht="15">
      <c r="A288" s="86" t="s">
        <v>2746</v>
      </c>
      <c r="B288" s="86" t="s">
        <v>2747</v>
      </c>
      <c r="C288" s="86">
        <v>4</v>
      </c>
      <c r="D288" s="121">
        <v>0.008024341439822148</v>
      </c>
      <c r="E288" s="121">
        <v>1.7160033436347992</v>
      </c>
      <c r="F288" s="86" t="s">
        <v>2600</v>
      </c>
      <c r="G288" s="86" t="b">
        <v>0</v>
      </c>
      <c r="H288" s="86" t="b">
        <v>0</v>
      </c>
      <c r="I288" s="86" t="b">
        <v>0</v>
      </c>
      <c r="J288" s="86" t="b">
        <v>0</v>
      </c>
      <c r="K288" s="86" t="b">
        <v>0</v>
      </c>
      <c r="L288" s="86" t="b">
        <v>0</v>
      </c>
    </row>
    <row r="289" spans="1:12" ht="15">
      <c r="A289" s="86" t="s">
        <v>2747</v>
      </c>
      <c r="B289" s="86" t="s">
        <v>2748</v>
      </c>
      <c r="C289" s="86">
        <v>4</v>
      </c>
      <c r="D289" s="121">
        <v>0.008024341439822148</v>
      </c>
      <c r="E289" s="121">
        <v>1.7160033436347992</v>
      </c>
      <c r="F289" s="86" t="s">
        <v>2600</v>
      </c>
      <c r="G289" s="86" t="b">
        <v>0</v>
      </c>
      <c r="H289" s="86" t="b">
        <v>0</v>
      </c>
      <c r="I289" s="86" t="b">
        <v>0</v>
      </c>
      <c r="J289" s="86" t="b">
        <v>0</v>
      </c>
      <c r="K289" s="86" t="b">
        <v>0</v>
      </c>
      <c r="L289" s="86" t="b">
        <v>0</v>
      </c>
    </row>
    <row r="290" spans="1:12" ht="15">
      <c r="A290" s="86" t="s">
        <v>2748</v>
      </c>
      <c r="B290" s="86" t="s">
        <v>2749</v>
      </c>
      <c r="C290" s="86">
        <v>4</v>
      </c>
      <c r="D290" s="121">
        <v>0.008024341439822148</v>
      </c>
      <c r="E290" s="121">
        <v>1.7160033436347992</v>
      </c>
      <c r="F290" s="86" t="s">
        <v>2600</v>
      </c>
      <c r="G290" s="86" t="b">
        <v>0</v>
      </c>
      <c r="H290" s="86" t="b">
        <v>0</v>
      </c>
      <c r="I290" s="86" t="b">
        <v>0</v>
      </c>
      <c r="J290" s="86" t="b">
        <v>0</v>
      </c>
      <c r="K290" s="86" t="b">
        <v>0</v>
      </c>
      <c r="L290" s="86" t="b">
        <v>0</v>
      </c>
    </row>
    <row r="291" spans="1:12" ht="15">
      <c r="A291" s="86" t="s">
        <v>2749</v>
      </c>
      <c r="B291" s="86" t="s">
        <v>2717</v>
      </c>
      <c r="C291" s="86">
        <v>4</v>
      </c>
      <c r="D291" s="121">
        <v>0.008024341439822148</v>
      </c>
      <c r="E291" s="121">
        <v>1.4729652949485046</v>
      </c>
      <c r="F291" s="86" t="s">
        <v>2600</v>
      </c>
      <c r="G291" s="86" t="b">
        <v>0</v>
      </c>
      <c r="H291" s="86" t="b">
        <v>0</v>
      </c>
      <c r="I291" s="86" t="b">
        <v>0</v>
      </c>
      <c r="J291" s="86" t="b">
        <v>0</v>
      </c>
      <c r="K291" s="86" t="b">
        <v>0</v>
      </c>
      <c r="L291" s="86" t="b">
        <v>0</v>
      </c>
    </row>
    <row r="292" spans="1:12" ht="15">
      <c r="A292" s="86" t="s">
        <v>2717</v>
      </c>
      <c r="B292" s="86" t="s">
        <v>2740</v>
      </c>
      <c r="C292" s="86">
        <v>4</v>
      </c>
      <c r="D292" s="121">
        <v>0.008024341439822148</v>
      </c>
      <c r="E292" s="121">
        <v>1.4729652949485046</v>
      </c>
      <c r="F292" s="86" t="s">
        <v>2600</v>
      </c>
      <c r="G292" s="86" t="b">
        <v>0</v>
      </c>
      <c r="H292" s="86" t="b">
        <v>0</v>
      </c>
      <c r="I292" s="86" t="b">
        <v>0</v>
      </c>
      <c r="J292" s="86" t="b">
        <v>0</v>
      </c>
      <c r="K292" s="86" t="b">
        <v>0</v>
      </c>
      <c r="L292" s="86" t="b">
        <v>0</v>
      </c>
    </row>
    <row r="293" spans="1:12" ht="15">
      <c r="A293" s="86" t="s">
        <v>2740</v>
      </c>
      <c r="B293" s="86" t="s">
        <v>2716</v>
      </c>
      <c r="C293" s="86">
        <v>4</v>
      </c>
      <c r="D293" s="121">
        <v>0.008024341439822148</v>
      </c>
      <c r="E293" s="121">
        <v>1.2766706498045366</v>
      </c>
      <c r="F293" s="86" t="s">
        <v>2600</v>
      </c>
      <c r="G293" s="86" t="b">
        <v>0</v>
      </c>
      <c r="H293" s="86" t="b">
        <v>0</v>
      </c>
      <c r="I293" s="86" t="b">
        <v>0</v>
      </c>
      <c r="J293" s="86" t="b">
        <v>0</v>
      </c>
      <c r="K293" s="86" t="b">
        <v>0</v>
      </c>
      <c r="L293" s="86" t="b">
        <v>0</v>
      </c>
    </row>
    <row r="294" spans="1:12" ht="15">
      <c r="A294" s="86" t="s">
        <v>2716</v>
      </c>
      <c r="B294" s="86" t="s">
        <v>3223</v>
      </c>
      <c r="C294" s="86">
        <v>4</v>
      </c>
      <c r="D294" s="121">
        <v>0.008024341439822148</v>
      </c>
      <c r="E294" s="121">
        <v>1.2766706498045366</v>
      </c>
      <c r="F294" s="86" t="s">
        <v>2600</v>
      </c>
      <c r="G294" s="86" t="b">
        <v>0</v>
      </c>
      <c r="H294" s="86" t="b">
        <v>0</v>
      </c>
      <c r="I294" s="86" t="b">
        <v>0</v>
      </c>
      <c r="J294" s="86" t="b">
        <v>0</v>
      </c>
      <c r="K294" s="86" t="b">
        <v>0</v>
      </c>
      <c r="L294" s="86" t="b">
        <v>0</v>
      </c>
    </row>
    <row r="295" spans="1:12" ht="15">
      <c r="A295" s="86" t="s">
        <v>3223</v>
      </c>
      <c r="B295" s="86" t="s">
        <v>3189</v>
      </c>
      <c r="C295" s="86">
        <v>4</v>
      </c>
      <c r="D295" s="121">
        <v>0.008024341439822148</v>
      </c>
      <c r="E295" s="121">
        <v>1.7160033436347992</v>
      </c>
      <c r="F295" s="86" t="s">
        <v>2600</v>
      </c>
      <c r="G295" s="86" t="b">
        <v>0</v>
      </c>
      <c r="H295" s="86" t="b">
        <v>0</v>
      </c>
      <c r="I295" s="86" t="b">
        <v>0</v>
      </c>
      <c r="J295" s="86" t="b">
        <v>0</v>
      </c>
      <c r="K295" s="86" t="b">
        <v>0</v>
      </c>
      <c r="L295" s="86" t="b">
        <v>0</v>
      </c>
    </row>
    <row r="296" spans="1:12" ht="15">
      <c r="A296" s="86" t="s">
        <v>563</v>
      </c>
      <c r="B296" s="86" t="s">
        <v>2717</v>
      </c>
      <c r="C296" s="86">
        <v>3</v>
      </c>
      <c r="D296" s="121">
        <v>0.007729745622446061</v>
      </c>
      <c r="E296" s="121">
        <v>0.9086938645099422</v>
      </c>
      <c r="F296" s="86" t="s">
        <v>2600</v>
      </c>
      <c r="G296" s="86" t="b">
        <v>0</v>
      </c>
      <c r="H296" s="86" t="b">
        <v>0</v>
      </c>
      <c r="I296" s="86" t="b">
        <v>0</v>
      </c>
      <c r="J296" s="86" t="b">
        <v>0</v>
      </c>
      <c r="K296" s="86" t="b">
        <v>0</v>
      </c>
      <c r="L296" s="86" t="b">
        <v>0</v>
      </c>
    </row>
    <row r="297" spans="1:12" ht="15">
      <c r="A297" s="86" t="s">
        <v>2717</v>
      </c>
      <c r="B297" s="86" t="s">
        <v>2746</v>
      </c>
      <c r="C297" s="86">
        <v>3</v>
      </c>
      <c r="D297" s="121">
        <v>0.007729745622446061</v>
      </c>
      <c r="E297" s="121">
        <v>1.3480265583402047</v>
      </c>
      <c r="F297" s="86" t="s">
        <v>2600</v>
      </c>
      <c r="G297" s="86" t="b">
        <v>0</v>
      </c>
      <c r="H297" s="86" t="b">
        <v>0</v>
      </c>
      <c r="I297" s="86" t="b">
        <v>0</v>
      </c>
      <c r="J297" s="86" t="b">
        <v>0</v>
      </c>
      <c r="K297" s="86" t="b">
        <v>0</v>
      </c>
      <c r="L297" s="86" t="b">
        <v>0</v>
      </c>
    </row>
    <row r="298" spans="1:12" ht="15">
      <c r="A298" s="86" t="s">
        <v>2716</v>
      </c>
      <c r="B298" s="86" t="s">
        <v>3183</v>
      </c>
      <c r="C298" s="86">
        <v>2</v>
      </c>
      <c r="D298" s="121">
        <v>0.006761303100404054</v>
      </c>
      <c r="E298" s="121">
        <v>1.2766706498045366</v>
      </c>
      <c r="F298" s="86" t="s">
        <v>2600</v>
      </c>
      <c r="G298" s="86" t="b">
        <v>0</v>
      </c>
      <c r="H298" s="86" t="b">
        <v>0</v>
      </c>
      <c r="I298" s="86" t="b">
        <v>0</v>
      </c>
      <c r="J298" s="86" t="b">
        <v>1</v>
      </c>
      <c r="K298" s="86" t="b">
        <v>0</v>
      </c>
      <c r="L298" s="86" t="b">
        <v>0</v>
      </c>
    </row>
    <row r="299" spans="1:12" ht="15">
      <c r="A299" s="86" t="s">
        <v>370</v>
      </c>
      <c r="B299" s="86" t="s">
        <v>2751</v>
      </c>
      <c r="C299" s="86">
        <v>5</v>
      </c>
      <c r="D299" s="121">
        <v>0</v>
      </c>
      <c r="E299" s="121">
        <v>0.9999999999999999</v>
      </c>
      <c r="F299" s="86" t="s">
        <v>2601</v>
      </c>
      <c r="G299" s="86" t="b">
        <v>0</v>
      </c>
      <c r="H299" s="86" t="b">
        <v>0</v>
      </c>
      <c r="I299" s="86" t="b">
        <v>0</v>
      </c>
      <c r="J299" s="86" t="b">
        <v>0</v>
      </c>
      <c r="K299" s="86" t="b">
        <v>0</v>
      </c>
      <c r="L299" s="86" t="b">
        <v>0</v>
      </c>
    </row>
    <row r="300" spans="1:12" ht="15">
      <c r="A300" s="86" t="s">
        <v>2751</v>
      </c>
      <c r="B300" s="86" t="s">
        <v>2752</v>
      </c>
      <c r="C300" s="86">
        <v>5</v>
      </c>
      <c r="D300" s="121">
        <v>0</v>
      </c>
      <c r="E300" s="121">
        <v>0.9999999999999999</v>
      </c>
      <c r="F300" s="86" t="s">
        <v>2601</v>
      </c>
      <c r="G300" s="86" t="b">
        <v>0</v>
      </c>
      <c r="H300" s="86" t="b">
        <v>0</v>
      </c>
      <c r="I300" s="86" t="b">
        <v>0</v>
      </c>
      <c r="J300" s="86" t="b">
        <v>0</v>
      </c>
      <c r="K300" s="86" t="b">
        <v>0</v>
      </c>
      <c r="L300" s="86" t="b">
        <v>0</v>
      </c>
    </row>
    <row r="301" spans="1:12" ht="15">
      <c r="A301" s="86" t="s">
        <v>2752</v>
      </c>
      <c r="B301" s="86" t="s">
        <v>2753</v>
      </c>
      <c r="C301" s="86">
        <v>5</v>
      </c>
      <c r="D301" s="121">
        <v>0</v>
      </c>
      <c r="E301" s="121">
        <v>0.9999999999999999</v>
      </c>
      <c r="F301" s="86" t="s">
        <v>2601</v>
      </c>
      <c r="G301" s="86" t="b">
        <v>0</v>
      </c>
      <c r="H301" s="86" t="b">
        <v>0</v>
      </c>
      <c r="I301" s="86" t="b">
        <v>0</v>
      </c>
      <c r="J301" s="86" t="b">
        <v>0</v>
      </c>
      <c r="K301" s="86" t="b">
        <v>0</v>
      </c>
      <c r="L301" s="86" t="b">
        <v>0</v>
      </c>
    </row>
    <row r="302" spans="1:12" ht="15">
      <c r="A302" s="86" t="s">
        <v>2753</v>
      </c>
      <c r="B302" s="86" t="s">
        <v>2717</v>
      </c>
      <c r="C302" s="86">
        <v>5</v>
      </c>
      <c r="D302" s="121">
        <v>0</v>
      </c>
      <c r="E302" s="121">
        <v>0.9999999999999999</v>
      </c>
      <c r="F302" s="86" t="s">
        <v>2601</v>
      </c>
      <c r="G302" s="86" t="b">
        <v>0</v>
      </c>
      <c r="H302" s="86" t="b">
        <v>0</v>
      </c>
      <c r="I302" s="86" t="b">
        <v>0</v>
      </c>
      <c r="J302" s="86" t="b">
        <v>0</v>
      </c>
      <c r="K302" s="86" t="b">
        <v>0</v>
      </c>
      <c r="L302" s="86" t="b">
        <v>0</v>
      </c>
    </row>
    <row r="303" spans="1:12" ht="15">
      <c r="A303" s="86" t="s">
        <v>2717</v>
      </c>
      <c r="B303" s="86" t="s">
        <v>2754</v>
      </c>
      <c r="C303" s="86">
        <v>5</v>
      </c>
      <c r="D303" s="121">
        <v>0</v>
      </c>
      <c r="E303" s="121">
        <v>0.9999999999999999</v>
      </c>
      <c r="F303" s="86" t="s">
        <v>2601</v>
      </c>
      <c r="G303" s="86" t="b">
        <v>0</v>
      </c>
      <c r="H303" s="86" t="b">
        <v>0</v>
      </c>
      <c r="I303" s="86" t="b">
        <v>0</v>
      </c>
      <c r="J303" s="86" t="b">
        <v>0</v>
      </c>
      <c r="K303" s="86" t="b">
        <v>0</v>
      </c>
      <c r="L303" s="86" t="b">
        <v>0</v>
      </c>
    </row>
    <row r="304" spans="1:12" ht="15">
      <c r="A304" s="86" t="s">
        <v>2754</v>
      </c>
      <c r="B304" s="86" t="s">
        <v>2755</v>
      </c>
      <c r="C304" s="86">
        <v>5</v>
      </c>
      <c r="D304" s="121">
        <v>0</v>
      </c>
      <c r="E304" s="121">
        <v>0.9999999999999999</v>
      </c>
      <c r="F304" s="86" t="s">
        <v>2601</v>
      </c>
      <c r="G304" s="86" t="b">
        <v>0</v>
      </c>
      <c r="H304" s="86" t="b">
        <v>0</v>
      </c>
      <c r="I304" s="86" t="b">
        <v>0</v>
      </c>
      <c r="J304" s="86" t="b">
        <v>0</v>
      </c>
      <c r="K304" s="86" t="b">
        <v>0</v>
      </c>
      <c r="L304" s="86" t="b">
        <v>0</v>
      </c>
    </row>
    <row r="305" spans="1:12" ht="15">
      <c r="A305" s="86" t="s">
        <v>2755</v>
      </c>
      <c r="B305" s="86" t="s">
        <v>2756</v>
      </c>
      <c r="C305" s="86">
        <v>5</v>
      </c>
      <c r="D305" s="121">
        <v>0</v>
      </c>
      <c r="E305" s="121">
        <v>0.9999999999999999</v>
      </c>
      <c r="F305" s="86" t="s">
        <v>2601</v>
      </c>
      <c r="G305" s="86" t="b">
        <v>0</v>
      </c>
      <c r="H305" s="86" t="b">
        <v>0</v>
      </c>
      <c r="I305" s="86" t="b">
        <v>0</v>
      </c>
      <c r="J305" s="86" t="b">
        <v>0</v>
      </c>
      <c r="K305" s="86" t="b">
        <v>0</v>
      </c>
      <c r="L305" s="86" t="b">
        <v>0</v>
      </c>
    </row>
    <row r="306" spans="1:12" ht="15">
      <c r="A306" s="86" t="s">
        <v>2756</v>
      </c>
      <c r="B306" s="86" t="s">
        <v>2757</v>
      </c>
      <c r="C306" s="86">
        <v>5</v>
      </c>
      <c r="D306" s="121">
        <v>0</v>
      </c>
      <c r="E306" s="121">
        <v>0.9999999999999999</v>
      </c>
      <c r="F306" s="86" t="s">
        <v>2601</v>
      </c>
      <c r="G306" s="86" t="b">
        <v>0</v>
      </c>
      <c r="H306" s="86" t="b">
        <v>0</v>
      </c>
      <c r="I306" s="86" t="b">
        <v>0</v>
      </c>
      <c r="J306" s="86" t="b">
        <v>0</v>
      </c>
      <c r="K306" s="86" t="b">
        <v>0</v>
      </c>
      <c r="L306" s="86" t="b">
        <v>0</v>
      </c>
    </row>
    <row r="307" spans="1:12" ht="15">
      <c r="A307" s="86" t="s">
        <v>2757</v>
      </c>
      <c r="B307" s="86" t="s">
        <v>2758</v>
      </c>
      <c r="C307" s="86">
        <v>5</v>
      </c>
      <c r="D307" s="121">
        <v>0</v>
      </c>
      <c r="E307" s="121">
        <v>0.9999999999999999</v>
      </c>
      <c r="F307" s="86" t="s">
        <v>2601</v>
      </c>
      <c r="G307" s="86" t="b">
        <v>0</v>
      </c>
      <c r="H307" s="86" t="b">
        <v>0</v>
      </c>
      <c r="I307" s="86" t="b">
        <v>0</v>
      </c>
      <c r="J307" s="86" t="b">
        <v>0</v>
      </c>
      <c r="K307" s="86" t="b">
        <v>0</v>
      </c>
      <c r="L307" s="86" t="b">
        <v>0</v>
      </c>
    </row>
    <row r="308" spans="1:12" ht="15">
      <c r="A308" s="86" t="s">
        <v>2758</v>
      </c>
      <c r="B308" s="86" t="s">
        <v>563</v>
      </c>
      <c r="C308" s="86">
        <v>5</v>
      </c>
      <c r="D308" s="121">
        <v>0</v>
      </c>
      <c r="E308" s="121">
        <v>0.9999999999999999</v>
      </c>
      <c r="F308" s="86" t="s">
        <v>2601</v>
      </c>
      <c r="G308" s="86" t="b">
        <v>0</v>
      </c>
      <c r="H308" s="86" t="b">
        <v>0</v>
      </c>
      <c r="I308" s="86" t="b">
        <v>0</v>
      </c>
      <c r="J308" s="86" t="b">
        <v>0</v>
      </c>
      <c r="K308" s="86" t="b">
        <v>0</v>
      </c>
      <c r="L308" s="86" t="b">
        <v>0</v>
      </c>
    </row>
    <row r="309" spans="1:12" ht="15">
      <c r="A309" s="86" t="s">
        <v>387</v>
      </c>
      <c r="B309" s="86" t="s">
        <v>2761</v>
      </c>
      <c r="C309" s="86">
        <v>2</v>
      </c>
      <c r="D309" s="121">
        <v>0.005418192586328654</v>
      </c>
      <c r="E309" s="121">
        <v>1.3152704347785915</v>
      </c>
      <c r="F309" s="86" t="s">
        <v>2602</v>
      </c>
      <c r="G309" s="86" t="b">
        <v>0</v>
      </c>
      <c r="H309" s="86" t="b">
        <v>0</v>
      </c>
      <c r="I309" s="86" t="b">
        <v>0</v>
      </c>
      <c r="J309" s="86" t="b">
        <v>0</v>
      </c>
      <c r="K309" s="86" t="b">
        <v>0</v>
      </c>
      <c r="L309" s="86" t="b">
        <v>0</v>
      </c>
    </row>
    <row r="310" spans="1:12" ht="15">
      <c r="A310" s="86" t="s">
        <v>2761</v>
      </c>
      <c r="B310" s="86" t="s">
        <v>2762</v>
      </c>
      <c r="C310" s="86">
        <v>2</v>
      </c>
      <c r="D310" s="121">
        <v>0.005418192586328654</v>
      </c>
      <c r="E310" s="121">
        <v>1.4913616938342726</v>
      </c>
      <c r="F310" s="86" t="s">
        <v>2602</v>
      </c>
      <c r="G310" s="86" t="b">
        <v>0</v>
      </c>
      <c r="H310" s="86" t="b">
        <v>0</v>
      </c>
      <c r="I310" s="86" t="b">
        <v>0</v>
      </c>
      <c r="J310" s="86" t="b">
        <v>0</v>
      </c>
      <c r="K310" s="86" t="b">
        <v>0</v>
      </c>
      <c r="L310" s="86" t="b">
        <v>0</v>
      </c>
    </row>
    <row r="311" spans="1:12" ht="15">
      <c r="A311" s="86" t="s">
        <v>2762</v>
      </c>
      <c r="B311" s="86" t="s">
        <v>563</v>
      </c>
      <c r="C311" s="86">
        <v>2</v>
      </c>
      <c r="D311" s="121">
        <v>0.005418192586328654</v>
      </c>
      <c r="E311" s="121">
        <v>1.3152704347785915</v>
      </c>
      <c r="F311" s="86" t="s">
        <v>2602</v>
      </c>
      <c r="G311" s="86" t="b">
        <v>0</v>
      </c>
      <c r="H311" s="86" t="b">
        <v>0</v>
      </c>
      <c r="I311" s="86" t="b">
        <v>0</v>
      </c>
      <c r="J311" s="86" t="b">
        <v>0</v>
      </c>
      <c r="K311" s="86" t="b">
        <v>0</v>
      </c>
      <c r="L311" s="86" t="b">
        <v>0</v>
      </c>
    </row>
    <row r="312" spans="1:12" ht="15">
      <c r="A312" s="86" t="s">
        <v>563</v>
      </c>
      <c r="B312" s="86" t="s">
        <v>2763</v>
      </c>
      <c r="C312" s="86">
        <v>2</v>
      </c>
      <c r="D312" s="121">
        <v>0.005418192586328654</v>
      </c>
      <c r="E312" s="121">
        <v>1.3152704347785915</v>
      </c>
      <c r="F312" s="86" t="s">
        <v>2602</v>
      </c>
      <c r="G312" s="86" t="b">
        <v>0</v>
      </c>
      <c r="H312" s="86" t="b">
        <v>0</v>
      </c>
      <c r="I312" s="86" t="b">
        <v>0</v>
      </c>
      <c r="J312" s="86" t="b">
        <v>0</v>
      </c>
      <c r="K312" s="86" t="b">
        <v>0</v>
      </c>
      <c r="L312" s="86" t="b">
        <v>0</v>
      </c>
    </row>
    <row r="313" spans="1:12" ht="15">
      <c r="A313" s="86" t="s">
        <v>2763</v>
      </c>
      <c r="B313" s="86" t="s">
        <v>2716</v>
      </c>
      <c r="C313" s="86">
        <v>2</v>
      </c>
      <c r="D313" s="121">
        <v>0.005418192586328654</v>
      </c>
      <c r="E313" s="121">
        <v>1.1903316981702916</v>
      </c>
      <c r="F313" s="86" t="s">
        <v>2602</v>
      </c>
      <c r="G313" s="86" t="b">
        <v>0</v>
      </c>
      <c r="H313" s="86" t="b">
        <v>0</v>
      </c>
      <c r="I313" s="86" t="b">
        <v>0</v>
      </c>
      <c r="J313" s="86" t="b">
        <v>0</v>
      </c>
      <c r="K313" s="86" t="b">
        <v>0</v>
      </c>
      <c r="L313" s="86" t="b">
        <v>0</v>
      </c>
    </row>
    <row r="314" spans="1:12" ht="15">
      <c r="A314" s="86" t="s">
        <v>2716</v>
      </c>
      <c r="B314" s="86" t="s">
        <v>2764</v>
      </c>
      <c r="C314" s="86">
        <v>2</v>
      </c>
      <c r="D314" s="121">
        <v>0.005418192586328654</v>
      </c>
      <c r="E314" s="121">
        <v>1.1903316981702916</v>
      </c>
      <c r="F314" s="86" t="s">
        <v>2602</v>
      </c>
      <c r="G314" s="86" t="b">
        <v>0</v>
      </c>
      <c r="H314" s="86" t="b">
        <v>0</v>
      </c>
      <c r="I314" s="86" t="b">
        <v>0</v>
      </c>
      <c r="J314" s="86" t="b">
        <v>0</v>
      </c>
      <c r="K314" s="86" t="b">
        <v>0</v>
      </c>
      <c r="L314" s="86" t="b">
        <v>0</v>
      </c>
    </row>
    <row r="315" spans="1:12" ht="15">
      <c r="A315" s="86" t="s">
        <v>2764</v>
      </c>
      <c r="B315" s="86" t="s">
        <v>2740</v>
      </c>
      <c r="C315" s="86">
        <v>2</v>
      </c>
      <c r="D315" s="121">
        <v>0.005418192586328654</v>
      </c>
      <c r="E315" s="121">
        <v>1.4913616938342726</v>
      </c>
      <c r="F315" s="86" t="s">
        <v>2602</v>
      </c>
      <c r="G315" s="86" t="b">
        <v>0</v>
      </c>
      <c r="H315" s="86" t="b">
        <v>0</v>
      </c>
      <c r="I315" s="86" t="b">
        <v>0</v>
      </c>
      <c r="J315" s="86" t="b">
        <v>0</v>
      </c>
      <c r="K315" s="86" t="b">
        <v>0</v>
      </c>
      <c r="L315" s="86" t="b">
        <v>0</v>
      </c>
    </row>
    <row r="316" spans="1:12" ht="15">
      <c r="A316" s="86" t="s">
        <v>2740</v>
      </c>
      <c r="B316" s="86" t="s">
        <v>2765</v>
      </c>
      <c r="C316" s="86">
        <v>2</v>
      </c>
      <c r="D316" s="121">
        <v>0.005418192586328654</v>
      </c>
      <c r="E316" s="121">
        <v>1.4913616938342726</v>
      </c>
      <c r="F316" s="86" t="s">
        <v>2602</v>
      </c>
      <c r="G316" s="86" t="b">
        <v>0</v>
      </c>
      <c r="H316" s="86" t="b">
        <v>0</v>
      </c>
      <c r="I316" s="86" t="b">
        <v>0</v>
      </c>
      <c r="J316" s="86" t="b">
        <v>0</v>
      </c>
      <c r="K316" s="86" t="b">
        <v>0</v>
      </c>
      <c r="L316" s="86" t="b">
        <v>0</v>
      </c>
    </row>
    <row r="317" spans="1:12" ht="15">
      <c r="A317" s="86" t="s">
        <v>2765</v>
      </c>
      <c r="B317" s="86" t="s">
        <v>3240</v>
      </c>
      <c r="C317" s="86">
        <v>2</v>
      </c>
      <c r="D317" s="121">
        <v>0.005418192586328654</v>
      </c>
      <c r="E317" s="121">
        <v>1.4913616938342726</v>
      </c>
      <c r="F317" s="86" t="s">
        <v>2602</v>
      </c>
      <c r="G317" s="86" t="b">
        <v>0</v>
      </c>
      <c r="H317" s="86" t="b">
        <v>0</v>
      </c>
      <c r="I317" s="86" t="b">
        <v>0</v>
      </c>
      <c r="J317" s="86" t="b">
        <v>0</v>
      </c>
      <c r="K317" s="86" t="b">
        <v>0</v>
      </c>
      <c r="L317" s="86" t="b">
        <v>0</v>
      </c>
    </row>
    <row r="318" spans="1:12" ht="15">
      <c r="A318" s="86" t="s">
        <v>3240</v>
      </c>
      <c r="B318" s="86" t="s">
        <v>3280</v>
      </c>
      <c r="C318" s="86">
        <v>2</v>
      </c>
      <c r="D318" s="121">
        <v>0.005418192586328654</v>
      </c>
      <c r="E318" s="121">
        <v>1.4913616938342726</v>
      </c>
      <c r="F318" s="86" t="s">
        <v>2602</v>
      </c>
      <c r="G318" s="86" t="b">
        <v>0</v>
      </c>
      <c r="H318" s="86" t="b">
        <v>0</v>
      </c>
      <c r="I318" s="86" t="b">
        <v>0</v>
      </c>
      <c r="J318" s="86" t="b">
        <v>0</v>
      </c>
      <c r="K318" s="86" t="b">
        <v>0</v>
      </c>
      <c r="L318" s="86" t="b">
        <v>0</v>
      </c>
    </row>
    <row r="319" spans="1:12" ht="15">
      <c r="A319" s="86" t="s">
        <v>3280</v>
      </c>
      <c r="B319" s="86" t="s">
        <v>3281</v>
      </c>
      <c r="C319" s="86">
        <v>2</v>
      </c>
      <c r="D319" s="121">
        <v>0.005418192586328654</v>
      </c>
      <c r="E319" s="121">
        <v>1.4913616938342726</v>
      </c>
      <c r="F319" s="86" t="s">
        <v>2602</v>
      </c>
      <c r="G319" s="86" t="b">
        <v>0</v>
      </c>
      <c r="H319" s="86" t="b">
        <v>0</v>
      </c>
      <c r="I319" s="86" t="b">
        <v>0</v>
      </c>
      <c r="J319" s="86" t="b">
        <v>0</v>
      </c>
      <c r="K319" s="86" t="b">
        <v>0</v>
      </c>
      <c r="L319" s="86" t="b">
        <v>0</v>
      </c>
    </row>
    <row r="320" spans="1:12" ht="15">
      <c r="A320" s="86" t="s">
        <v>3281</v>
      </c>
      <c r="B320" s="86" t="s">
        <v>3393</v>
      </c>
      <c r="C320" s="86">
        <v>2</v>
      </c>
      <c r="D320" s="121">
        <v>0.005418192586328654</v>
      </c>
      <c r="E320" s="121">
        <v>1.4913616938342726</v>
      </c>
      <c r="F320" s="86" t="s">
        <v>2602</v>
      </c>
      <c r="G320" s="86" t="b">
        <v>0</v>
      </c>
      <c r="H320" s="86" t="b">
        <v>0</v>
      </c>
      <c r="I320" s="86" t="b">
        <v>0</v>
      </c>
      <c r="J320" s="86" t="b">
        <v>0</v>
      </c>
      <c r="K320" s="86" t="b">
        <v>0</v>
      </c>
      <c r="L320" s="86" t="b">
        <v>0</v>
      </c>
    </row>
    <row r="321" spans="1:12" ht="15">
      <c r="A321" s="86" t="s">
        <v>3393</v>
      </c>
      <c r="B321" s="86" t="s">
        <v>3282</v>
      </c>
      <c r="C321" s="86">
        <v>2</v>
      </c>
      <c r="D321" s="121">
        <v>0.005418192586328654</v>
      </c>
      <c r="E321" s="121">
        <v>1.4913616938342726</v>
      </c>
      <c r="F321" s="86" t="s">
        <v>2602</v>
      </c>
      <c r="G321" s="86" t="b">
        <v>0</v>
      </c>
      <c r="H321" s="86" t="b">
        <v>0</v>
      </c>
      <c r="I321" s="86" t="b">
        <v>0</v>
      </c>
      <c r="J321" s="86" t="b">
        <v>0</v>
      </c>
      <c r="K321" s="86" t="b">
        <v>0</v>
      </c>
      <c r="L321" s="86" t="b">
        <v>0</v>
      </c>
    </row>
    <row r="322" spans="1:12" ht="15">
      <c r="A322" s="86" t="s">
        <v>3282</v>
      </c>
      <c r="B322" s="86" t="s">
        <v>2732</v>
      </c>
      <c r="C322" s="86">
        <v>2</v>
      </c>
      <c r="D322" s="121">
        <v>0.005418192586328654</v>
      </c>
      <c r="E322" s="121">
        <v>1.4913616938342726</v>
      </c>
      <c r="F322" s="86" t="s">
        <v>2602</v>
      </c>
      <c r="G322" s="86" t="b">
        <v>0</v>
      </c>
      <c r="H322" s="86" t="b">
        <v>0</v>
      </c>
      <c r="I322" s="86" t="b">
        <v>0</v>
      </c>
      <c r="J322" s="86" t="b">
        <v>0</v>
      </c>
      <c r="K322" s="86" t="b">
        <v>0</v>
      </c>
      <c r="L322" s="86" t="b">
        <v>0</v>
      </c>
    </row>
    <row r="323" spans="1:12" ht="15">
      <c r="A323" s="86" t="s">
        <v>2732</v>
      </c>
      <c r="B323" s="86" t="s">
        <v>2735</v>
      </c>
      <c r="C323" s="86">
        <v>2</v>
      </c>
      <c r="D323" s="121">
        <v>0.005418192586328654</v>
      </c>
      <c r="E323" s="121">
        <v>1.4913616938342726</v>
      </c>
      <c r="F323" s="86" t="s">
        <v>2602</v>
      </c>
      <c r="G323" s="86" t="b">
        <v>0</v>
      </c>
      <c r="H323" s="86" t="b">
        <v>0</v>
      </c>
      <c r="I323" s="86" t="b">
        <v>0</v>
      </c>
      <c r="J323" s="86" t="b">
        <v>0</v>
      </c>
      <c r="K323" s="86" t="b">
        <v>0</v>
      </c>
      <c r="L323" s="86" t="b">
        <v>0</v>
      </c>
    </row>
    <row r="324" spans="1:12" ht="15">
      <c r="A324" s="86" t="s">
        <v>2735</v>
      </c>
      <c r="B324" s="86" t="s">
        <v>3394</v>
      </c>
      <c r="C324" s="86">
        <v>2</v>
      </c>
      <c r="D324" s="121">
        <v>0.005418192586328654</v>
      </c>
      <c r="E324" s="121">
        <v>1.4913616938342726</v>
      </c>
      <c r="F324" s="86" t="s">
        <v>2602</v>
      </c>
      <c r="G324" s="86" t="b">
        <v>0</v>
      </c>
      <c r="H324" s="86" t="b">
        <v>0</v>
      </c>
      <c r="I324" s="86" t="b">
        <v>0</v>
      </c>
      <c r="J324" s="86" t="b">
        <v>0</v>
      </c>
      <c r="K324" s="86" t="b">
        <v>1</v>
      </c>
      <c r="L324" s="86" t="b">
        <v>0</v>
      </c>
    </row>
    <row r="325" spans="1:12" ht="15">
      <c r="A325" s="86" t="s">
        <v>3394</v>
      </c>
      <c r="B325" s="86" t="s">
        <v>2695</v>
      </c>
      <c r="C325" s="86">
        <v>2</v>
      </c>
      <c r="D325" s="121">
        <v>0.005418192586328654</v>
      </c>
      <c r="E325" s="121">
        <v>1.4913616938342726</v>
      </c>
      <c r="F325" s="86" t="s">
        <v>2602</v>
      </c>
      <c r="G325" s="86" t="b">
        <v>0</v>
      </c>
      <c r="H325" s="86" t="b">
        <v>1</v>
      </c>
      <c r="I325" s="86" t="b">
        <v>0</v>
      </c>
      <c r="J325" s="86" t="b">
        <v>0</v>
      </c>
      <c r="K325" s="86" t="b">
        <v>0</v>
      </c>
      <c r="L325" s="86" t="b">
        <v>0</v>
      </c>
    </row>
    <row r="326" spans="1:12" ht="15">
      <c r="A326" s="86" t="s">
        <v>2695</v>
      </c>
      <c r="B326" s="86" t="s">
        <v>3193</v>
      </c>
      <c r="C326" s="86">
        <v>2</v>
      </c>
      <c r="D326" s="121">
        <v>0.005418192586328654</v>
      </c>
      <c r="E326" s="121">
        <v>1.4913616938342726</v>
      </c>
      <c r="F326" s="86" t="s">
        <v>2602</v>
      </c>
      <c r="G326" s="86" t="b">
        <v>0</v>
      </c>
      <c r="H326" s="86" t="b">
        <v>0</v>
      </c>
      <c r="I326" s="86" t="b">
        <v>0</v>
      </c>
      <c r="J326" s="86" t="b">
        <v>0</v>
      </c>
      <c r="K326" s="86" t="b">
        <v>0</v>
      </c>
      <c r="L326" s="86" t="b">
        <v>0</v>
      </c>
    </row>
    <row r="327" spans="1:12" ht="15">
      <c r="A327" s="86" t="s">
        <v>3193</v>
      </c>
      <c r="B327" s="86" t="s">
        <v>3224</v>
      </c>
      <c r="C327" s="86">
        <v>2</v>
      </c>
      <c r="D327" s="121">
        <v>0.005418192586328654</v>
      </c>
      <c r="E327" s="121">
        <v>1.4913616938342726</v>
      </c>
      <c r="F327" s="86" t="s">
        <v>2602</v>
      </c>
      <c r="G327" s="86" t="b">
        <v>0</v>
      </c>
      <c r="H327" s="86" t="b">
        <v>0</v>
      </c>
      <c r="I327" s="86" t="b">
        <v>0</v>
      </c>
      <c r="J327" s="86" t="b">
        <v>0</v>
      </c>
      <c r="K327" s="86" t="b">
        <v>0</v>
      </c>
      <c r="L327" s="86" t="b">
        <v>0</v>
      </c>
    </row>
    <row r="328" spans="1:12" ht="15">
      <c r="A328" s="86" t="s">
        <v>3224</v>
      </c>
      <c r="B328" s="86" t="s">
        <v>3395</v>
      </c>
      <c r="C328" s="86">
        <v>2</v>
      </c>
      <c r="D328" s="121">
        <v>0.005418192586328654</v>
      </c>
      <c r="E328" s="121">
        <v>1.4913616938342726</v>
      </c>
      <c r="F328" s="86" t="s">
        <v>2602</v>
      </c>
      <c r="G328" s="86" t="b">
        <v>0</v>
      </c>
      <c r="H328" s="86" t="b">
        <v>0</v>
      </c>
      <c r="I328" s="86" t="b">
        <v>0</v>
      </c>
      <c r="J328" s="86" t="b">
        <v>0</v>
      </c>
      <c r="K328" s="86" t="b">
        <v>0</v>
      </c>
      <c r="L328" s="86" t="b">
        <v>0</v>
      </c>
    </row>
    <row r="329" spans="1:12" ht="15">
      <c r="A329" s="86" t="s">
        <v>3395</v>
      </c>
      <c r="B329" s="86" t="s">
        <v>3396</v>
      </c>
      <c r="C329" s="86">
        <v>2</v>
      </c>
      <c r="D329" s="121">
        <v>0.005418192586328654</v>
      </c>
      <c r="E329" s="121">
        <v>1.4913616938342726</v>
      </c>
      <c r="F329" s="86" t="s">
        <v>2602</v>
      </c>
      <c r="G329" s="86" t="b">
        <v>0</v>
      </c>
      <c r="H329" s="86" t="b">
        <v>0</v>
      </c>
      <c r="I329" s="86" t="b">
        <v>0</v>
      </c>
      <c r="J329" s="86" t="b">
        <v>0</v>
      </c>
      <c r="K329" s="86" t="b">
        <v>0</v>
      </c>
      <c r="L329" s="86" t="b">
        <v>0</v>
      </c>
    </row>
    <row r="330" spans="1:12" ht="15">
      <c r="A330" s="86" t="s">
        <v>2717</v>
      </c>
      <c r="B330" s="86" t="s">
        <v>2774</v>
      </c>
      <c r="C330" s="86">
        <v>3</v>
      </c>
      <c r="D330" s="121">
        <v>0</v>
      </c>
      <c r="E330" s="121">
        <v>1.462397997898956</v>
      </c>
      <c r="F330" s="86" t="s">
        <v>2605</v>
      </c>
      <c r="G330" s="86" t="b">
        <v>0</v>
      </c>
      <c r="H330" s="86" t="b">
        <v>0</v>
      </c>
      <c r="I330" s="86" t="b">
        <v>0</v>
      </c>
      <c r="J330" s="86" t="b">
        <v>0</v>
      </c>
      <c r="K330" s="86" t="b">
        <v>0</v>
      </c>
      <c r="L330" s="86" t="b">
        <v>0</v>
      </c>
    </row>
    <row r="331" spans="1:12" ht="15">
      <c r="A331" s="86" t="s">
        <v>2774</v>
      </c>
      <c r="B331" s="86" t="s">
        <v>2775</v>
      </c>
      <c r="C331" s="86">
        <v>3</v>
      </c>
      <c r="D331" s="121">
        <v>0</v>
      </c>
      <c r="E331" s="121">
        <v>1.462397997898956</v>
      </c>
      <c r="F331" s="86" t="s">
        <v>2605</v>
      </c>
      <c r="G331" s="86" t="b">
        <v>0</v>
      </c>
      <c r="H331" s="86" t="b">
        <v>0</v>
      </c>
      <c r="I331" s="86" t="b">
        <v>0</v>
      </c>
      <c r="J331" s="86" t="b">
        <v>0</v>
      </c>
      <c r="K331" s="86" t="b">
        <v>0</v>
      </c>
      <c r="L331" s="86" t="b">
        <v>0</v>
      </c>
    </row>
    <row r="332" spans="1:12" ht="15">
      <c r="A332" s="86" t="s">
        <v>2775</v>
      </c>
      <c r="B332" s="86" t="s">
        <v>2734</v>
      </c>
      <c r="C332" s="86">
        <v>3</v>
      </c>
      <c r="D332" s="121">
        <v>0</v>
      </c>
      <c r="E332" s="121">
        <v>1.462397997898956</v>
      </c>
      <c r="F332" s="86" t="s">
        <v>2605</v>
      </c>
      <c r="G332" s="86" t="b">
        <v>0</v>
      </c>
      <c r="H332" s="86" t="b">
        <v>0</v>
      </c>
      <c r="I332" s="86" t="b">
        <v>0</v>
      </c>
      <c r="J332" s="86" t="b">
        <v>0</v>
      </c>
      <c r="K332" s="86" t="b">
        <v>0</v>
      </c>
      <c r="L332" s="86" t="b">
        <v>0</v>
      </c>
    </row>
    <row r="333" spans="1:12" ht="15">
      <c r="A333" s="86" t="s">
        <v>2734</v>
      </c>
      <c r="B333" s="86" t="s">
        <v>2776</v>
      </c>
      <c r="C333" s="86">
        <v>3</v>
      </c>
      <c r="D333" s="121">
        <v>0</v>
      </c>
      <c r="E333" s="121">
        <v>1.462397997898956</v>
      </c>
      <c r="F333" s="86" t="s">
        <v>2605</v>
      </c>
      <c r="G333" s="86" t="b">
        <v>0</v>
      </c>
      <c r="H333" s="86" t="b">
        <v>0</v>
      </c>
      <c r="I333" s="86" t="b">
        <v>0</v>
      </c>
      <c r="J333" s="86" t="b">
        <v>0</v>
      </c>
      <c r="K333" s="86" t="b">
        <v>0</v>
      </c>
      <c r="L333" s="86" t="b">
        <v>0</v>
      </c>
    </row>
    <row r="334" spans="1:12" ht="15">
      <c r="A334" s="86" t="s">
        <v>2776</v>
      </c>
      <c r="B334" s="86" t="s">
        <v>2777</v>
      </c>
      <c r="C334" s="86">
        <v>3</v>
      </c>
      <c r="D334" s="121">
        <v>0</v>
      </c>
      <c r="E334" s="121">
        <v>1.462397997898956</v>
      </c>
      <c r="F334" s="86" t="s">
        <v>2605</v>
      </c>
      <c r="G334" s="86" t="b">
        <v>0</v>
      </c>
      <c r="H334" s="86" t="b">
        <v>0</v>
      </c>
      <c r="I334" s="86" t="b">
        <v>0</v>
      </c>
      <c r="J334" s="86" t="b">
        <v>0</v>
      </c>
      <c r="K334" s="86" t="b">
        <v>0</v>
      </c>
      <c r="L334" s="86" t="b">
        <v>0</v>
      </c>
    </row>
    <row r="335" spans="1:12" ht="15">
      <c r="A335" s="86" t="s">
        <v>2777</v>
      </c>
      <c r="B335" s="86" t="s">
        <v>2778</v>
      </c>
      <c r="C335" s="86">
        <v>3</v>
      </c>
      <c r="D335" s="121">
        <v>0</v>
      </c>
      <c r="E335" s="121">
        <v>1.462397997898956</v>
      </c>
      <c r="F335" s="86" t="s">
        <v>2605</v>
      </c>
      <c r="G335" s="86" t="b">
        <v>0</v>
      </c>
      <c r="H335" s="86" t="b">
        <v>0</v>
      </c>
      <c r="I335" s="86" t="b">
        <v>0</v>
      </c>
      <c r="J335" s="86" t="b">
        <v>0</v>
      </c>
      <c r="K335" s="86" t="b">
        <v>0</v>
      </c>
      <c r="L335" s="86" t="b">
        <v>0</v>
      </c>
    </row>
    <row r="336" spans="1:12" ht="15">
      <c r="A336" s="86" t="s">
        <v>2778</v>
      </c>
      <c r="B336" s="86" t="s">
        <v>2779</v>
      </c>
      <c r="C336" s="86">
        <v>3</v>
      </c>
      <c r="D336" s="121">
        <v>0</v>
      </c>
      <c r="E336" s="121">
        <v>1.462397997898956</v>
      </c>
      <c r="F336" s="86" t="s">
        <v>2605</v>
      </c>
      <c r="G336" s="86" t="b">
        <v>0</v>
      </c>
      <c r="H336" s="86" t="b">
        <v>0</v>
      </c>
      <c r="I336" s="86" t="b">
        <v>0</v>
      </c>
      <c r="J336" s="86" t="b">
        <v>0</v>
      </c>
      <c r="K336" s="86" t="b">
        <v>0</v>
      </c>
      <c r="L336" s="86" t="b">
        <v>0</v>
      </c>
    </row>
    <row r="337" spans="1:12" ht="15">
      <c r="A337" s="86" t="s">
        <v>2779</v>
      </c>
      <c r="B337" s="86" t="s">
        <v>2780</v>
      </c>
      <c r="C337" s="86">
        <v>3</v>
      </c>
      <c r="D337" s="121">
        <v>0</v>
      </c>
      <c r="E337" s="121">
        <v>1.462397997898956</v>
      </c>
      <c r="F337" s="86" t="s">
        <v>2605</v>
      </c>
      <c r="G337" s="86" t="b">
        <v>0</v>
      </c>
      <c r="H337" s="86" t="b">
        <v>0</v>
      </c>
      <c r="I337" s="86" t="b">
        <v>0</v>
      </c>
      <c r="J337" s="86" t="b">
        <v>1</v>
      </c>
      <c r="K337" s="86" t="b">
        <v>0</v>
      </c>
      <c r="L337" s="86" t="b">
        <v>0</v>
      </c>
    </row>
    <row r="338" spans="1:12" ht="15">
      <c r="A338" s="86" t="s">
        <v>2780</v>
      </c>
      <c r="B338" s="86" t="s">
        <v>3205</v>
      </c>
      <c r="C338" s="86">
        <v>3</v>
      </c>
      <c r="D338" s="121">
        <v>0</v>
      </c>
      <c r="E338" s="121">
        <v>1.462397997898956</v>
      </c>
      <c r="F338" s="86" t="s">
        <v>2605</v>
      </c>
      <c r="G338" s="86" t="b">
        <v>1</v>
      </c>
      <c r="H338" s="86" t="b">
        <v>0</v>
      </c>
      <c r="I338" s="86" t="b">
        <v>0</v>
      </c>
      <c r="J338" s="86" t="b">
        <v>0</v>
      </c>
      <c r="K338" s="86" t="b">
        <v>0</v>
      </c>
      <c r="L338" s="86" t="b">
        <v>0</v>
      </c>
    </row>
    <row r="339" spans="1:12" ht="15">
      <c r="A339" s="86" t="s">
        <v>3205</v>
      </c>
      <c r="B339" s="86" t="s">
        <v>3241</v>
      </c>
      <c r="C339" s="86">
        <v>3</v>
      </c>
      <c r="D339" s="121">
        <v>0</v>
      </c>
      <c r="E339" s="121">
        <v>1.462397997898956</v>
      </c>
      <c r="F339" s="86" t="s">
        <v>2605</v>
      </c>
      <c r="G339" s="86" t="b">
        <v>0</v>
      </c>
      <c r="H339" s="86" t="b">
        <v>0</v>
      </c>
      <c r="I339" s="86" t="b">
        <v>0</v>
      </c>
      <c r="J339" s="86" t="b">
        <v>0</v>
      </c>
      <c r="K339" s="86" t="b">
        <v>0</v>
      </c>
      <c r="L339" s="86" t="b">
        <v>0</v>
      </c>
    </row>
    <row r="340" spans="1:12" ht="15">
      <c r="A340" s="86" t="s">
        <v>3241</v>
      </c>
      <c r="B340" s="86" t="s">
        <v>3212</v>
      </c>
      <c r="C340" s="86">
        <v>3</v>
      </c>
      <c r="D340" s="121">
        <v>0</v>
      </c>
      <c r="E340" s="121">
        <v>1.462397997898956</v>
      </c>
      <c r="F340" s="86" t="s">
        <v>2605</v>
      </c>
      <c r="G340" s="86" t="b">
        <v>0</v>
      </c>
      <c r="H340" s="86" t="b">
        <v>0</v>
      </c>
      <c r="I340" s="86" t="b">
        <v>0</v>
      </c>
      <c r="J340" s="86" t="b">
        <v>0</v>
      </c>
      <c r="K340" s="86" t="b">
        <v>0</v>
      </c>
      <c r="L340" s="86" t="b">
        <v>0</v>
      </c>
    </row>
    <row r="341" spans="1:12" ht="15">
      <c r="A341" s="86" t="s">
        <v>3212</v>
      </c>
      <c r="B341" s="86" t="s">
        <v>2716</v>
      </c>
      <c r="C341" s="86">
        <v>3</v>
      </c>
      <c r="D341" s="121">
        <v>0</v>
      </c>
      <c r="E341" s="121">
        <v>1.462397997898956</v>
      </c>
      <c r="F341" s="86" t="s">
        <v>2605</v>
      </c>
      <c r="G341" s="86" t="b">
        <v>0</v>
      </c>
      <c r="H341" s="86" t="b">
        <v>0</v>
      </c>
      <c r="I341" s="86" t="b">
        <v>0</v>
      </c>
      <c r="J341" s="86" t="b">
        <v>0</v>
      </c>
      <c r="K341" s="86" t="b">
        <v>0</v>
      </c>
      <c r="L341" s="86" t="b">
        <v>0</v>
      </c>
    </row>
    <row r="342" spans="1:12" ht="15">
      <c r="A342" s="86" t="s">
        <v>2716</v>
      </c>
      <c r="B342" s="86" t="s">
        <v>3242</v>
      </c>
      <c r="C342" s="86">
        <v>3</v>
      </c>
      <c r="D342" s="121">
        <v>0</v>
      </c>
      <c r="E342" s="121">
        <v>1.462397997898956</v>
      </c>
      <c r="F342" s="86" t="s">
        <v>2605</v>
      </c>
      <c r="G342" s="86" t="b">
        <v>0</v>
      </c>
      <c r="H342" s="86" t="b">
        <v>0</v>
      </c>
      <c r="I342" s="86" t="b">
        <v>0</v>
      </c>
      <c r="J342" s="86" t="b">
        <v>0</v>
      </c>
      <c r="K342" s="86" t="b">
        <v>0</v>
      </c>
      <c r="L342" s="86" t="b">
        <v>0</v>
      </c>
    </row>
    <row r="343" spans="1:12" ht="15">
      <c r="A343" s="86" t="s">
        <v>3242</v>
      </c>
      <c r="B343" s="86" t="s">
        <v>3243</v>
      </c>
      <c r="C343" s="86">
        <v>3</v>
      </c>
      <c r="D343" s="121">
        <v>0</v>
      </c>
      <c r="E343" s="121">
        <v>1.462397997898956</v>
      </c>
      <c r="F343" s="86" t="s">
        <v>2605</v>
      </c>
      <c r="G343" s="86" t="b">
        <v>0</v>
      </c>
      <c r="H343" s="86" t="b">
        <v>0</v>
      </c>
      <c r="I343" s="86" t="b">
        <v>0</v>
      </c>
      <c r="J343" s="86" t="b">
        <v>0</v>
      </c>
      <c r="K343" s="86" t="b">
        <v>0</v>
      </c>
      <c r="L343" s="86" t="b">
        <v>0</v>
      </c>
    </row>
    <row r="344" spans="1:12" ht="15">
      <c r="A344" s="86" t="s">
        <v>3243</v>
      </c>
      <c r="B344" s="86" t="s">
        <v>3244</v>
      </c>
      <c r="C344" s="86">
        <v>3</v>
      </c>
      <c r="D344" s="121">
        <v>0</v>
      </c>
      <c r="E344" s="121">
        <v>1.462397997898956</v>
      </c>
      <c r="F344" s="86" t="s">
        <v>2605</v>
      </c>
      <c r="G344" s="86" t="b">
        <v>0</v>
      </c>
      <c r="H344" s="86" t="b">
        <v>0</v>
      </c>
      <c r="I344" s="86" t="b">
        <v>0</v>
      </c>
      <c r="J344" s="86" t="b">
        <v>0</v>
      </c>
      <c r="K344" s="86" t="b">
        <v>1</v>
      </c>
      <c r="L344" s="86" t="b">
        <v>0</v>
      </c>
    </row>
    <row r="345" spans="1:12" ht="15">
      <c r="A345" s="86" t="s">
        <v>3244</v>
      </c>
      <c r="B345" s="86" t="s">
        <v>3192</v>
      </c>
      <c r="C345" s="86">
        <v>3</v>
      </c>
      <c r="D345" s="121">
        <v>0</v>
      </c>
      <c r="E345" s="121">
        <v>1.462397997898956</v>
      </c>
      <c r="F345" s="86" t="s">
        <v>2605</v>
      </c>
      <c r="G345" s="86" t="b">
        <v>0</v>
      </c>
      <c r="H345" s="86" t="b">
        <v>1</v>
      </c>
      <c r="I345" s="86" t="b">
        <v>0</v>
      </c>
      <c r="J345" s="86" t="b">
        <v>0</v>
      </c>
      <c r="K345" s="86" t="b">
        <v>0</v>
      </c>
      <c r="L345" s="86" t="b">
        <v>0</v>
      </c>
    </row>
    <row r="346" spans="1:12" ht="15">
      <c r="A346" s="86" t="s">
        <v>3192</v>
      </c>
      <c r="B346" s="86" t="s">
        <v>3199</v>
      </c>
      <c r="C346" s="86">
        <v>3</v>
      </c>
      <c r="D346" s="121">
        <v>0</v>
      </c>
      <c r="E346" s="121">
        <v>1.462397997898956</v>
      </c>
      <c r="F346" s="86" t="s">
        <v>2605</v>
      </c>
      <c r="G346" s="86" t="b">
        <v>0</v>
      </c>
      <c r="H346" s="86" t="b">
        <v>0</v>
      </c>
      <c r="I346" s="86" t="b">
        <v>0</v>
      </c>
      <c r="J346" s="86" t="b">
        <v>0</v>
      </c>
      <c r="K346" s="86" t="b">
        <v>0</v>
      </c>
      <c r="L346" s="86" t="b">
        <v>0</v>
      </c>
    </row>
    <row r="347" spans="1:12" ht="15">
      <c r="A347" s="86" t="s">
        <v>3199</v>
      </c>
      <c r="B347" s="86" t="s">
        <v>3193</v>
      </c>
      <c r="C347" s="86">
        <v>3</v>
      </c>
      <c r="D347" s="121">
        <v>0</v>
      </c>
      <c r="E347" s="121">
        <v>1.462397997898956</v>
      </c>
      <c r="F347" s="86" t="s">
        <v>2605</v>
      </c>
      <c r="G347" s="86" t="b">
        <v>0</v>
      </c>
      <c r="H347" s="86" t="b">
        <v>0</v>
      </c>
      <c r="I347" s="86" t="b">
        <v>0</v>
      </c>
      <c r="J347" s="86" t="b">
        <v>0</v>
      </c>
      <c r="K347" s="86" t="b">
        <v>0</v>
      </c>
      <c r="L347" s="86" t="b">
        <v>0</v>
      </c>
    </row>
    <row r="348" spans="1:12" ht="15">
      <c r="A348" s="86" t="s">
        <v>3193</v>
      </c>
      <c r="B348" s="86" t="s">
        <v>2735</v>
      </c>
      <c r="C348" s="86">
        <v>3</v>
      </c>
      <c r="D348" s="121">
        <v>0</v>
      </c>
      <c r="E348" s="121">
        <v>1.462397997898956</v>
      </c>
      <c r="F348" s="86" t="s">
        <v>2605</v>
      </c>
      <c r="G348" s="86" t="b">
        <v>0</v>
      </c>
      <c r="H348" s="86" t="b">
        <v>0</v>
      </c>
      <c r="I348" s="86" t="b">
        <v>0</v>
      </c>
      <c r="J348" s="86" t="b">
        <v>0</v>
      </c>
      <c r="K348" s="86" t="b">
        <v>0</v>
      </c>
      <c r="L348" s="86" t="b">
        <v>0</v>
      </c>
    </row>
    <row r="349" spans="1:12" ht="15">
      <c r="A349" s="86" t="s">
        <v>2735</v>
      </c>
      <c r="B349" s="86" t="s">
        <v>2732</v>
      </c>
      <c r="C349" s="86">
        <v>3</v>
      </c>
      <c r="D349" s="121">
        <v>0</v>
      </c>
      <c r="E349" s="121">
        <v>1.462397997898956</v>
      </c>
      <c r="F349" s="86" t="s">
        <v>2605</v>
      </c>
      <c r="G349" s="86" t="b">
        <v>0</v>
      </c>
      <c r="H349" s="86" t="b">
        <v>0</v>
      </c>
      <c r="I349" s="86" t="b">
        <v>0</v>
      </c>
      <c r="J349" s="86" t="b">
        <v>0</v>
      </c>
      <c r="K349" s="86" t="b">
        <v>0</v>
      </c>
      <c r="L349" s="86" t="b">
        <v>0</v>
      </c>
    </row>
    <row r="350" spans="1:12" ht="15">
      <c r="A350" s="86" t="s">
        <v>2732</v>
      </c>
      <c r="B350" s="86" t="s">
        <v>3209</v>
      </c>
      <c r="C350" s="86">
        <v>3</v>
      </c>
      <c r="D350" s="121">
        <v>0</v>
      </c>
      <c r="E350" s="121">
        <v>1.462397997898956</v>
      </c>
      <c r="F350" s="86" t="s">
        <v>2605</v>
      </c>
      <c r="G350" s="86" t="b">
        <v>0</v>
      </c>
      <c r="H350" s="86" t="b">
        <v>0</v>
      </c>
      <c r="I350" s="86" t="b">
        <v>0</v>
      </c>
      <c r="J350" s="86" t="b">
        <v>0</v>
      </c>
      <c r="K350" s="86" t="b">
        <v>0</v>
      </c>
      <c r="L350" s="86" t="b">
        <v>0</v>
      </c>
    </row>
    <row r="351" spans="1:12" ht="15">
      <c r="A351" s="86" t="s">
        <v>3209</v>
      </c>
      <c r="B351" s="86" t="s">
        <v>2773</v>
      </c>
      <c r="C351" s="86">
        <v>3</v>
      </c>
      <c r="D351" s="121">
        <v>0</v>
      </c>
      <c r="E351" s="121">
        <v>1.161368002234975</v>
      </c>
      <c r="F351" s="86" t="s">
        <v>2605</v>
      </c>
      <c r="G351" s="86" t="b">
        <v>0</v>
      </c>
      <c r="H351" s="86" t="b">
        <v>0</v>
      </c>
      <c r="I351" s="86" t="b">
        <v>0</v>
      </c>
      <c r="J351" s="86" t="b">
        <v>0</v>
      </c>
      <c r="K351" s="86" t="b">
        <v>0</v>
      </c>
      <c r="L351" s="86" t="b">
        <v>0</v>
      </c>
    </row>
    <row r="352" spans="1:12" ht="15">
      <c r="A352" s="86" t="s">
        <v>2773</v>
      </c>
      <c r="B352" s="86" t="s">
        <v>3245</v>
      </c>
      <c r="C352" s="86">
        <v>3</v>
      </c>
      <c r="D352" s="121">
        <v>0</v>
      </c>
      <c r="E352" s="121">
        <v>1.161368002234975</v>
      </c>
      <c r="F352" s="86" t="s">
        <v>2605</v>
      </c>
      <c r="G352" s="86" t="b">
        <v>0</v>
      </c>
      <c r="H352" s="86" t="b">
        <v>0</v>
      </c>
      <c r="I352" s="86" t="b">
        <v>0</v>
      </c>
      <c r="J352" s="86" t="b">
        <v>0</v>
      </c>
      <c r="K352" s="86" t="b">
        <v>0</v>
      </c>
      <c r="L352" s="86" t="b">
        <v>0</v>
      </c>
    </row>
    <row r="353" spans="1:12" ht="15">
      <c r="A353" s="86" t="s">
        <v>3245</v>
      </c>
      <c r="B353" s="86" t="s">
        <v>3246</v>
      </c>
      <c r="C353" s="86">
        <v>3</v>
      </c>
      <c r="D353" s="121">
        <v>0</v>
      </c>
      <c r="E353" s="121">
        <v>1.462397997898956</v>
      </c>
      <c r="F353" s="86" t="s">
        <v>2605</v>
      </c>
      <c r="G353" s="86" t="b">
        <v>0</v>
      </c>
      <c r="H353" s="86" t="b">
        <v>0</v>
      </c>
      <c r="I353" s="86" t="b">
        <v>0</v>
      </c>
      <c r="J353" s="86" t="b">
        <v>1</v>
      </c>
      <c r="K353" s="86" t="b">
        <v>0</v>
      </c>
      <c r="L353" s="86" t="b">
        <v>0</v>
      </c>
    </row>
    <row r="354" spans="1:12" ht="15">
      <c r="A354" s="86" t="s">
        <v>3246</v>
      </c>
      <c r="B354" s="86" t="s">
        <v>2773</v>
      </c>
      <c r="C354" s="86">
        <v>3</v>
      </c>
      <c r="D354" s="121">
        <v>0</v>
      </c>
      <c r="E354" s="121">
        <v>1.161368002234975</v>
      </c>
      <c r="F354" s="86" t="s">
        <v>2605</v>
      </c>
      <c r="G354" s="86" t="b">
        <v>1</v>
      </c>
      <c r="H354" s="86" t="b">
        <v>0</v>
      </c>
      <c r="I354" s="86" t="b">
        <v>0</v>
      </c>
      <c r="J354" s="86" t="b">
        <v>0</v>
      </c>
      <c r="K354" s="86" t="b">
        <v>0</v>
      </c>
      <c r="L354" s="86" t="b">
        <v>0</v>
      </c>
    </row>
    <row r="355" spans="1:12" ht="15">
      <c r="A355" s="86" t="s">
        <v>2773</v>
      </c>
      <c r="B355" s="86" t="s">
        <v>3247</v>
      </c>
      <c r="C355" s="86">
        <v>3</v>
      </c>
      <c r="D355" s="121">
        <v>0</v>
      </c>
      <c r="E355" s="121">
        <v>1.161368002234975</v>
      </c>
      <c r="F355" s="86" t="s">
        <v>2605</v>
      </c>
      <c r="G355" s="86" t="b">
        <v>0</v>
      </c>
      <c r="H355" s="86" t="b">
        <v>0</v>
      </c>
      <c r="I355" s="86" t="b">
        <v>0</v>
      </c>
      <c r="J355" s="86" t="b">
        <v>0</v>
      </c>
      <c r="K355" s="86" t="b">
        <v>1</v>
      </c>
      <c r="L355" s="86" t="b">
        <v>0</v>
      </c>
    </row>
    <row r="356" spans="1:12" ht="15">
      <c r="A356" s="86" t="s">
        <v>3247</v>
      </c>
      <c r="B356" s="86" t="s">
        <v>3248</v>
      </c>
      <c r="C356" s="86">
        <v>3</v>
      </c>
      <c r="D356" s="121">
        <v>0</v>
      </c>
      <c r="E356" s="121">
        <v>1.462397997898956</v>
      </c>
      <c r="F356" s="86" t="s">
        <v>2605</v>
      </c>
      <c r="G356" s="86" t="b">
        <v>0</v>
      </c>
      <c r="H356" s="86" t="b">
        <v>1</v>
      </c>
      <c r="I356" s="86" t="b">
        <v>0</v>
      </c>
      <c r="J356" s="86" t="b">
        <v>0</v>
      </c>
      <c r="K356" s="86" t="b">
        <v>0</v>
      </c>
      <c r="L356" s="86" t="b">
        <v>0</v>
      </c>
    </row>
    <row r="357" spans="1:12" ht="15">
      <c r="A357" s="86" t="s">
        <v>3248</v>
      </c>
      <c r="B357" s="86" t="s">
        <v>563</v>
      </c>
      <c r="C357" s="86">
        <v>3</v>
      </c>
      <c r="D357" s="121">
        <v>0</v>
      </c>
      <c r="E357" s="121">
        <v>1.462397997898956</v>
      </c>
      <c r="F357" s="86" t="s">
        <v>2605</v>
      </c>
      <c r="G357" s="86" t="b">
        <v>0</v>
      </c>
      <c r="H357" s="86" t="b">
        <v>0</v>
      </c>
      <c r="I357" s="86" t="b">
        <v>0</v>
      </c>
      <c r="J357" s="86" t="b">
        <v>0</v>
      </c>
      <c r="K357" s="86" t="b">
        <v>0</v>
      </c>
      <c r="L357" s="86" t="b">
        <v>0</v>
      </c>
    </row>
    <row r="358" spans="1:12" ht="15">
      <c r="A358" s="86" t="s">
        <v>563</v>
      </c>
      <c r="B358" s="86" t="s">
        <v>3213</v>
      </c>
      <c r="C358" s="86">
        <v>3</v>
      </c>
      <c r="D358" s="121">
        <v>0</v>
      </c>
      <c r="E358" s="121">
        <v>1.462397997898956</v>
      </c>
      <c r="F358" s="86" t="s">
        <v>2605</v>
      </c>
      <c r="G358" s="86" t="b">
        <v>0</v>
      </c>
      <c r="H358" s="86" t="b">
        <v>0</v>
      </c>
      <c r="I358" s="86" t="b">
        <v>0</v>
      </c>
      <c r="J358" s="86" t="b">
        <v>0</v>
      </c>
      <c r="K358" s="86" t="b">
        <v>0</v>
      </c>
      <c r="L358" s="86" t="b">
        <v>0</v>
      </c>
    </row>
    <row r="359" spans="1:12" ht="15">
      <c r="A359" s="86" t="s">
        <v>3218</v>
      </c>
      <c r="B359" s="86" t="s">
        <v>3201</v>
      </c>
      <c r="C359" s="86">
        <v>4</v>
      </c>
      <c r="D359" s="121">
        <v>0</v>
      </c>
      <c r="E359" s="121">
        <v>1.2430380486862944</v>
      </c>
      <c r="F359" s="86" t="s">
        <v>2606</v>
      </c>
      <c r="G359" s="86" t="b">
        <v>0</v>
      </c>
      <c r="H359" s="86" t="b">
        <v>0</v>
      </c>
      <c r="I359" s="86" t="b">
        <v>0</v>
      </c>
      <c r="J359" s="86" t="b">
        <v>0</v>
      </c>
      <c r="K359" s="86" t="b">
        <v>0</v>
      </c>
      <c r="L359" s="86" t="b">
        <v>0</v>
      </c>
    </row>
    <row r="360" spans="1:12" ht="15">
      <c r="A360" s="86" t="s">
        <v>418</v>
      </c>
      <c r="B360" s="86" t="s">
        <v>318</v>
      </c>
      <c r="C360" s="86">
        <v>2</v>
      </c>
      <c r="D360" s="121">
        <v>0</v>
      </c>
      <c r="E360" s="121">
        <v>1.5440680443502757</v>
      </c>
      <c r="F360" s="86" t="s">
        <v>2606</v>
      </c>
      <c r="G360" s="86" t="b">
        <v>0</v>
      </c>
      <c r="H360" s="86" t="b">
        <v>0</v>
      </c>
      <c r="I360" s="86" t="b">
        <v>0</v>
      </c>
      <c r="J360" s="86" t="b">
        <v>0</v>
      </c>
      <c r="K360" s="86" t="b">
        <v>0</v>
      </c>
      <c r="L360" s="86" t="b">
        <v>0</v>
      </c>
    </row>
    <row r="361" spans="1:12" ht="15">
      <c r="A361" s="86" t="s">
        <v>318</v>
      </c>
      <c r="B361" s="86" t="s">
        <v>563</v>
      </c>
      <c r="C361" s="86">
        <v>2</v>
      </c>
      <c r="D361" s="121">
        <v>0</v>
      </c>
      <c r="E361" s="121">
        <v>1.2430380486862944</v>
      </c>
      <c r="F361" s="86" t="s">
        <v>2606</v>
      </c>
      <c r="G361" s="86" t="b">
        <v>0</v>
      </c>
      <c r="H361" s="86" t="b">
        <v>0</v>
      </c>
      <c r="I361" s="86" t="b">
        <v>0</v>
      </c>
      <c r="J361" s="86" t="b">
        <v>0</v>
      </c>
      <c r="K361" s="86" t="b">
        <v>0</v>
      </c>
      <c r="L361" s="86" t="b">
        <v>0</v>
      </c>
    </row>
    <row r="362" spans="1:12" ht="15">
      <c r="A362" s="86" t="s">
        <v>563</v>
      </c>
      <c r="B362" s="86" t="s">
        <v>3198</v>
      </c>
      <c r="C362" s="86">
        <v>2</v>
      </c>
      <c r="D362" s="121">
        <v>0</v>
      </c>
      <c r="E362" s="121">
        <v>1.2430380486862944</v>
      </c>
      <c r="F362" s="86" t="s">
        <v>2606</v>
      </c>
      <c r="G362" s="86" t="b">
        <v>0</v>
      </c>
      <c r="H362" s="86" t="b">
        <v>0</v>
      </c>
      <c r="I362" s="86" t="b">
        <v>0</v>
      </c>
      <c r="J362" s="86" t="b">
        <v>0</v>
      </c>
      <c r="K362" s="86" t="b">
        <v>0</v>
      </c>
      <c r="L362" s="86" t="b">
        <v>0</v>
      </c>
    </row>
    <row r="363" spans="1:12" ht="15">
      <c r="A363" s="86" t="s">
        <v>3198</v>
      </c>
      <c r="B363" s="86" t="s">
        <v>3217</v>
      </c>
      <c r="C363" s="86">
        <v>2</v>
      </c>
      <c r="D363" s="121">
        <v>0</v>
      </c>
      <c r="E363" s="121">
        <v>1.5440680443502757</v>
      </c>
      <c r="F363" s="86" t="s">
        <v>2606</v>
      </c>
      <c r="G363" s="86" t="b">
        <v>0</v>
      </c>
      <c r="H363" s="86" t="b">
        <v>0</v>
      </c>
      <c r="I363" s="86" t="b">
        <v>0</v>
      </c>
      <c r="J363" s="86" t="b">
        <v>0</v>
      </c>
      <c r="K363" s="86" t="b">
        <v>0</v>
      </c>
      <c r="L363" s="86" t="b">
        <v>0</v>
      </c>
    </row>
    <row r="364" spans="1:12" ht="15">
      <c r="A364" s="86" t="s">
        <v>3217</v>
      </c>
      <c r="B364" s="86" t="s">
        <v>3336</v>
      </c>
      <c r="C364" s="86">
        <v>2</v>
      </c>
      <c r="D364" s="121">
        <v>0</v>
      </c>
      <c r="E364" s="121">
        <v>1.5440680443502757</v>
      </c>
      <c r="F364" s="86" t="s">
        <v>2606</v>
      </c>
      <c r="G364" s="86" t="b">
        <v>0</v>
      </c>
      <c r="H364" s="86" t="b">
        <v>0</v>
      </c>
      <c r="I364" s="86" t="b">
        <v>0</v>
      </c>
      <c r="J364" s="86" t="b">
        <v>0</v>
      </c>
      <c r="K364" s="86" t="b">
        <v>0</v>
      </c>
      <c r="L364" s="86" t="b">
        <v>0</v>
      </c>
    </row>
    <row r="365" spans="1:12" ht="15">
      <c r="A365" s="86" t="s">
        <v>3336</v>
      </c>
      <c r="B365" s="86" t="s">
        <v>3218</v>
      </c>
      <c r="C365" s="86">
        <v>2</v>
      </c>
      <c r="D365" s="121">
        <v>0</v>
      </c>
      <c r="E365" s="121">
        <v>1.2430380486862944</v>
      </c>
      <c r="F365" s="86" t="s">
        <v>2606</v>
      </c>
      <c r="G365" s="86" t="b">
        <v>0</v>
      </c>
      <c r="H365" s="86" t="b">
        <v>0</v>
      </c>
      <c r="I365" s="86" t="b">
        <v>0</v>
      </c>
      <c r="J365" s="86" t="b">
        <v>0</v>
      </c>
      <c r="K365" s="86" t="b">
        <v>0</v>
      </c>
      <c r="L365" s="86" t="b">
        <v>0</v>
      </c>
    </row>
    <row r="366" spans="1:12" ht="15">
      <c r="A366" s="86" t="s">
        <v>3201</v>
      </c>
      <c r="B366" s="86" t="s">
        <v>3218</v>
      </c>
      <c r="C366" s="86">
        <v>2</v>
      </c>
      <c r="D366" s="121">
        <v>0</v>
      </c>
      <c r="E366" s="121">
        <v>0.9420080530223133</v>
      </c>
      <c r="F366" s="86" t="s">
        <v>2606</v>
      </c>
      <c r="G366" s="86" t="b">
        <v>0</v>
      </c>
      <c r="H366" s="86" t="b">
        <v>0</v>
      </c>
      <c r="I366" s="86" t="b">
        <v>0</v>
      </c>
      <c r="J366" s="86" t="b">
        <v>0</v>
      </c>
      <c r="K366" s="86" t="b">
        <v>0</v>
      </c>
      <c r="L366" s="86" t="b">
        <v>0</v>
      </c>
    </row>
    <row r="367" spans="1:12" ht="15">
      <c r="A367" s="86" t="s">
        <v>3201</v>
      </c>
      <c r="B367" s="86" t="s">
        <v>2740</v>
      </c>
      <c r="C367" s="86">
        <v>2</v>
      </c>
      <c r="D367" s="121">
        <v>0</v>
      </c>
      <c r="E367" s="121">
        <v>1.2430380486862944</v>
      </c>
      <c r="F367" s="86" t="s">
        <v>2606</v>
      </c>
      <c r="G367" s="86" t="b">
        <v>0</v>
      </c>
      <c r="H367" s="86" t="b">
        <v>0</v>
      </c>
      <c r="I367" s="86" t="b">
        <v>0</v>
      </c>
      <c r="J367" s="86" t="b">
        <v>0</v>
      </c>
      <c r="K367" s="86" t="b">
        <v>0</v>
      </c>
      <c r="L367" s="86" t="b">
        <v>0</v>
      </c>
    </row>
    <row r="368" spans="1:12" ht="15">
      <c r="A368" s="86" t="s">
        <v>2740</v>
      </c>
      <c r="B368" s="86" t="s">
        <v>3219</v>
      </c>
      <c r="C368" s="86">
        <v>2</v>
      </c>
      <c r="D368" s="121">
        <v>0</v>
      </c>
      <c r="E368" s="121">
        <v>1.5440680443502757</v>
      </c>
      <c r="F368" s="86" t="s">
        <v>2606</v>
      </c>
      <c r="G368" s="86" t="b">
        <v>0</v>
      </c>
      <c r="H368" s="86" t="b">
        <v>0</v>
      </c>
      <c r="I368" s="86" t="b">
        <v>0</v>
      </c>
      <c r="J368" s="86" t="b">
        <v>0</v>
      </c>
      <c r="K368" s="86" t="b">
        <v>0</v>
      </c>
      <c r="L368" s="86" t="b">
        <v>0</v>
      </c>
    </row>
    <row r="369" spans="1:12" ht="15">
      <c r="A369" s="86" t="s">
        <v>3219</v>
      </c>
      <c r="B369" s="86" t="s">
        <v>3208</v>
      </c>
      <c r="C369" s="86">
        <v>2</v>
      </c>
      <c r="D369" s="121">
        <v>0</v>
      </c>
      <c r="E369" s="121">
        <v>1.5440680443502757</v>
      </c>
      <c r="F369" s="86" t="s">
        <v>2606</v>
      </c>
      <c r="G369" s="86" t="b">
        <v>0</v>
      </c>
      <c r="H369" s="86" t="b">
        <v>0</v>
      </c>
      <c r="I369" s="86" t="b">
        <v>0</v>
      </c>
      <c r="J369" s="86" t="b">
        <v>0</v>
      </c>
      <c r="K369" s="86" t="b">
        <v>0</v>
      </c>
      <c r="L369" s="86" t="b">
        <v>0</v>
      </c>
    </row>
    <row r="370" spans="1:12" ht="15">
      <c r="A370" s="86" t="s">
        <v>3208</v>
      </c>
      <c r="B370" s="86" t="s">
        <v>3177</v>
      </c>
      <c r="C370" s="86">
        <v>2</v>
      </c>
      <c r="D370" s="121">
        <v>0</v>
      </c>
      <c r="E370" s="121">
        <v>1.2430380486862944</v>
      </c>
      <c r="F370" s="86" t="s">
        <v>2606</v>
      </c>
      <c r="G370" s="86" t="b">
        <v>0</v>
      </c>
      <c r="H370" s="86" t="b">
        <v>0</v>
      </c>
      <c r="I370" s="86" t="b">
        <v>0</v>
      </c>
      <c r="J370" s="86" t="b">
        <v>0</v>
      </c>
      <c r="K370" s="86" t="b">
        <v>0</v>
      </c>
      <c r="L370" s="86" t="b">
        <v>0</v>
      </c>
    </row>
    <row r="371" spans="1:12" ht="15">
      <c r="A371" s="86" t="s">
        <v>3177</v>
      </c>
      <c r="B371" s="86" t="s">
        <v>3337</v>
      </c>
      <c r="C371" s="86">
        <v>2</v>
      </c>
      <c r="D371" s="121">
        <v>0</v>
      </c>
      <c r="E371" s="121">
        <v>1.2430380486862944</v>
      </c>
      <c r="F371" s="86" t="s">
        <v>2606</v>
      </c>
      <c r="G371" s="86" t="b">
        <v>0</v>
      </c>
      <c r="H371" s="86" t="b">
        <v>0</v>
      </c>
      <c r="I371" s="86" t="b">
        <v>0</v>
      </c>
      <c r="J371" s="86" t="b">
        <v>0</v>
      </c>
      <c r="K371" s="86" t="b">
        <v>0</v>
      </c>
      <c r="L371" s="86" t="b">
        <v>0</v>
      </c>
    </row>
    <row r="372" spans="1:12" ht="15">
      <c r="A372" s="86" t="s">
        <v>3337</v>
      </c>
      <c r="B372" s="86" t="s">
        <v>3338</v>
      </c>
      <c r="C372" s="86">
        <v>2</v>
      </c>
      <c r="D372" s="121">
        <v>0</v>
      </c>
      <c r="E372" s="121">
        <v>1.5440680443502757</v>
      </c>
      <c r="F372" s="86" t="s">
        <v>2606</v>
      </c>
      <c r="G372" s="86" t="b">
        <v>0</v>
      </c>
      <c r="H372" s="86" t="b">
        <v>0</v>
      </c>
      <c r="I372" s="86" t="b">
        <v>0</v>
      </c>
      <c r="J372" s="86" t="b">
        <v>0</v>
      </c>
      <c r="K372" s="86" t="b">
        <v>0</v>
      </c>
      <c r="L372" s="86" t="b">
        <v>0</v>
      </c>
    </row>
    <row r="373" spans="1:12" ht="15">
      <c r="A373" s="86" t="s">
        <v>3338</v>
      </c>
      <c r="B373" s="86" t="s">
        <v>3339</v>
      </c>
      <c r="C373" s="86">
        <v>2</v>
      </c>
      <c r="D373" s="121">
        <v>0</v>
      </c>
      <c r="E373" s="121">
        <v>1.5440680443502757</v>
      </c>
      <c r="F373" s="86" t="s">
        <v>2606</v>
      </c>
      <c r="G373" s="86" t="b">
        <v>0</v>
      </c>
      <c r="H373" s="86" t="b">
        <v>0</v>
      </c>
      <c r="I373" s="86" t="b">
        <v>0</v>
      </c>
      <c r="J373" s="86" t="b">
        <v>0</v>
      </c>
      <c r="K373" s="86" t="b">
        <v>0</v>
      </c>
      <c r="L373" s="86" t="b">
        <v>0</v>
      </c>
    </row>
    <row r="374" spans="1:12" ht="15">
      <c r="A374" s="86" t="s">
        <v>3339</v>
      </c>
      <c r="B374" s="86" t="s">
        <v>3340</v>
      </c>
      <c r="C374" s="86">
        <v>2</v>
      </c>
      <c r="D374" s="121">
        <v>0</v>
      </c>
      <c r="E374" s="121">
        <v>1.5440680443502757</v>
      </c>
      <c r="F374" s="86" t="s">
        <v>2606</v>
      </c>
      <c r="G374" s="86" t="b">
        <v>0</v>
      </c>
      <c r="H374" s="86" t="b">
        <v>0</v>
      </c>
      <c r="I374" s="86" t="b">
        <v>0</v>
      </c>
      <c r="J374" s="86" t="b">
        <v>0</v>
      </c>
      <c r="K374" s="86" t="b">
        <v>0</v>
      </c>
      <c r="L374" s="86" t="b">
        <v>0</v>
      </c>
    </row>
    <row r="375" spans="1:12" ht="15">
      <c r="A375" s="86" t="s">
        <v>3340</v>
      </c>
      <c r="B375" s="86" t="s">
        <v>3177</v>
      </c>
      <c r="C375" s="86">
        <v>2</v>
      </c>
      <c r="D375" s="121">
        <v>0</v>
      </c>
      <c r="E375" s="121">
        <v>1.2430380486862944</v>
      </c>
      <c r="F375" s="86" t="s">
        <v>2606</v>
      </c>
      <c r="G375" s="86" t="b">
        <v>0</v>
      </c>
      <c r="H375" s="86" t="b">
        <v>0</v>
      </c>
      <c r="I375" s="86" t="b">
        <v>0</v>
      </c>
      <c r="J375" s="86" t="b">
        <v>0</v>
      </c>
      <c r="K375" s="86" t="b">
        <v>0</v>
      </c>
      <c r="L375" s="86" t="b">
        <v>0</v>
      </c>
    </row>
    <row r="376" spans="1:12" ht="15">
      <c r="A376" s="86" t="s">
        <v>3177</v>
      </c>
      <c r="B376" s="86" t="s">
        <v>3341</v>
      </c>
      <c r="C376" s="86">
        <v>2</v>
      </c>
      <c r="D376" s="121">
        <v>0</v>
      </c>
      <c r="E376" s="121">
        <v>1.2430380486862944</v>
      </c>
      <c r="F376" s="86" t="s">
        <v>2606</v>
      </c>
      <c r="G376" s="86" t="b">
        <v>0</v>
      </c>
      <c r="H376" s="86" t="b">
        <v>0</v>
      </c>
      <c r="I376" s="86" t="b">
        <v>0</v>
      </c>
      <c r="J376" s="86" t="b">
        <v>0</v>
      </c>
      <c r="K376" s="86" t="b">
        <v>0</v>
      </c>
      <c r="L376" s="86" t="b">
        <v>0</v>
      </c>
    </row>
    <row r="377" spans="1:12" ht="15">
      <c r="A377" s="86" t="s">
        <v>3341</v>
      </c>
      <c r="B377" s="86" t="s">
        <v>563</v>
      </c>
      <c r="C377" s="86">
        <v>2</v>
      </c>
      <c r="D377" s="121">
        <v>0</v>
      </c>
      <c r="E377" s="121">
        <v>1.2430380486862944</v>
      </c>
      <c r="F377" s="86" t="s">
        <v>2606</v>
      </c>
      <c r="G377" s="86" t="b">
        <v>0</v>
      </c>
      <c r="H377" s="86" t="b">
        <v>0</v>
      </c>
      <c r="I377" s="86" t="b">
        <v>0</v>
      </c>
      <c r="J377" s="86" t="b">
        <v>0</v>
      </c>
      <c r="K377" s="86" t="b">
        <v>0</v>
      </c>
      <c r="L377" s="86" t="b">
        <v>0</v>
      </c>
    </row>
    <row r="378" spans="1:12" ht="15">
      <c r="A378" s="86" t="s">
        <v>563</v>
      </c>
      <c r="B378" s="86" t="s">
        <v>3258</v>
      </c>
      <c r="C378" s="86">
        <v>2</v>
      </c>
      <c r="D378" s="121">
        <v>0</v>
      </c>
      <c r="E378" s="121">
        <v>1.2430380486862944</v>
      </c>
      <c r="F378" s="86" t="s">
        <v>2606</v>
      </c>
      <c r="G378" s="86" t="b">
        <v>0</v>
      </c>
      <c r="H378" s="86" t="b">
        <v>0</v>
      </c>
      <c r="I378" s="86" t="b">
        <v>0</v>
      </c>
      <c r="J378" s="86" t="b">
        <v>0</v>
      </c>
      <c r="K378" s="86" t="b">
        <v>0</v>
      </c>
      <c r="L378" s="86" t="b">
        <v>0</v>
      </c>
    </row>
    <row r="379" spans="1:12" ht="15">
      <c r="A379" s="86" t="s">
        <v>3258</v>
      </c>
      <c r="B379" s="86" t="s">
        <v>3342</v>
      </c>
      <c r="C379" s="86">
        <v>2</v>
      </c>
      <c r="D379" s="121">
        <v>0</v>
      </c>
      <c r="E379" s="121">
        <v>1.5440680443502757</v>
      </c>
      <c r="F379" s="86" t="s">
        <v>2606</v>
      </c>
      <c r="G379" s="86" t="b">
        <v>0</v>
      </c>
      <c r="H379" s="86" t="b">
        <v>0</v>
      </c>
      <c r="I379" s="86" t="b">
        <v>0</v>
      </c>
      <c r="J379" s="86" t="b">
        <v>0</v>
      </c>
      <c r="K379" s="86" t="b">
        <v>0</v>
      </c>
      <c r="L379" s="86" t="b">
        <v>0</v>
      </c>
    </row>
    <row r="380" spans="1:12" ht="15">
      <c r="A380" s="86" t="s">
        <v>3342</v>
      </c>
      <c r="B380" s="86" t="s">
        <v>3343</v>
      </c>
      <c r="C380" s="86">
        <v>2</v>
      </c>
      <c r="D380" s="121">
        <v>0</v>
      </c>
      <c r="E380" s="121">
        <v>1.5440680443502757</v>
      </c>
      <c r="F380" s="86" t="s">
        <v>2606</v>
      </c>
      <c r="G380" s="86" t="b">
        <v>0</v>
      </c>
      <c r="H380" s="86" t="b">
        <v>0</v>
      </c>
      <c r="I380" s="86" t="b">
        <v>0</v>
      </c>
      <c r="J380" s="86" t="b">
        <v>0</v>
      </c>
      <c r="K380" s="86" t="b">
        <v>0</v>
      </c>
      <c r="L380" s="86" t="b">
        <v>0</v>
      </c>
    </row>
    <row r="381" spans="1:12" ht="15">
      <c r="A381" s="86" t="s">
        <v>3343</v>
      </c>
      <c r="B381" s="86" t="s">
        <v>3180</v>
      </c>
      <c r="C381" s="86">
        <v>2</v>
      </c>
      <c r="D381" s="121">
        <v>0</v>
      </c>
      <c r="E381" s="121">
        <v>1.5440680443502757</v>
      </c>
      <c r="F381" s="86" t="s">
        <v>2606</v>
      </c>
      <c r="G381" s="86" t="b">
        <v>0</v>
      </c>
      <c r="H381" s="86" t="b">
        <v>0</v>
      </c>
      <c r="I381" s="86" t="b">
        <v>0</v>
      </c>
      <c r="J381" s="86" t="b">
        <v>0</v>
      </c>
      <c r="K381" s="86" t="b">
        <v>0</v>
      </c>
      <c r="L381" s="86" t="b">
        <v>0</v>
      </c>
    </row>
    <row r="382" spans="1:12" ht="15">
      <c r="A382" s="86" t="s">
        <v>3180</v>
      </c>
      <c r="B382" s="86" t="s">
        <v>2803</v>
      </c>
      <c r="C382" s="86">
        <v>2</v>
      </c>
      <c r="D382" s="121">
        <v>0</v>
      </c>
      <c r="E382" s="121">
        <v>1.5440680443502757</v>
      </c>
      <c r="F382" s="86" t="s">
        <v>2606</v>
      </c>
      <c r="G382" s="86" t="b">
        <v>0</v>
      </c>
      <c r="H382" s="86" t="b">
        <v>0</v>
      </c>
      <c r="I382" s="86" t="b">
        <v>0</v>
      </c>
      <c r="J382" s="86" t="b">
        <v>0</v>
      </c>
      <c r="K382" s="86" t="b">
        <v>0</v>
      </c>
      <c r="L382" s="86" t="b">
        <v>0</v>
      </c>
    </row>
    <row r="383" spans="1:12" ht="15">
      <c r="A383" s="86" t="s">
        <v>2803</v>
      </c>
      <c r="B383" s="86" t="s">
        <v>3344</v>
      </c>
      <c r="C383" s="86">
        <v>2</v>
      </c>
      <c r="D383" s="121">
        <v>0</v>
      </c>
      <c r="E383" s="121">
        <v>1.5440680443502757</v>
      </c>
      <c r="F383" s="86" t="s">
        <v>2606</v>
      </c>
      <c r="G383" s="86" t="b">
        <v>0</v>
      </c>
      <c r="H383" s="86" t="b">
        <v>0</v>
      </c>
      <c r="I383" s="86" t="b">
        <v>0</v>
      </c>
      <c r="J383" s="86" t="b">
        <v>0</v>
      </c>
      <c r="K383" s="86" t="b">
        <v>1</v>
      </c>
      <c r="L383" s="86" t="b">
        <v>0</v>
      </c>
    </row>
    <row r="384" spans="1:12" ht="15">
      <c r="A384" s="86" t="s">
        <v>3344</v>
      </c>
      <c r="B384" s="86" t="s">
        <v>3259</v>
      </c>
      <c r="C384" s="86">
        <v>2</v>
      </c>
      <c r="D384" s="121">
        <v>0</v>
      </c>
      <c r="E384" s="121">
        <v>1.5440680443502757</v>
      </c>
      <c r="F384" s="86" t="s">
        <v>2606</v>
      </c>
      <c r="G384" s="86" t="b">
        <v>0</v>
      </c>
      <c r="H384" s="86" t="b">
        <v>1</v>
      </c>
      <c r="I384" s="86" t="b">
        <v>0</v>
      </c>
      <c r="J384" s="86" t="b">
        <v>0</v>
      </c>
      <c r="K384" s="86" t="b">
        <v>0</v>
      </c>
      <c r="L384" s="86" t="b">
        <v>0</v>
      </c>
    </row>
    <row r="385" spans="1:12" ht="15">
      <c r="A385" s="86" t="s">
        <v>3259</v>
      </c>
      <c r="B385" s="86" t="s">
        <v>3202</v>
      </c>
      <c r="C385" s="86">
        <v>2</v>
      </c>
      <c r="D385" s="121">
        <v>0</v>
      </c>
      <c r="E385" s="121">
        <v>1.5440680443502757</v>
      </c>
      <c r="F385" s="86" t="s">
        <v>2606</v>
      </c>
      <c r="G385" s="86" t="b">
        <v>0</v>
      </c>
      <c r="H385" s="86" t="b">
        <v>0</v>
      </c>
      <c r="I385" s="86" t="b">
        <v>0</v>
      </c>
      <c r="J385" s="86" t="b">
        <v>0</v>
      </c>
      <c r="K385" s="86" t="b">
        <v>0</v>
      </c>
      <c r="L385" s="86" t="b">
        <v>0</v>
      </c>
    </row>
    <row r="386" spans="1:12" ht="15">
      <c r="A386" s="86" t="s">
        <v>3202</v>
      </c>
      <c r="B386" s="86" t="s">
        <v>3345</v>
      </c>
      <c r="C386" s="86">
        <v>2</v>
      </c>
      <c r="D386" s="121">
        <v>0</v>
      </c>
      <c r="E386" s="121">
        <v>1.5440680443502757</v>
      </c>
      <c r="F386" s="86" t="s">
        <v>2606</v>
      </c>
      <c r="G386" s="86" t="b">
        <v>0</v>
      </c>
      <c r="H386" s="86" t="b">
        <v>0</v>
      </c>
      <c r="I386" s="86" t="b">
        <v>0</v>
      </c>
      <c r="J386" s="86" t="b">
        <v>0</v>
      </c>
      <c r="K386" s="86" t="b">
        <v>0</v>
      </c>
      <c r="L386" s="86" t="b">
        <v>0</v>
      </c>
    </row>
    <row r="387" spans="1:12" ht="15">
      <c r="A387" s="86" t="s">
        <v>3345</v>
      </c>
      <c r="B387" s="86" t="s">
        <v>3346</v>
      </c>
      <c r="C387" s="86">
        <v>2</v>
      </c>
      <c r="D387" s="121">
        <v>0</v>
      </c>
      <c r="E387" s="121">
        <v>1.5440680443502757</v>
      </c>
      <c r="F387" s="86" t="s">
        <v>2606</v>
      </c>
      <c r="G387" s="86" t="b">
        <v>0</v>
      </c>
      <c r="H387" s="86" t="b">
        <v>0</v>
      </c>
      <c r="I387" s="86" t="b">
        <v>0</v>
      </c>
      <c r="J387" s="86" t="b">
        <v>0</v>
      </c>
      <c r="K387" s="86" t="b">
        <v>0</v>
      </c>
      <c r="L387" s="86" t="b">
        <v>0</v>
      </c>
    </row>
    <row r="388" spans="1:12" ht="15">
      <c r="A388" s="86" t="s">
        <v>3346</v>
      </c>
      <c r="B388" s="86" t="s">
        <v>2716</v>
      </c>
      <c r="C388" s="86">
        <v>2</v>
      </c>
      <c r="D388" s="121">
        <v>0</v>
      </c>
      <c r="E388" s="121">
        <v>1.5440680443502757</v>
      </c>
      <c r="F388" s="86" t="s">
        <v>2606</v>
      </c>
      <c r="G388" s="86" t="b">
        <v>0</v>
      </c>
      <c r="H388" s="86" t="b">
        <v>0</v>
      </c>
      <c r="I388" s="86" t="b">
        <v>0</v>
      </c>
      <c r="J388" s="86" t="b">
        <v>0</v>
      </c>
      <c r="K388" s="86" t="b">
        <v>0</v>
      </c>
      <c r="L388" s="86" t="b">
        <v>0</v>
      </c>
    </row>
    <row r="389" spans="1:12" ht="15">
      <c r="A389" s="86" t="s">
        <v>2716</v>
      </c>
      <c r="B389" s="86" t="s">
        <v>3175</v>
      </c>
      <c r="C389" s="86">
        <v>2</v>
      </c>
      <c r="D389" s="121">
        <v>0</v>
      </c>
      <c r="E389" s="121">
        <v>1.5440680443502757</v>
      </c>
      <c r="F389" s="86" t="s">
        <v>2606</v>
      </c>
      <c r="G389" s="86" t="b">
        <v>0</v>
      </c>
      <c r="H389" s="86" t="b">
        <v>0</v>
      </c>
      <c r="I389" s="86" t="b">
        <v>0</v>
      </c>
      <c r="J389" s="86" t="b">
        <v>0</v>
      </c>
      <c r="K389" s="86" t="b">
        <v>0</v>
      </c>
      <c r="L389" s="86" t="b">
        <v>0</v>
      </c>
    </row>
    <row r="390" spans="1:12" ht="15">
      <c r="A390" s="86" t="s">
        <v>3175</v>
      </c>
      <c r="B390" s="86" t="s">
        <v>3260</v>
      </c>
      <c r="C390" s="86">
        <v>2</v>
      </c>
      <c r="D390" s="121">
        <v>0</v>
      </c>
      <c r="E390" s="121">
        <v>1.5440680443502757</v>
      </c>
      <c r="F390" s="86" t="s">
        <v>2606</v>
      </c>
      <c r="G390" s="86" t="b">
        <v>0</v>
      </c>
      <c r="H390" s="86" t="b">
        <v>0</v>
      </c>
      <c r="I390" s="86" t="b">
        <v>0</v>
      </c>
      <c r="J390" s="86" t="b">
        <v>0</v>
      </c>
      <c r="K390" s="86" t="b">
        <v>1</v>
      </c>
      <c r="L390" s="86" t="b">
        <v>0</v>
      </c>
    </row>
    <row r="391" spans="1:12" ht="15">
      <c r="A391" s="86" t="s">
        <v>3260</v>
      </c>
      <c r="B391" s="86" t="s">
        <v>3347</v>
      </c>
      <c r="C391" s="86">
        <v>2</v>
      </c>
      <c r="D391" s="121">
        <v>0</v>
      </c>
      <c r="E391" s="121">
        <v>1.5440680443502757</v>
      </c>
      <c r="F391" s="86" t="s">
        <v>2606</v>
      </c>
      <c r="G391" s="86" t="b">
        <v>0</v>
      </c>
      <c r="H391" s="86" t="b">
        <v>1</v>
      </c>
      <c r="I391" s="86" t="b">
        <v>0</v>
      </c>
      <c r="J391" s="86" t="b">
        <v>0</v>
      </c>
      <c r="K391" s="86" t="b">
        <v>0</v>
      </c>
      <c r="L391" s="86" t="b">
        <v>0</v>
      </c>
    </row>
    <row r="392" spans="1:12" ht="15">
      <c r="A392" s="86" t="s">
        <v>3347</v>
      </c>
      <c r="B392" s="86" t="s">
        <v>3348</v>
      </c>
      <c r="C392" s="86">
        <v>2</v>
      </c>
      <c r="D392" s="121">
        <v>0</v>
      </c>
      <c r="E392" s="121">
        <v>1.5440680443502757</v>
      </c>
      <c r="F392" s="86" t="s">
        <v>2606</v>
      </c>
      <c r="G392" s="86" t="b">
        <v>0</v>
      </c>
      <c r="H392" s="86" t="b">
        <v>0</v>
      </c>
      <c r="I392" s="86" t="b">
        <v>0</v>
      </c>
      <c r="J392" s="86" t="b">
        <v>0</v>
      </c>
      <c r="K392" s="86" t="b">
        <v>0</v>
      </c>
      <c r="L392" s="86" t="b">
        <v>0</v>
      </c>
    </row>
    <row r="393" spans="1:12" ht="15">
      <c r="A393" s="86" t="s">
        <v>379</v>
      </c>
      <c r="B393" s="86" t="s">
        <v>378</v>
      </c>
      <c r="C393" s="86">
        <v>2</v>
      </c>
      <c r="D393" s="121">
        <v>0</v>
      </c>
      <c r="E393" s="121">
        <v>1.380211241711606</v>
      </c>
      <c r="F393" s="86" t="s">
        <v>2613</v>
      </c>
      <c r="G393" s="86" t="b">
        <v>0</v>
      </c>
      <c r="H393" s="86" t="b">
        <v>0</v>
      </c>
      <c r="I393" s="86" t="b">
        <v>0</v>
      </c>
      <c r="J393" s="86" t="b">
        <v>0</v>
      </c>
      <c r="K393" s="86" t="b">
        <v>0</v>
      </c>
      <c r="L393" s="86" t="b">
        <v>0</v>
      </c>
    </row>
    <row r="394" spans="1:12" ht="15">
      <c r="A394" s="86" t="s">
        <v>378</v>
      </c>
      <c r="B394" s="86" t="s">
        <v>3186</v>
      </c>
      <c r="C394" s="86">
        <v>2</v>
      </c>
      <c r="D394" s="121">
        <v>0</v>
      </c>
      <c r="E394" s="121">
        <v>1.380211241711606</v>
      </c>
      <c r="F394" s="86" t="s">
        <v>2613</v>
      </c>
      <c r="G394" s="86" t="b">
        <v>0</v>
      </c>
      <c r="H394" s="86" t="b">
        <v>0</v>
      </c>
      <c r="I394" s="86" t="b">
        <v>0</v>
      </c>
      <c r="J394" s="86" t="b">
        <v>0</v>
      </c>
      <c r="K394" s="86" t="b">
        <v>0</v>
      </c>
      <c r="L394" s="86" t="b">
        <v>0</v>
      </c>
    </row>
    <row r="395" spans="1:12" ht="15">
      <c r="A395" s="86" t="s">
        <v>3186</v>
      </c>
      <c r="B395" s="86" t="s">
        <v>3403</v>
      </c>
      <c r="C395" s="86">
        <v>2</v>
      </c>
      <c r="D395" s="121">
        <v>0</v>
      </c>
      <c r="E395" s="121">
        <v>1.380211241711606</v>
      </c>
      <c r="F395" s="86" t="s">
        <v>2613</v>
      </c>
      <c r="G395" s="86" t="b">
        <v>0</v>
      </c>
      <c r="H395" s="86" t="b">
        <v>0</v>
      </c>
      <c r="I395" s="86" t="b">
        <v>0</v>
      </c>
      <c r="J395" s="86" t="b">
        <v>0</v>
      </c>
      <c r="K395" s="86" t="b">
        <v>0</v>
      </c>
      <c r="L395" s="86" t="b">
        <v>0</v>
      </c>
    </row>
    <row r="396" spans="1:12" ht="15">
      <c r="A396" s="86" t="s">
        <v>3403</v>
      </c>
      <c r="B396" s="86" t="s">
        <v>3404</v>
      </c>
      <c r="C396" s="86">
        <v>2</v>
      </c>
      <c r="D396" s="121">
        <v>0</v>
      </c>
      <c r="E396" s="121">
        <v>1.380211241711606</v>
      </c>
      <c r="F396" s="86" t="s">
        <v>2613</v>
      </c>
      <c r="G396" s="86" t="b">
        <v>0</v>
      </c>
      <c r="H396" s="86" t="b">
        <v>0</v>
      </c>
      <c r="I396" s="86" t="b">
        <v>0</v>
      </c>
      <c r="J396" s="86" t="b">
        <v>0</v>
      </c>
      <c r="K396" s="86" t="b">
        <v>1</v>
      </c>
      <c r="L396" s="86" t="b">
        <v>0</v>
      </c>
    </row>
    <row r="397" spans="1:12" ht="15">
      <c r="A397" s="86" t="s">
        <v>3404</v>
      </c>
      <c r="B397" s="86" t="s">
        <v>3405</v>
      </c>
      <c r="C397" s="86">
        <v>2</v>
      </c>
      <c r="D397" s="121">
        <v>0</v>
      </c>
      <c r="E397" s="121">
        <v>1.380211241711606</v>
      </c>
      <c r="F397" s="86" t="s">
        <v>2613</v>
      </c>
      <c r="G397" s="86" t="b">
        <v>0</v>
      </c>
      <c r="H397" s="86" t="b">
        <v>1</v>
      </c>
      <c r="I397" s="86" t="b">
        <v>0</v>
      </c>
      <c r="J397" s="86" t="b">
        <v>0</v>
      </c>
      <c r="K397" s="86" t="b">
        <v>0</v>
      </c>
      <c r="L397" s="86" t="b">
        <v>0</v>
      </c>
    </row>
    <row r="398" spans="1:12" ht="15">
      <c r="A398" s="86" t="s">
        <v>3405</v>
      </c>
      <c r="B398" s="86" t="s">
        <v>3406</v>
      </c>
      <c r="C398" s="86">
        <v>2</v>
      </c>
      <c r="D398" s="121">
        <v>0</v>
      </c>
      <c r="E398" s="121">
        <v>1.380211241711606</v>
      </c>
      <c r="F398" s="86" t="s">
        <v>2613</v>
      </c>
      <c r="G398" s="86" t="b">
        <v>0</v>
      </c>
      <c r="H398" s="86" t="b">
        <v>0</v>
      </c>
      <c r="I398" s="86" t="b">
        <v>0</v>
      </c>
      <c r="J398" s="86" t="b">
        <v>0</v>
      </c>
      <c r="K398" s="86" t="b">
        <v>1</v>
      </c>
      <c r="L398" s="86" t="b">
        <v>0</v>
      </c>
    </row>
    <row r="399" spans="1:12" ht="15">
      <c r="A399" s="86" t="s">
        <v>3406</v>
      </c>
      <c r="B399" s="86" t="s">
        <v>3407</v>
      </c>
      <c r="C399" s="86">
        <v>2</v>
      </c>
      <c r="D399" s="121">
        <v>0</v>
      </c>
      <c r="E399" s="121">
        <v>1.380211241711606</v>
      </c>
      <c r="F399" s="86" t="s">
        <v>2613</v>
      </c>
      <c r="G399" s="86" t="b">
        <v>0</v>
      </c>
      <c r="H399" s="86" t="b">
        <v>1</v>
      </c>
      <c r="I399" s="86" t="b">
        <v>0</v>
      </c>
      <c r="J399" s="86" t="b">
        <v>0</v>
      </c>
      <c r="K399" s="86" t="b">
        <v>0</v>
      </c>
      <c r="L399" s="86" t="b">
        <v>0</v>
      </c>
    </row>
    <row r="400" spans="1:12" ht="15">
      <c r="A400" s="86" t="s">
        <v>3407</v>
      </c>
      <c r="B400" s="86" t="s">
        <v>3408</v>
      </c>
      <c r="C400" s="86">
        <v>2</v>
      </c>
      <c r="D400" s="121">
        <v>0</v>
      </c>
      <c r="E400" s="121">
        <v>1.380211241711606</v>
      </c>
      <c r="F400" s="86" t="s">
        <v>2613</v>
      </c>
      <c r="G400" s="86" t="b">
        <v>0</v>
      </c>
      <c r="H400" s="86" t="b">
        <v>0</v>
      </c>
      <c r="I400" s="86" t="b">
        <v>0</v>
      </c>
      <c r="J400" s="86" t="b">
        <v>0</v>
      </c>
      <c r="K400" s="86" t="b">
        <v>0</v>
      </c>
      <c r="L400" s="86" t="b">
        <v>0</v>
      </c>
    </row>
    <row r="401" spans="1:12" ht="15">
      <c r="A401" s="86" t="s">
        <v>3408</v>
      </c>
      <c r="B401" s="86" t="s">
        <v>3176</v>
      </c>
      <c r="C401" s="86">
        <v>2</v>
      </c>
      <c r="D401" s="121">
        <v>0</v>
      </c>
      <c r="E401" s="121">
        <v>1.380211241711606</v>
      </c>
      <c r="F401" s="86" t="s">
        <v>2613</v>
      </c>
      <c r="G401" s="86" t="b">
        <v>0</v>
      </c>
      <c r="H401" s="86" t="b">
        <v>0</v>
      </c>
      <c r="I401" s="86" t="b">
        <v>0</v>
      </c>
      <c r="J401" s="86" t="b">
        <v>0</v>
      </c>
      <c r="K401" s="86" t="b">
        <v>0</v>
      </c>
      <c r="L401" s="86" t="b">
        <v>0</v>
      </c>
    </row>
    <row r="402" spans="1:12" ht="15">
      <c r="A402" s="86" t="s">
        <v>3176</v>
      </c>
      <c r="B402" s="86" t="s">
        <v>3409</v>
      </c>
      <c r="C402" s="86">
        <v>2</v>
      </c>
      <c r="D402" s="121">
        <v>0</v>
      </c>
      <c r="E402" s="121">
        <v>1.380211241711606</v>
      </c>
      <c r="F402" s="86" t="s">
        <v>2613</v>
      </c>
      <c r="G402" s="86" t="b">
        <v>0</v>
      </c>
      <c r="H402" s="86" t="b">
        <v>0</v>
      </c>
      <c r="I402" s="86" t="b">
        <v>0</v>
      </c>
      <c r="J402" s="86" t="b">
        <v>0</v>
      </c>
      <c r="K402" s="86" t="b">
        <v>0</v>
      </c>
      <c r="L402" s="86" t="b">
        <v>0</v>
      </c>
    </row>
    <row r="403" spans="1:12" ht="15">
      <c r="A403" s="86" t="s">
        <v>3409</v>
      </c>
      <c r="B403" s="86" t="s">
        <v>3286</v>
      </c>
      <c r="C403" s="86">
        <v>2</v>
      </c>
      <c r="D403" s="121">
        <v>0</v>
      </c>
      <c r="E403" s="121">
        <v>1.380211241711606</v>
      </c>
      <c r="F403" s="86" t="s">
        <v>2613</v>
      </c>
      <c r="G403" s="86" t="b">
        <v>0</v>
      </c>
      <c r="H403" s="86" t="b">
        <v>0</v>
      </c>
      <c r="I403" s="86" t="b">
        <v>0</v>
      </c>
      <c r="J403" s="86" t="b">
        <v>0</v>
      </c>
      <c r="K403" s="86" t="b">
        <v>1</v>
      </c>
      <c r="L403" s="86" t="b">
        <v>0</v>
      </c>
    </row>
    <row r="404" spans="1:12" ht="15">
      <c r="A404" s="86" t="s">
        <v>3286</v>
      </c>
      <c r="B404" s="86" t="s">
        <v>3410</v>
      </c>
      <c r="C404" s="86">
        <v>2</v>
      </c>
      <c r="D404" s="121">
        <v>0</v>
      </c>
      <c r="E404" s="121">
        <v>1.380211241711606</v>
      </c>
      <c r="F404" s="86" t="s">
        <v>2613</v>
      </c>
      <c r="G404" s="86" t="b">
        <v>0</v>
      </c>
      <c r="H404" s="86" t="b">
        <v>1</v>
      </c>
      <c r="I404" s="86" t="b">
        <v>0</v>
      </c>
      <c r="J404" s="86" t="b">
        <v>0</v>
      </c>
      <c r="K404" s="86" t="b">
        <v>0</v>
      </c>
      <c r="L404" s="86" t="b">
        <v>0</v>
      </c>
    </row>
    <row r="405" spans="1:12" ht="15">
      <c r="A405" s="86" t="s">
        <v>3410</v>
      </c>
      <c r="B405" s="86" t="s">
        <v>3411</v>
      </c>
      <c r="C405" s="86">
        <v>2</v>
      </c>
      <c r="D405" s="121">
        <v>0</v>
      </c>
      <c r="E405" s="121">
        <v>1.380211241711606</v>
      </c>
      <c r="F405" s="86" t="s">
        <v>2613</v>
      </c>
      <c r="G405" s="86" t="b">
        <v>0</v>
      </c>
      <c r="H405" s="86" t="b">
        <v>0</v>
      </c>
      <c r="I405" s="86" t="b">
        <v>0</v>
      </c>
      <c r="J405" s="86" t="b">
        <v>0</v>
      </c>
      <c r="K405" s="86" t="b">
        <v>0</v>
      </c>
      <c r="L405" s="86" t="b">
        <v>0</v>
      </c>
    </row>
    <row r="406" spans="1:12" ht="15">
      <c r="A406" s="86" t="s">
        <v>3411</v>
      </c>
      <c r="B406" s="86" t="s">
        <v>563</v>
      </c>
      <c r="C406" s="86">
        <v>2</v>
      </c>
      <c r="D406" s="121">
        <v>0</v>
      </c>
      <c r="E406" s="121">
        <v>1.380211241711606</v>
      </c>
      <c r="F406" s="86" t="s">
        <v>2613</v>
      </c>
      <c r="G406" s="86" t="b">
        <v>0</v>
      </c>
      <c r="H406" s="86" t="b">
        <v>0</v>
      </c>
      <c r="I406" s="86" t="b">
        <v>0</v>
      </c>
      <c r="J406" s="86" t="b">
        <v>0</v>
      </c>
      <c r="K406" s="86" t="b">
        <v>0</v>
      </c>
      <c r="L406" s="86" t="b">
        <v>0</v>
      </c>
    </row>
    <row r="407" spans="1:12" ht="15">
      <c r="A407" s="86" t="s">
        <v>563</v>
      </c>
      <c r="B407" s="86" t="s">
        <v>3279</v>
      </c>
      <c r="C407" s="86">
        <v>2</v>
      </c>
      <c r="D407" s="121">
        <v>0</v>
      </c>
      <c r="E407" s="121">
        <v>1.380211241711606</v>
      </c>
      <c r="F407" s="86" t="s">
        <v>2613</v>
      </c>
      <c r="G407" s="86" t="b">
        <v>0</v>
      </c>
      <c r="H407" s="86" t="b">
        <v>0</v>
      </c>
      <c r="I407" s="86" t="b">
        <v>0</v>
      </c>
      <c r="J407" s="86" t="b">
        <v>0</v>
      </c>
      <c r="K407" s="86" t="b">
        <v>0</v>
      </c>
      <c r="L407" s="86" t="b">
        <v>0</v>
      </c>
    </row>
    <row r="408" spans="1:12" ht="15">
      <c r="A408" s="86" t="s">
        <v>3279</v>
      </c>
      <c r="B408" s="86" t="s">
        <v>3412</v>
      </c>
      <c r="C408" s="86">
        <v>2</v>
      </c>
      <c r="D408" s="121">
        <v>0</v>
      </c>
      <c r="E408" s="121">
        <v>1.380211241711606</v>
      </c>
      <c r="F408" s="86" t="s">
        <v>2613</v>
      </c>
      <c r="G408" s="86" t="b">
        <v>0</v>
      </c>
      <c r="H408" s="86" t="b">
        <v>0</v>
      </c>
      <c r="I408" s="86" t="b">
        <v>0</v>
      </c>
      <c r="J408" s="86" t="b">
        <v>1</v>
      </c>
      <c r="K408" s="86" t="b">
        <v>0</v>
      </c>
      <c r="L408" s="86" t="b">
        <v>0</v>
      </c>
    </row>
    <row r="409" spans="1:12" ht="15">
      <c r="A409" s="86" t="s">
        <v>3412</v>
      </c>
      <c r="B409" s="86" t="s">
        <v>3239</v>
      </c>
      <c r="C409" s="86">
        <v>2</v>
      </c>
      <c r="D409" s="121">
        <v>0</v>
      </c>
      <c r="E409" s="121">
        <v>1.380211241711606</v>
      </c>
      <c r="F409" s="86" t="s">
        <v>2613</v>
      </c>
      <c r="G409" s="86" t="b">
        <v>1</v>
      </c>
      <c r="H409" s="86" t="b">
        <v>0</v>
      </c>
      <c r="I409" s="86" t="b">
        <v>0</v>
      </c>
      <c r="J409" s="86" t="b">
        <v>0</v>
      </c>
      <c r="K409" s="86" t="b">
        <v>0</v>
      </c>
      <c r="L409" s="86" t="b">
        <v>0</v>
      </c>
    </row>
    <row r="410" spans="1:12" ht="15">
      <c r="A410" s="86" t="s">
        <v>3239</v>
      </c>
      <c r="B410" s="86" t="s">
        <v>3413</v>
      </c>
      <c r="C410" s="86">
        <v>2</v>
      </c>
      <c r="D410" s="121">
        <v>0</v>
      </c>
      <c r="E410" s="121">
        <v>1.380211241711606</v>
      </c>
      <c r="F410" s="86" t="s">
        <v>2613</v>
      </c>
      <c r="G410" s="86" t="b">
        <v>0</v>
      </c>
      <c r="H410" s="86" t="b">
        <v>0</v>
      </c>
      <c r="I410" s="86" t="b">
        <v>0</v>
      </c>
      <c r="J410" s="86" t="b">
        <v>0</v>
      </c>
      <c r="K410" s="86" t="b">
        <v>0</v>
      </c>
      <c r="L410" s="86" t="b">
        <v>0</v>
      </c>
    </row>
    <row r="411" spans="1:12" ht="15">
      <c r="A411" s="86" t="s">
        <v>3413</v>
      </c>
      <c r="B411" s="86" t="s">
        <v>3414</v>
      </c>
      <c r="C411" s="86">
        <v>2</v>
      </c>
      <c r="D411" s="121">
        <v>0</v>
      </c>
      <c r="E411" s="121">
        <v>1.380211241711606</v>
      </c>
      <c r="F411" s="86" t="s">
        <v>2613</v>
      </c>
      <c r="G411" s="86" t="b">
        <v>0</v>
      </c>
      <c r="H411" s="86" t="b">
        <v>0</v>
      </c>
      <c r="I411" s="86" t="b">
        <v>0</v>
      </c>
      <c r="J411" s="86" t="b">
        <v>0</v>
      </c>
      <c r="K411" s="86" t="b">
        <v>0</v>
      </c>
      <c r="L411" s="86" t="b">
        <v>0</v>
      </c>
    </row>
    <row r="412" spans="1:12" ht="15">
      <c r="A412" s="86" t="s">
        <v>3414</v>
      </c>
      <c r="B412" s="86" t="s">
        <v>2716</v>
      </c>
      <c r="C412" s="86">
        <v>2</v>
      </c>
      <c r="D412" s="121">
        <v>0</v>
      </c>
      <c r="E412" s="121">
        <v>1.380211241711606</v>
      </c>
      <c r="F412" s="86" t="s">
        <v>2613</v>
      </c>
      <c r="G412" s="86" t="b">
        <v>0</v>
      </c>
      <c r="H412" s="86" t="b">
        <v>0</v>
      </c>
      <c r="I412" s="86" t="b">
        <v>0</v>
      </c>
      <c r="J412" s="86" t="b">
        <v>0</v>
      </c>
      <c r="K412" s="86" t="b">
        <v>0</v>
      </c>
      <c r="L412" s="86" t="b">
        <v>0</v>
      </c>
    </row>
    <row r="413" spans="1:12" ht="15">
      <c r="A413" s="86" t="s">
        <v>2716</v>
      </c>
      <c r="B413" s="86" t="s">
        <v>3183</v>
      </c>
      <c r="C413" s="86">
        <v>2</v>
      </c>
      <c r="D413" s="121">
        <v>0</v>
      </c>
      <c r="E413" s="121">
        <v>1.0791812460476249</v>
      </c>
      <c r="F413" s="86" t="s">
        <v>2613</v>
      </c>
      <c r="G413" s="86" t="b">
        <v>0</v>
      </c>
      <c r="H413" s="86" t="b">
        <v>0</v>
      </c>
      <c r="I413" s="86" t="b">
        <v>0</v>
      </c>
      <c r="J413" s="86" t="b">
        <v>1</v>
      </c>
      <c r="K413" s="86" t="b">
        <v>0</v>
      </c>
      <c r="L413" s="86" t="b">
        <v>0</v>
      </c>
    </row>
    <row r="414" spans="1:12" ht="15">
      <c r="A414" s="86" t="s">
        <v>3183</v>
      </c>
      <c r="B414" s="86" t="s">
        <v>3183</v>
      </c>
      <c r="C414" s="86">
        <v>2</v>
      </c>
      <c r="D414" s="121">
        <v>0</v>
      </c>
      <c r="E414" s="121">
        <v>0.7781512503836436</v>
      </c>
      <c r="F414" s="86" t="s">
        <v>2613</v>
      </c>
      <c r="G414" s="86" t="b">
        <v>1</v>
      </c>
      <c r="H414" s="86" t="b">
        <v>0</v>
      </c>
      <c r="I414" s="86" t="b">
        <v>0</v>
      </c>
      <c r="J414" s="86" t="b">
        <v>1</v>
      </c>
      <c r="K414" s="86" t="b">
        <v>0</v>
      </c>
      <c r="L414" s="86" t="b">
        <v>0</v>
      </c>
    </row>
    <row r="415" spans="1:12" ht="15">
      <c r="A415" s="86" t="s">
        <v>3183</v>
      </c>
      <c r="B415" s="86" t="s">
        <v>2793</v>
      </c>
      <c r="C415" s="86">
        <v>2</v>
      </c>
      <c r="D415" s="121">
        <v>0</v>
      </c>
      <c r="E415" s="121">
        <v>1.0791812460476249</v>
      </c>
      <c r="F415" s="86" t="s">
        <v>2613</v>
      </c>
      <c r="G415" s="86" t="b">
        <v>1</v>
      </c>
      <c r="H415" s="86" t="b">
        <v>0</v>
      </c>
      <c r="I415" s="86" t="b">
        <v>0</v>
      </c>
      <c r="J415" s="86" t="b">
        <v>0</v>
      </c>
      <c r="K415" s="86" t="b">
        <v>0</v>
      </c>
      <c r="L415" s="86" t="b">
        <v>0</v>
      </c>
    </row>
    <row r="416" spans="1:12" ht="15">
      <c r="A416" s="86" t="s">
        <v>2793</v>
      </c>
      <c r="B416" s="86" t="s">
        <v>3202</v>
      </c>
      <c r="C416" s="86">
        <v>2</v>
      </c>
      <c r="D416" s="121">
        <v>0</v>
      </c>
      <c r="E416" s="121">
        <v>1.380211241711606</v>
      </c>
      <c r="F416" s="86" t="s">
        <v>2613</v>
      </c>
      <c r="G416" s="86" t="b">
        <v>0</v>
      </c>
      <c r="H416" s="86" t="b">
        <v>0</v>
      </c>
      <c r="I416" s="86" t="b">
        <v>0</v>
      </c>
      <c r="J416" s="86" t="b">
        <v>0</v>
      </c>
      <c r="K416" s="86" t="b">
        <v>0</v>
      </c>
      <c r="L416" s="86" t="b">
        <v>0</v>
      </c>
    </row>
    <row r="417" spans="1:12" ht="15">
      <c r="A417" s="86" t="s">
        <v>410</v>
      </c>
      <c r="B417" s="86" t="s">
        <v>563</v>
      </c>
      <c r="C417" s="86">
        <v>2</v>
      </c>
      <c r="D417" s="121">
        <v>0</v>
      </c>
      <c r="E417" s="121">
        <v>1.505149978319906</v>
      </c>
      <c r="F417" s="86" t="s">
        <v>2620</v>
      </c>
      <c r="G417" s="86" t="b">
        <v>0</v>
      </c>
      <c r="H417" s="86" t="b">
        <v>0</v>
      </c>
      <c r="I417" s="86" t="b">
        <v>0</v>
      </c>
      <c r="J417" s="86" t="b">
        <v>0</v>
      </c>
      <c r="K417" s="86" t="b">
        <v>0</v>
      </c>
      <c r="L417" s="86" t="b">
        <v>0</v>
      </c>
    </row>
    <row r="418" spans="1:12" ht="15">
      <c r="A418" s="86" t="s">
        <v>563</v>
      </c>
      <c r="B418" s="86" t="s">
        <v>3358</v>
      </c>
      <c r="C418" s="86">
        <v>2</v>
      </c>
      <c r="D418" s="121">
        <v>0</v>
      </c>
      <c r="E418" s="121">
        <v>1.505149978319906</v>
      </c>
      <c r="F418" s="86" t="s">
        <v>2620</v>
      </c>
      <c r="G418" s="86" t="b">
        <v>0</v>
      </c>
      <c r="H418" s="86" t="b">
        <v>0</v>
      </c>
      <c r="I418" s="86" t="b">
        <v>0</v>
      </c>
      <c r="J418" s="86" t="b">
        <v>0</v>
      </c>
      <c r="K418" s="86" t="b">
        <v>0</v>
      </c>
      <c r="L418" s="86" t="b">
        <v>0</v>
      </c>
    </row>
    <row r="419" spans="1:12" ht="15">
      <c r="A419" s="86" t="s">
        <v>3358</v>
      </c>
      <c r="B419" s="86" t="s">
        <v>3200</v>
      </c>
      <c r="C419" s="86">
        <v>2</v>
      </c>
      <c r="D419" s="121">
        <v>0</v>
      </c>
      <c r="E419" s="121">
        <v>1.505149978319906</v>
      </c>
      <c r="F419" s="86" t="s">
        <v>2620</v>
      </c>
      <c r="G419" s="86" t="b">
        <v>0</v>
      </c>
      <c r="H419" s="86" t="b">
        <v>0</v>
      </c>
      <c r="I419" s="86" t="b">
        <v>0</v>
      </c>
      <c r="J419" s="86" t="b">
        <v>0</v>
      </c>
      <c r="K419" s="86" t="b">
        <v>0</v>
      </c>
      <c r="L419" s="86" t="b">
        <v>0</v>
      </c>
    </row>
    <row r="420" spans="1:12" ht="15">
      <c r="A420" s="86" t="s">
        <v>3200</v>
      </c>
      <c r="B420" s="86" t="s">
        <v>3359</v>
      </c>
      <c r="C420" s="86">
        <v>2</v>
      </c>
      <c r="D420" s="121">
        <v>0</v>
      </c>
      <c r="E420" s="121">
        <v>1.505149978319906</v>
      </c>
      <c r="F420" s="86" t="s">
        <v>2620</v>
      </c>
      <c r="G420" s="86" t="b">
        <v>0</v>
      </c>
      <c r="H420" s="86" t="b">
        <v>0</v>
      </c>
      <c r="I420" s="86" t="b">
        <v>0</v>
      </c>
      <c r="J420" s="86" t="b">
        <v>0</v>
      </c>
      <c r="K420" s="86" t="b">
        <v>0</v>
      </c>
      <c r="L420" s="86" t="b">
        <v>0</v>
      </c>
    </row>
    <row r="421" spans="1:12" ht="15">
      <c r="A421" s="86" t="s">
        <v>3359</v>
      </c>
      <c r="B421" s="86" t="s">
        <v>3360</v>
      </c>
      <c r="C421" s="86">
        <v>2</v>
      </c>
      <c r="D421" s="121">
        <v>0</v>
      </c>
      <c r="E421" s="121">
        <v>1.505149978319906</v>
      </c>
      <c r="F421" s="86" t="s">
        <v>2620</v>
      </c>
      <c r="G421" s="86" t="b">
        <v>0</v>
      </c>
      <c r="H421" s="86" t="b">
        <v>0</v>
      </c>
      <c r="I421" s="86" t="b">
        <v>0</v>
      </c>
      <c r="J421" s="86" t="b">
        <v>0</v>
      </c>
      <c r="K421" s="86" t="b">
        <v>0</v>
      </c>
      <c r="L421" s="86" t="b">
        <v>0</v>
      </c>
    </row>
    <row r="422" spans="1:12" ht="15">
      <c r="A422" s="86" t="s">
        <v>3360</v>
      </c>
      <c r="B422" s="86" t="s">
        <v>2719</v>
      </c>
      <c r="C422" s="86">
        <v>2</v>
      </c>
      <c r="D422" s="121">
        <v>0</v>
      </c>
      <c r="E422" s="121">
        <v>1.505149978319906</v>
      </c>
      <c r="F422" s="86" t="s">
        <v>2620</v>
      </c>
      <c r="G422" s="86" t="b">
        <v>0</v>
      </c>
      <c r="H422" s="86" t="b">
        <v>0</v>
      </c>
      <c r="I422" s="86" t="b">
        <v>0</v>
      </c>
      <c r="J422" s="86" t="b">
        <v>0</v>
      </c>
      <c r="K422" s="86" t="b">
        <v>0</v>
      </c>
      <c r="L422" s="86" t="b">
        <v>0</v>
      </c>
    </row>
    <row r="423" spans="1:12" ht="15">
      <c r="A423" s="86" t="s">
        <v>2719</v>
      </c>
      <c r="B423" s="86" t="s">
        <v>3361</v>
      </c>
      <c r="C423" s="86">
        <v>2</v>
      </c>
      <c r="D423" s="121">
        <v>0</v>
      </c>
      <c r="E423" s="121">
        <v>1.505149978319906</v>
      </c>
      <c r="F423" s="86" t="s">
        <v>2620</v>
      </c>
      <c r="G423" s="86" t="b">
        <v>0</v>
      </c>
      <c r="H423" s="86" t="b">
        <v>0</v>
      </c>
      <c r="I423" s="86" t="b">
        <v>0</v>
      </c>
      <c r="J423" s="86" t="b">
        <v>0</v>
      </c>
      <c r="K423" s="86" t="b">
        <v>0</v>
      </c>
      <c r="L423" s="86" t="b">
        <v>0</v>
      </c>
    </row>
    <row r="424" spans="1:12" ht="15">
      <c r="A424" s="86" t="s">
        <v>3361</v>
      </c>
      <c r="B424" s="86" t="s">
        <v>3179</v>
      </c>
      <c r="C424" s="86">
        <v>2</v>
      </c>
      <c r="D424" s="121">
        <v>0</v>
      </c>
      <c r="E424" s="121">
        <v>1.505149978319906</v>
      </c>
      <c r="F424" s="86" t="s">
        <v>2620</v>
      </c>
      <c r="G424" s="86" t="b">
        <v>0</v>
      </c>
      <c r="H424" s="86" t="b">
        <v>0</v>
      </c>
      <c r="I424" s="86" t="b">
        <v>0</v>
      </c>
      <c r="J424" s="86" t="b">
        <v>0</v>
      </c>
      <c r="K424" s="86" t="b">
        <v>0</v>
      </c>
      <c r="L424" s="86" t="b">
        <v>0</v>
      </c>
    </row>
    <row r="425" spans="1:12" ht="15">
      <c r="A425" s="86" t="s">
        <v>3179</v>
      </c>
      <c r="B425" s="86" t="s">
        <v>3362</v>
      </c>
      <c r="C425" s="86">
        <v>2</v>
      </c>
      <c r="D425" s="121">
        <v>0</v>
      </c>
      <c r="E425" s="121">
        <v>1.505149978319906</v>
      </c>
      <c r="F425" s="86" t="s">
        <v>2620</v>
      </c>
      <c r="G425" s="86" t="b">
        <v>0</v>
      </c>
      <c r="H425" s="86" t="b">
        <v>0</v>
      </c>
      <c r="I425" s="86" t="b">
        <v>0</v>
      </c>
      <c r="J425" s="86" t="b">
        <v>0</v>
      </c>
      <c r="K425" s="86" t="b">
        <v>1</v>
      </c>
      <c r="L425" s="86" t="b">
        <v>0</v>
      </c>
    </row>
    <row r="426" spans="1:12" ht="15">
      <c r="A426" s="86" t="s">
        <v>3362</v>
      </c>
      <c r="B426" s="86" t="s">
        <v>2716</v>
      </c>
      <c r="C426" s="86">
        <v>2</v>
      </c>
      <c r="D426" s="121">
        <v>0</v>
      </c>
      <c r="E426" s="121">
        <v>1.505149978319906</v>
      </c>
      <c r="F426" s="86" t="s">
        <v>2620</v>
      </c>
      <c r="G426" s="86" t="b">
        <v>0</v>
      </c>
      <c r="H426" s="86" t="b">
        <v>1</v>
      </c>
      <c r="I426" s="86" t="b">
        <v>0</v>
      </c>
      <c r="J426" s="86" t="b">
        <v>0</v>
      </c>
      <c r="K426" s="86" t="b">
        <v>0</v>
      </c>
      <c r="L426" s="86" t="b">
        <v>0</v>
      </c>
    </row>
    <row r="427" spans="1:12" ht="15">
      <c r="A427" s="86" t="s">
        <v>2716</v>
      </c>
      <c r="B427" s="86" t="s">
        <v>3175</v>
      </c>
      <c r="C427" s="86">
        <v>2</v>
      </c>
      <c r="D427" s="121">
        <v>0</v>
      </c>
      <c r="E427" s="121">
        <v>1.505149978319906</v>
      </c>
      <c r="F427" s="86" t="s">
        <v>2620</v>
      </c>
      <c r="G427" s="86" t="b">
        <v>0</v>
      </c>
      <c r="H427" s="86" t="b">
        <v>0</v>
      </c>
      <c r="I427" s="86" t="b">
        <v>0</v>
      </c>
      <c r="J427" s="86" t="b">
        <v>0</v>
      </c>
      <c r="K427" s="86" t="b">
        <v>0</v>
      </c>
      <c r="L427" s="86" t="b">
        <v>0</v>
      </c>
    </row>
    <row r="428" spans="1:12" ht="15">
      <c r="A428" s="86" t="s">
        <v>3175</v>
      </c>
      <c r="B428" s="86" t="s">
        <v>3363</v>
      </c>
      <c r="C428" s="86">
        <v>2</v>
      </c>
      <c r="D428" s="121">
        <v>0</v>
      </c>
      <c r="E428" s="121">
        <v>1.505149978319906</v>
      </c>
      <c r="F428" s="86" t="s">
        <v>2620</v>
      </c>
      <c r="G428" s="86" t="b">
        <v>0</v>
      </c>
      <c r="H428" s="86" t="b">
        <v>0</v>
      </c>
      <c r="I428" s="86" t="b">
        <v>0</v>
      </c>
      <c r="J428" s="86" t="b">
        <v>0</v>
      </c>
      <c r="K428" s="86" t="b">
        <v>0</v>
      </c>
      <c r="L428" s="86" t="b">
        <v>0</v>
      </c>
    </row>
    <row r="429" spans="1:12" ht="15">
      <c r="A429" s="86" t="s">
        <v>3363</v>
      </c>
      <c r="B429" s="86" t="s">
        <v>3364</v>
      </c>
      <c r="C429" s="86">
        <v>2</v>
      </c>
      <c r="D429" s="121">
        <v>0</v>
      </c>
      <c r="E429" s="121">
        <v>1.505149978319906</v>
      </c>
      <c r="F429" s="86" t="s">
        <v>2620</v>
      </c>
      <c r="G429" s="86" t="b">
        <v>0</v>
      </c>
      <c r="H429" s="86" t="b">
        <v>0</v>
      </c>
      <c r="I429" s="86" t="b">
        <v>0</v>
      </c>
      <c r="J429" s="86" t="b">
        <v>1</v>
      </c>
      <c r="K429" s="86" t="b">
        <v>0</v>
      </c>
      <c r="L429" s="86" t="b">
        <v>0</v>
      </c>
    </row>
    <row r="430" spans="1:12" ht="15">
      <c r="A430" s="86" t="s">
        <v>3364</v>
      </c>
      <c r="B430" s="86" t="s">
        <v>3365</v>
      </c>
      <c r="C430" s="86">
        <v>2</v>
      </c>
      <c r="D430" s="121">
        <v>0</v>
      </c>
      <c r="E430" s="121">
        <v>1.505149978319906</v>
      </c>
      <c r="F430" s="86" t="s">
        <v>2620</v>
      </c>
      <c r="G430" s="86" t="b">
        <v>1</v>
      </c>
      <c r="H430" s="86" t="b">
        <v>0</v>
      </c>
      <c r="I430" s="86" t="b">
        <v>0</v>
      </c>
      <c r="J430" s="86" t="b">
        <v>0</v>
      </c>
      <c r="K430" s="86" t="b">
        <v>0</v>
      </c>
      <c r="L430" s="86" t="b">
        <v>0</v>
      </c>
    </row>
    <row r="431" spans="1:12" ht="15">
      <c r="A431" s="86" t="s">
        <v>3365</v>
      </c>
      <c r="B431" s="86" t="s">
        <v>2718</v>
      </c>
      <c r="C431" s="86">
        <v>2</v>
      </c>
      <c r="D431" s="121">
        <v>0</v>
      </c>
      <c r="E431" s="121">
        <v>1.505149978319906</v>
      </c>
      <c r="F431" s="86" t="s">
        <v>2620</v>
      </c>
      <c r="G431" s="86" t="b">
        <v>0</v>
      </c>
      <c r="H431" s="86" t="b">
        <v>0</v>
      </c>
      <c r="I431" s="86" t="b">
        <v>0</v>
      </c>
      <c r="J431" s="86" t="b">
        <v>0</v>
      </c>
      <c r="K431" s="86" t="b">
        <v>0</v>
      </c>
      <c r="L431" s="86" t="b">
        <v>0</v>
      </c>
    </row>
    <row r="432" spans="1:12" ht="15">
      <c r="A432" s="86" t="s">
        <v>2718</v>
      </c>
      <c r="B432" s="86" t="s">
        <v>3256</v>
      </c>
      <c r="C432" s="86">
        <v>2</v>
      </c>
      <c r="D432" s="121">
        <v>0</v>
      </c>
      <c r="E432" s="121">
        <v>1.505149978319906</v>
      </c>
      <c r="F432" s="86" t="s">
        <v>2620</v>
      </c>
      <c r="G432" s="86" t="b">
        <v>0</v>
      </c>
      <c r="H432" s="86" t="b">
        <v>0</v>
      </c>
      <c r="I432" s="86" t="b">
        <v>0</v>
      </c>
      <c r="J432" s="86" t="b">
        <v>0</v>
      </c>
      <c r="K432" s="86" t="b">
        <v>0</v>
      </c>
      <c r="L432" s="86" t="b">
        <v>0</v>
      </c>
    </row>
    <row r="433" spans="1:12" ht="15">
      <c r="A433" s="86" t="s">
        <v>3256</v>
      </c>
      <c r="B433" s="86" t="s">
        <v>3222</v>
      </c>
      <c r="C433" s="86">
        <v>2</v>
      </c>
      <c r="D433" s="121">
        <v>0</v>
      </c>
      <c r="E433" s="121">
        <v>1.505149978319906</v>
      </c>
      <c r="F433" s="86" t="s">
        <v>2620</v>
      </c>
      <c r="G433" s="86" t="b">
        <v>0</v>
      </c>
      <c r="H433" s="86" t="b">
        <v>0</v>
      </c>
      <c r="I433" s="86" t="b">
        <v>0</v>
      </c>
      <c r="J433" s="86" t="b">
        <v>0</v>
      </c>
      <c r="K433" s="86" t="b">
        <v>0</v>
      </c>
      <c r="L433" s="86" t="b">
        <v>0</v>
      </c>
    </row>
    <row r="434" spans="1:12" ht="15">
      <c r="A434" s="86" t="s">
        <v>3222</v>
      </c>
      <c r="B434" s="86" t="s">
        <v>369</v>
      </c>
      <c r="C434" s="86">
        <v>2</v>
      </c>
      <c r="D434" s="121">
        <v>0</v>
      </c>
      <c r="E434" s="121">
        <v>1.505149978319906</v>
      </c>
      <c r="F434" s="86" t="s">
        <v>2620</v>
      </c>
      <c r="G434" s="86" t="b">
        <v>0</v>
      </c>
      <c r="H434" s="86" t="b">
        <v>0</v>
      </c>
      <c r="I434" s="86" t="b">
        <v>0</v>
      </c>
      <c r="J434" s="86" t="b">
        <v>0</v>
      </c>
      <c r="K434" s="86" t="b">
        <v>0</v>
      </c>
      <c r="L434" s="86" t="b">
        <v>0</v>
      </c>
    </row>
    <row r="435" spans="1:12" ht="15">
      <c r="A435" s="86" t="s">
        <v>369</v>
      </c>
      <c r="B435" s="86" t="s">
        <v>3185</v>
      </c>
      <c r="C435" s="86">
        <v>2</v>
      </c>
      <c r="D435" s="121">
        <v>0</v>
      </c>
      <c r="E435" s="121">
        <v>1.505149978319906</v>
      </c>
      <c r="F435" s="86" t="s">
        <v>2620</v>
      </c>
      <c r="G435" s="86" t="b">
        <v>0</v>
      </c>
      <c r="H435" s="86" t="b">
        <v>0</v>
      </c>
      <c r="I435" s="86" t="b">
        <v>0</v>
      </c>
      <c r="J435" s="86" t="b">
        <v>0</v>
      </c>
      <c r="K435" s="86" t="b">
        <v>0</v>
      </c>
      <c r="L435" s="86" t="b">
        <v>0</v>
      </c>
    </row>
    <row r="436" spans="1:12" ht="15">
      <c r="A436" s="86" t="s">
        <v>3185</v>
      </c>
      <c r="B436" s="86" t="s">
        <v>3262</v>
      </c>
      <c r="C436" s="86">
        <v>2</v>
      </c>
      <c r="D436" s="121">
        <v>0</v>
      </c>
      <c r="E436" s="121">
        <v>1.505149978319906</v>
      </c>
      <c r="F436" s="86" t="s">
        <v>2620</v>
      </c>
      <c r="G436" s="86" t="b">
        <v>0</v>
      </c>
      <c r="H436" s="86" t="b">
        <v>0</v>
      </c>
      <c r="I436" s="86" t="b">
        <v>0</v>
      </c>
      <c r="J436" s="86" t="b">
        <v>0</v>
      </c>
      <c r="K436" s="86" t="b">
        <v>0</v>
      </c>
      <c r="L436" s="86" t="b">
        <v>0</v>
      </c>
    </row>
    <row r="437" spans="1:12" ht="15">
      <c r="A437" s="86" t="s">
        <v>3262</v>
      </c>
      <c r="B437" s="86" t="s">
        <v>3366</v>
      </c>
      <c r="C437" s="86">
        <v>2</v>
      </c>
      <c r="D437" s="121">
        <v>0</v>
      </c>
      <c r="E437" s="121">
        <v>1.505149978319906</v>
      </c>
      <c r="F437" s="86" t="s">
        <v>2620</v>
      </c>
      <c r="G437" s="86" t="b">
        <v>0</v>
      </c>
      <c r="H437" s="86" t="b">
        <v>0</v>
      </c>
      <c r="I437" s="86" t="b">
        <v>0</v>
      </c>
      <c r="J437" s="86" t="b">
        <v>0</v>
      </c>
      <c r="K437" s="86" t="b">
        <v>0</v>
      </c>
      <c r="L437" s="86" t="b">
        <v>0</v>
      </c>
    </row>
    <row r="438" spans="1:12" ht="15">
      <c r="A438" s="86" t="s">
        <v>3366</v>
      </c>
      <c r="B438" s="86" t="s">
        <v>3195</v>
      </c>
      <c r="C438" s="86">
        <v>2</v>
      </c>
      <c r="D438" s="121">
        <v>0</v>
      </c>
      <c r="E438" s="121">
        <v>1.505149978319906</v>
      </c>
      <c r="F438" s="86" t="s">
        <v>2620</v>
      </c>
      <c r="G438" s="86" t="b">
        <v>0</v>
      </c>
      <c r="H438" s="86" t="b">
        <v>0</v>
      </c>
      <c r="I438" s="86" t="b">
        <v>0</v>
      </c>
      <c r="J438" s="86" t="b">
        <v>0</v>
      </c>
      <c r="K438" s="86" t="b">
        <v>0</v>
      </c>
      <c r="L438" s="86" t="b">
        <v>0</v>
      </c>
    </row>
    <row r="439" spans="1:12" ht="15">
      <c r="A439" s="86" t="s">
        <v>3195</v>
      </c>
      <c r="B439" s="86" t="s">
        <v>3221</v>
      </c>
      <c r="C439" s="86">
        <v>2</v>
      </c>
      <c r="D439" s="121">
        <v>0</v>
      </c>
      <c r="E439" s="121">
        <v>1.505149978319906</v>
      </c>
      <c r="F439" s="86" t="s">
        <v>2620</v>
      </c>
      <c r="G439" s="86" t="b">
        <v>0</v>
      </c>
      <c r="H439" s="86" t="b">
        <v>0</v>
      </c>
      <c r="I439" s="86" t="b">
        <v>0</v>
      </c>
      <c r="J439" s="86" t="b">
        <v>0</v>
      </c>
      <c r="K439" s="86" t="b">
        <v>0</v>
      </c>
      <c r="L439" s="86" t="b">
        <v>0</v>
      </c>
    </row>
    <row r="440" spans="1:12" ht="15">
      <c r="A440" s="86" t="s">
        <v>3221</v>
      </c>
      <c r="B440" s="86" t="s">
        <v>3188</v>
      </c>
      <c r="C440" s="86">
        <v>2</v>
      </c>
      <c r="D440" s="121">
        <v>0</v>
      </c>
      <c r="E440" s="121">
        <v>1.505149978319906</v>
      </c>
      <c r="F440" s="86" t="s">
        <v>2620</v>
      </c>
      <c r="G440" s="86" t="b">
        <v>0</v>
      </c>
      <c r="H440" s="86" t="b">
        <v>0</v>
      </c>
      <c r="I440" s="86" t="b">
        <v>0</v>
      </c>
      <c r="J440" s="86" t="b">
        <v>0</v>
      </c>
      <c r="K440" s="86" t="b">
        <v>0</v>
      </c>
      <c r="L440" s="86" t="b">
        <v>0</v>
      </c>
    </row>
    <row r="441" spans="1:12" ht="15">
      <c r="A441" s="86" t="s">
        <v>3188</v>
      </c>
      <c r="B441" s="86" t="s">
        <v>3264</v>
      </c>
      <c r="C441" s="86">
        <v>2</v>
      </c>
      <c r="D441" s="121">
        <v>0</v>
      </c>
      <c r="E441" s="121">
        <v>1.505149978319906</v>
      </c>
      <c r="F441" s="86" t="s">
        <v>2620</v>
      </c>
      <c r="G441" s="86" t="b">
        <v>0</v>
      </c>
      <c r="H441" s="86" t="b">
        <v>0</v>
      </c>
      <c r="I441" s="86" t="b">
        <v>0</v>
      </c>
      <c r="J441" s="86" t="b">
        <v>0</v>
      </c>
      <c r="K441" s="86" t="b">
        <v>0</v>
      </c>
      <c r="L441" s="86" t="b">
        <v>0</v>
      </c>
    </row>
    <row r="442" spans="1:12" ht="15">
      <c r="A442" s="86" t="s">
        <v>3264</v>
      </c>
      <c r="B442" s="86" t="s">
        <v>3178</v>
      </c>
      <c r="C442" s="86">
        <v>2</v>
      </c>
      <c r="D442" s="121">
        <v>0</v>
      </c>
      <c r="E442" s="121">
        <v>1.505149978319906</v>
      </c>
      <c r="F442" s="86" t="s">
        <v>2620</v>
      </c>
      <c r="G442" s="86" t="b">
        <v>0</v>
      </c>
      <c r="H442" s="86" t="b">
        <v>0</v>
      </c>
      <c r="I442" s="86" t="b">
        <v>0</v>
      </c>
      <c r="J442" s="86" t="b">
        <v>0</v>
      </c>
      <c r="K442" s="86" t="b">
        <v>0</v>
      </c>
      <c r="L442" s="86" t="b">
        <v>0</v>
      </c>
    </row>
    <row r="443" spans="1:12" ht="15">
      <c r="A443" s="86" t="s">
        <v>3178</v>
      </c>
      <c r="B443" s="86" t="s">
        <v>3367</v>
      </c>
      <c r="C443" s="86">
        <v>2</v>
      </c>
      <c r="D443" s="121">
        <v>0</v>
      </c>
      <c r="E443" s="121">
        <v>1.505149978319906</v>
      </c>
      <c r="F443" s="86" t="s">
        <v>2620</v>
      </c>
      <c r="G443" s="86" t="b">
        <v>0</v>
      </c>
      <c r="H443" s="86" t="b">
        <v>0</v>
      </c>
      <c r="I443" s="86" t="b">
        <v>0</v>
      </c>
      <c r="J443" s="86" t="b">
        <v>0</v>
      </c>
      <c r="K443" s="86" t="b">
        <v>1</v>
      </c>
      <c r="L443" s="86" t="b">
        <v>0</v>
      </c>
    </row>
    <row r="444" spans="1:12" ht="15">
      <c r="A444" s="86" t="s">
        <v>3367</v>
      </c>
      <c r="B444" s="86" t="s">
        <v>3368</v>
      </c>
      <c r="C444" s="86">
        <v>2</v>
      </c>
      <c r="D444" s="121">
        <v>0</v>
      </c>
      <c r="E444" s="121">
        <v>1.505149978319906</v>
      </c>
      <c r="F444" s="86" t="s">
        <v>2620</v>
      </c>
      <c r="G444" s="86" t="b">
        <v>0</v>
      </c>
      <c r="H444" s="86" t="b">
        <v>1</v>
      </c>
      <c r="I444" s="86" t="b">
        <v>0</v>
      </c>
      <c r="J444" s="86" t="b">
        <v>0</v>
      </c>
      <c r="K444" s="86" t="b">
        <v>0</v>
      </c>
      <c r="L444" s="86" t="b">
        <v>0</v>
      </c>
    </row>
    <row r="445" spans="1:12" ht="15">
      <c r="A445" s="86" t="s">
        <v>3368</v>
      </c>
      <c r="B445" s="86" t="s">
        <v>3369</v>
      </c>
      <c r="C445" s="86">
        <v>2</v>
      </c>
      <c r="D445" s="121">
        <v>0</v>
      </c>
      <c r="E445" s="121">
        <v>1.505149978319906</v>
      </c>
      <c r="F445" s="86" t="s">
        <v>2620</v>
      </c>
      <c r="G445" s="86" t="b">
        <v>0</v>
      </c>
      <c r="H445" s="86" t="b">
        <v>0</v>
      </c>
      <c r="I445" s="86" t="b">
        <v>0</v>
      </c>
      <c r="J445" s="86" t="b">
        <v>0</v>
      </c>
      <c r="K445" s="86" t="b">
        <v>0</v>
      </c>
      <c r="L445" s="86" t="b">
        <v>0</v>
      </c>
    </row>
    <row r="446" spans="1:12" ht="15">
      <c r="A446" s="86" t="s">
        <v>3369</v>
      </c>
      <c r="B446" s="86" t="s">
        <v>3370</v>
      </c>
      <c r="C446" s="86">
        <v>2</v>
      </c>
      <c r="D446" s="121">
        <v>0</v>
      </c>
      <c r="E446" s="121">
        <v>1.505149978319906</v>
      </c>
      <c r="F446" s="86" t="s">
        <v>2620</v>
      </c>
      <c r="G446" s="86" t="b">
        <v>0</v>
      </c>
      <c r="H446" s="86" t="b">
        <v>0</v>
      </c>
      <c r="I446" s="86" t="b">
        <v>0</v>
      </c>
      <c r="J446" s="86" t="b">
        <v>0</v>
      </c>
      <c r="K446" s="86" t="b">
        <v>0</v>
      </c>
      <c r="L446" s="86" t="b">
        <v>0</v>
      </c>
    </row>
    <row r="447" spans="1:12" ht="15">
      <c r="A447" s="86" t="s">
        <v>3370</v>
      </c>
      <c r="B447" s="86" t="s">
        <v>3253</v>
      </c>
      <c r="C447" s="86">
        <v>2</v>
      </c>
      <c r="D447" s="121">
        <v>0</v>
      </c>
      <c r="E447" s="121">
        <v>1.505149978319906</v>
      </c>
      <c r="F447" s="86" t="s">
        <v>2620</v>
      </c>
      <c r="G447" s="86" t="b">
        <v>0</v>
      </c>
      <c r="H447" s="86" t="b">
        <v>0</v>
      </c>
      <c r="I447" s="86" t="b">
        <v>0</v>
      </c>
      <c r="J447" s="86" t="b">
        <v>1</v>
      </c>
      <c r="K447" s="86" t="b">
        <v>0</v>
      </c>
      <c r="L447" s="86" t="b">
        <v>0</v>
      </c>
    </row>
    <row r="448" spans="1:12" ht="15">
      <c r="A448" s="86" t="s">
        <v>3253</v>
      </c>
      <c r="B448" s="86" t="s">
        <v>3254</v>
      </c>
      <c r="C448" s="86">
        <v>2</v>
      </c>
      <c r="D448" s="121">
        <v>0</v>
      </c>
      <c r="E448" s="121">
        <v>1.505149978319906</v>
      </c>
      <c r="F448" s="86" t="s">
        <v>2620</v>
      </c>
      <c r="G448" s="86" t="b">
        <v>1</v>
      </c>
      <c r="H448" s="86" t="b">
        <v>0</v>
      </c>
      <c r="I448" s="86" t="b">
        <v>0</v>
      </c>
      <c r="J448" s="86" t="b">
        <v>0</v>
      </c>
      <c r="K448" s="86" t="b">
        <v>0</v>
      </c>
      <c r="L448" s="86" t="b">
        <v>0</v>
      </c>
    </row>
    <row r="449" spans="1:12" ht="15">
      <c r="A449" s="86" t="s">
        <v>3416</v>
      </c>
      <c r="B449" s="86" t="s">
        <v>2716</v>
      </c>
      <c r="C449" s="86">
        <v>2</v>
      </c>
      <c r="D449" s="121">
        <v>0</v>
      </c>
      <c r="E449" s="121">
        <v>1.0413926851582251</v>
      </c>
      <c r="F449" s="86" t="s">
        <v>2627</v>
      </c>
      <c r="G449" s="86" t="b">
        <v>0</v>
      </c>
      <c r="H449" s="86" t="b">
        <v>0</v>
      </c>
      <c r="I449" s="86" t="b">
        <v>0</v>
      </c>
      <c r="J449" s="86" t="b">
        <v>0</v>
      </c>
      <c r="K449" s="86" t="b">
        <v>0</v>
      </c>
      <c r="L449" s="86" t="b">
        <v>0</v>
      </c>
    </row>
    <row r="450" spans="1:12" ht="15">
      <c r="A450" s="86" t="s">
        <v>2716</v>
      </c>
      <c r="B450" s="86" t="s">
        <v>3285</v>
      </c>
      <c r="C450" s="86">
        <v>2</v>
      </c>
      <c r="D450" s="121">
        <v>0</v>
      </c>
      <c r="E450" s="121">
        <v>1.0413926851582251</v>
      </c>
      <c r="F450" s="86" t="s">
        <v>2627</v>
      </c>
      <c r="G450" s="86" t="b">
        <v>0</v>
      </c>
      <c r="H450" s="86" t="b">
        <v>0</v>
      </c>
      <c r="I450" s="86" t="b">
        <v>0</v>
      </c>
      <c r="J450" s="86" t="b">
        <v>0</v>
      </c>
      <c r="K450" s="86" t="b">
        <v>0</v>
      </c>
      <c r="L450" s="86" t="b">
        <v>0</v>
      </c>
    </row>
    <row r="451" spans="1:12" ht="15">
      <c r="A451" s="86" t="s">
        <v>3285</v>
      </c>
      <c r="B451" s="86" t="s">
        <v>563</v>
      </c>
      <c r="C451" s="86">
        <v>2</v>
      </c>
      <c r="D451" s="121">
        <v>0</v>
      </c>
      <c r="E451" s="121">
        <v>0.7403626894942439</v>
      </c>
      <c r="F451" s="86" t="s">
        <v>2627</v>
      </c>
      <c r="G451" s="86" t="b">
        <v>0</v>
      </c>
      <c r="H451" s="86" t="b">
        <v>0</v>
      </c>
      <c r="I451" s="86" t="b">
        <v>0</v>
      </c>
      <c r="J451" s="86" t="b">
        <v>0</v>
      </c>
      <c r="K451" s="86" t="b">
        <v>0</v>
      </c>
      <c r="L451" s="86" t="b">
        <v>0</v>
      </c>
    </row>
    <row r="452" spans="1:12" ht="15">
      <c r="A452" s="86" t="s">
        <v>563</v>
      </c>
      <c r="B452" s="86" t="s">
        <v>563</v>
      </c>
      <c r="C452" s="86">
        <v>2</v>
      </c>
      <c r="D452" s="121">
        <v>0</v>
      </c>
      <c r="E452" s="121">
        <v>0.43933269383026263</v>
      </c>
      <c r="F452" s="86" t="s">
        <v>2627</v>
      </c>
      <c r="G452" s="86" t="b">
        <v>0</v>
      </c>
      <c r="H452" s="86" t="b">
        <v>0</v>
      </c>
      <c r="I452" s="86" t="b">
        <v>0</v>
      </c>
      <c r="J452" s="86" t="b">
        <v>0</v>
      </c>
      <c r="K452" s="86" t="b">
        <v>0</v>
      </c>
      <c r="L452" s="86" t="b">
        <v>0</v>
      </c>
    </row>
    <row r="453" spans="1:12" ht="15">
      <c r="A453" s="86" t="s">
        <v>563</v>
      </c>
      <c r="B453" s="86" t="s">
        <v>2731</v>
      </c>
      <c r="C453" s="86">
        <v>2</v>
      </c>
      <c r="D453" s="121">
        <v>0</v>
      </c>
      <c r="E453" s="121">
        <v>0.7403626894942439</v>
      </c>
      <c r="F453" s="86" t="s">
        <v>2627</v>
      </c>
      <c r="G453" s="86" t="b">
        <v>0</v>
      </c>
      <c r="H453" s="86" t="b">
        <v>0</v>
      </c>
      <c r="I453" s="86" t="b">
        <v>0</v>
      </c>
      <c r="J453" s="86" t="b">
        <v>0</v>
      </c>
      <c r="K453" s="86" t="b">
        <v>0</v>
      </c>
      <c r="L453" s="86" t="b">
        <v>0</v>
      </c>
    </row>
    <row r="454" spans="1:12" ht="15">
      <c r="A454" s="86" t="s">
        <v>2731</v>
      </c>
      <c r="B454" s="86" t="s">
        <v>3203</v>
      </c>
      <c r="C454" s="86">
        <v>2</v>
      </c>
      <c r="D454" s="121">
        <v>0</v>
      </c>
      <c r="E454" s="121">
        <v>1.0413926851582251</v>
      </c>
      <c r="F454" s="86" t="s">
        <v>2627</v>
      </c>
      <c r="G454" s="86" t="b">
        <v>0</v>
      </c>
      <c r="H454" s="86" t="b">
        <v>0</v>
      </c>
      <c r="I454" s="86" t="b">
        <v>0</v>
      </c>
      <c r="J454" s="86" t="b">
        <v>0</v>
      </c>
      <c r="K454" s="86" t="b">
        <v>1</v>
      </c>
      <c r="L454" s="86" t="b">
        <v>0</v>
      </c>
    </row>
    <row r="455" spans="1:12" ht="15">
      <c r="A455" s="86" t="s">
        <v>3203</v>
      </c>
      <c r="B455" s="86" t="s">
        <v>3227</v>
      </c>
      <c r="C455" s="86">
        <v>2</v>
      </c>
      <c r="D455" s="121">
        <v>0</v>
      </c>
      <c r="E455" s="121">
        <v>1.0413926851582251</v>
      </c>
      <c r="F455" s="86" t="s">
        <v>2627</v>
      </c>
      <c r="G455" s="86" t="b">
        <v>0</v>
      </c>
      <c r="H455" s="86" t="b">
        <v>1</v>
      </c>
      <c r="I455" s="86" t="b">
        <v>0</v>
      </c>
      <c r="J455" s="86" t="b">
        <v>1</v>
      </c>
      <c r="K455" s="86" t="b">
        <v>0</v>
      </c>
      <c r="L455" s="86" t="b">
        <v>0</v>
      </c>
    </row>
    <row r="456" spans="1:12" ht="15">
      <c r="A456" s="86" t="s">
        <v>3227</v>
      </c>
      <c r="B456" s="86" t="s">
        <v>3267</v>
      </c>
      <c r="C456" s="86">
        <v>2</v>
      </c>
      <c r="D456" s="121">
        <v>0</v>
      </c>
      <c r="E456" s="121">
        <v>1.0413926851582251</v>
      </c>
      <c r="F456" s="86" t="s">
        <v>2627</v>
      </c>
      <c r="G456" s="86" t="b">
        <v>1</v>
      </c>
      <c r="H456" s="86" t="b">
        <v>0</v>
      </c>
      <c r="I456" s="86" t="b">
        <v>0</v>
      </c>
      <c r="J456" s="86" t="b">
        <v>0</v>
      </c>
      <c r="K456" s="86" t="b">
        <v>0</v>
      </c>
      <c r="L456" s="86" t="b">
        <v>0</v>
      </c>
    </row>
    <row r="457" spans="1:12" ht="15">
      <c r="A457" s="86" t="s">
        <v>3267</v>
      </c>
      <c r="B457" s="86" t="s">
        <v>3287</v>
      </c>
      <c r="C457" s="86">
        <v>2</v>
      </c>
      <c r="D457" s="121">
        <v>0</v>
      </c>
      <c r="E457" s="121">
        <v>1.0413926851582251</v>
      </c>
      <c r="F457" s="86" t="s">
        <v>2627</v>
      </c>
      <c r="G457" s="86" t="b">
        <v>0</v>
      </c>
      <c r="H457" s="86" t="b">
        <v>0</v>
      </c>
      <c r="I457" s="86" t="b">
        <v>0</v>
      </c>
      <c r="J457" s="86" t="b">
        <v>0</v>
      </c>
      <c r="K457" s="86" t="b">
        <v>1</v>
      </c>
      <c r="L457" s="86" t="b">
        <v>0</v>
      </c>
    </row>
    <row r="458" spans="1:12" ht="15">
      <c r="A458" s="86" t="s">
        <v>3287</v>
      </c>
      <c r="B458" s="86" t="s">
        <v>3184</v>
      </c>
      <c r="C458" s="86">
        <v>2</v>
      </c>
      <c r="D458" s="121">
        <v>0</v>
      </c>
      <c r="E458" s="121">
        <v>1.0413926851582251</v>
      </c>
      <c r="F458" s="86" t="s">
        <v>2627</v>
      </c>
      <c r="G458" s="86" t="b">
        <v>0</v>
      </c>
      <c r="H458" s="86" t="b">
        <v>1</v>
      </c>
      <c r="I458" s="86" t="b">
        <v>0</v>
      </c>
      <c r="J458" s="86" t="b">
        <v>1</v>
      </c>
      <c r="K458" s="86" t="b">
        <v>0</v>
      </c>
      <c r="L458" s="86" t="b">
        <v>0</v>
      </c>
    </row>
    <row r="459" spans="1:12" ht="15">
      <c r="A459" s="86" t="s">
        <v>3184</v>
      </c>
      <c r="B459" s="86" t="s">
        <v>2717</v>
      </c>
      <c r="C459" s="86">
        <v>2</v>
      </c>
      <c r="D459" s="121">
        <v>0</v>
      </c>
      <c r="E459" s="121">
        <v>1.0413926851582251</v>
      </c>
      <c r="F459" s="86" t="s">
        <v>2627</v>
      </c>
      <c r="G459" s="86" t="b">
        <v>1</v>
      </c>
      <c r="H459" s="86" t="b">
        <v>0</v>
      </c>
      <c r="I459" s="86" t="b">
        <v>0</v>
      </c>
      <c r="J459" s="86" t="b">
        <v>0</v>
      </c>
      <c r="K459" s="86" t="b">
        <v>0</v>
      </c>
      <c r="L459" s="86" t="b">
        <v>0</v>
      </c>
    </row>
    <row r="460" spans="1:12" ht="15">
      <c r="A460" s="86" t="s">
        <v>3432</v>
      </c>
      <c r="B460" s="86" t="s">
        <v>2749</v>
      </c>
      <c r="C460" s="86">
        <v>2</v>
      </c>
      <c r="D460" s="121">
        <v>0</v>
      </c>
      <c r="E460" s="121">
        <v>1.2041199826559248</v>
      </c>
      <c r="F460" s="86" t="s">
        <v>2638</v>
      </c>
      <c r="G460" s="86" t="b">
        <v>0</v>
      </c>
      <c r="H460" s="86" t="b">
        <v>0</v>
      </c>
      <c r="I460" s="86" t="b">
        <v>0</v>
      </c>
      <c r="J460" s="86" t="b">
        <v>0</v>
      </c>
      <c r="K460" s="86" t="b">
        <v>0</v>
      </c>
      <c r="L46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3461</v>
      </c>
      <c r="B2" s="125" t="s">
        <v>3462</v>
      </c>
      <c r="C2" s="122" t="s">
        <v>3463</v>
      </c>
    </row>
    <row r="3" spans="1:3" ht="15">
      <c r="A3" s="124" t="s">
        <v>2596</v>
      </c>
      <c r="B3" s="124" t="s">
        <v>2596</v>
      </c>
      <c r="C3" s="34">
        <v>33</v>
      </c>
    </row>
    <row r="4" spans="1:3" ht="15">
      <c r="A4" s="124" t="s">
        <v>2597</v>
      </c>
      <c r="B4" s="124" t="s">
        <v>2597</v>
      </c>
      <c r="C4" s="34">
        <v>26</v>
      </c>
    </row>
    <row r="5" spans="1:3" ht="15">
      <c r="A5" s="124" t="s">
        <v>2598</v>
      </c>
      <c r="B5" s="124" t="s">
        <v>2598</v>
      </c>
      <c r="C5" s="34">
        <v>20</v>
      </c>
    </row>
    <row r="6" spans="1:3" ht="15">
      <c r="A6" s="124" t="s">
        <v>2598</v>
      </c>
      <c r="B6" s="124" t="s">
        <v>2599</v>
      </c>
      <c r="C6" s="34">
        <v>1</v>
      </c>
    </row>
    <row r="7" spans="1:3" ht="15">
      <c r="A7" s="124" t="s">
        <v>2598</v>
      </c>
      <c r="B7" s="124" t="s">
        <v>2600</v>
      </c>
      <c r="C7" s="34">
        <v>1</v>
      </c>
    </row>
    <row r="8" spans="1:3" ht="15">
      <c r="A8" s="124" t="s">
        <v>2599</v>
      </c>
      <c r="B8" s="124" t="s">
        <v>2599</v>
      </c>
      <c r="C8" s="34">
        <v>16</v>
      </c>
    </row>
    <row r="9" spans="1:3" ht="15">
      <c r="A9" s="124" t="s">
        <v>2599</v>
      </c>
      <c r="B9" s="124" t="s">
        <v>2600</v>
      </c>
      <c r="C9" s="34">
        <v>1</v>
      </c>
    </row>
    <row r="10" spans="1:3" ht="15">
      <c r="A10" s="124" t="s">
        <v>2600</v>
      </c>
      <c r="B10" s="124" t="s">
        <v>2598</v>
      </c>
      <c r="C10" s="34">
        <v>1</v>
      </c>
    </row>
    <row r="11" spans="1:3" ht="15">
      <c r="A11" s="124" t="s">
        <v>2600</v>
      </c>
      <c r="B11" s="124" t="s">
        <v>2600</v>
      </c>
      <c r="C11" s="34">
        <v>12</v>
      </c>
    </row>
    <row r="12" spans="1:3" ht="15">
      <c r="A12" s="124" t="s">
        <v>2601</v>
      </c>
      <c r="B12" s="124" t="s">
        <v>2601</v>
      </c>
      <c r="C12" s="34">
        <v>5</v>
      </c>
    </row>
    <row r="13" spans="1:3" ht="15">
      <c r="A13" s="124" t="s">
        <v>2602</v>
      </c>
      <c r="B13" s="124" t="s">
        <v>2602</v>
      </c>
      <c r="C13" s="34">
        <v>4</v>
      </c>
    </row>
    <row r="14" spans="1:3" ht="15">
      <c r="A14" s="124" t="s">
        <v>2603</v>
      </c>
      <c r="B14" s="124" t="s">
        <v>2603</v>
      </c>
      <c r="C14" s="34">
        <v>3</v>
      </c>
    </row>
    <row r="15" spans="1:3" ht="15">
      <c r="A15" s="124" t="s">
        <v>2604</v>
      </c>
      <c r="B15" s="124" t="s">
        <v>2604</v>
      </c>
      <c r="C15" s="34">
        <v>3</v>
      </c>
    </row>
    <row r="16" spans="1:3" ht="15">
      <c r="A16" s="124" t="s">
        <v>2605</v>
      </c>
      <c r="B16" s="124" t="s">
        <v>2605</v>
      </c>
      <c r="C16" s="34">
        <v>3</v>
      </c>
    </row>
    <row r="17" spans="1:3" ht="15">
      <c r="A17" s="124" t="s">
        <v>2606</v>
      </c>
      <c r="B17" s="124" t="s">
        <v>2606</v>
      </c>
      <c r="C17" s="34">
        <v>4</v>
      </c>
    </row>
    <row r="18" spans="1:3" ht="15">
      <c r="A18" s="124" t="s">
        <v>2607</v>
      </c>
      <c r="B18" s="124" t="s">
        <v>2607</v>
      </c>
      <c r="C18" s="34">
        <v>2</v>
      </c>
    </row>
    <row r="19" spans="1:3" ht="15">
      <c r="A19" s="124" t="s">
        <v>2608</v>
      </c>
      <c r="B19" s="124" t="s">
        <v>2608</v>
      </c>
      <c r="C19" s="34">
        <v>2</v>
      </c>
    </row>
    <row r="20" spans="1:3" ht="15">
      <c r="A20" s="124" t="s">
        <v>2609</v>
      </c>
      <c r="B20" s="124" t="s">
        <v>2609</v>
      </c>
      <c r="C20" s="34">
        <v>3</v>
      </c>
    </row>
    <row r="21" spans="1:3" ht="15">
      <c r="A21" s="124" t="s">
        <v>2610</v>
      </c>
      <c r="B21" s="124" t="s">
        <v>2610</v>
      </c>
      <c r="C21" s="34">
        <v>2</v>
      </c>
    </row>
    <row r="22" spans="1:3" ht="15">
      <c r="A22" s="124" t="s">
        <v>2611</v>
      </c>
      <c r="B22" s="124" t="s">
        <v>2611</v>
      </c>
      <c r="C22" s="34">
        <v>2</v>
      </c>
    </row>
    <row r="23" spans="1:3" ht="15">
      <c r="A23" s="124" t="s">
        <v>2612</v>
      </c>
      <c r="B23" s="124" t="s">
        <v>2612</v>
      </c>
      <c r="C23" s="34">
        <v>3</v>
      </c>
    </row>
    <row r="24" spans="1:3" ht="15">
      <c r="A24" s="124" t="s">
        <v>2613</v>
      </c>
      <c r="B24" s="124" t="s">
        <v>2613</v>
      </c>
      <c r="C24" s="34">
        <v>5</v>
      </c>
    </row>
    <row r="25" spans="1:3" ht="15">
      <c r="A25" s="124" t="s">
        <v>2614</v>
      </c>
      <c r="B25" s="124" t="s">
        <v>2614</v>
      </c>
      <c r="C25" s="34">
        <v>2</v>
      </c>
    </row>
    <row r="26" spans="1:3" ht="15">
      <c r="A26" s="124" t="s">
        <v>2615</v>
      </c>
      <c r="B26" s="124" t="s">
        <v>2615</v>
      </c>
      <c r="C26" s="34">
        <v>2</v>
      </c>
    </row>
    <row r="27" spans="1:3" ht="15">
      <c r="A27" s="124" t="s">
        <v>2616</v>
      </c>
      <c r="B27" s="124" t="s">
        <v>2616</v>
      </c>
      <c r="C27" s="34">
        <v>2</v>
      </c>
    </row>
    <row r="28" spans="1:3" ht="15">
      <c r="A28" s="124" t="s">
        <v>2617</v>
      </c>
      <c r="B28" s="124" t="s">
        <v>2617</v>
      </c>
      <c r="C28" s="34">
        <v>1</v>
      </c>
    </row>
    <row r="29" spans="1:3" ht="15">
      <c r="A29" s="124" t="s">
        <v>2618</v>
      </c>
      <c r="B29" s="124" t="s">
        <v>2618</v>
      </c>
      <c r="C29" s="34">
        <v>1</v>
      </c>
    </row>
    <row r="30" spans="1:3" ht="15">
      <c r="A30" s="124" t="s">
        <v>2619</v>
      </c>
      <c r="B30" s="124" t="s">
        <v>2619</v>
      </c>
      <c r="C30" s="34">
        <v>1</v>
      </c>
    </row>
    <row r="31" spans="1:3" ht="15">
      <c r="A31" s="124" t="s">
        <v>2620</v>
      </c>
      <c r="B31" s="124" t="s">
        <v>2620</v>
      </c>
      <c r="C31" s="34">
        <v>3</v>
      </c>
    </row>
    <row r="32" spans="1:3" ht="15">
      <c r="A32" s="124" t="s">
        <v>2621</v>
      </c>
      <c r="B32" s="124" t="s">
        <v>2621</v>
      </c>
      <c r="C32" s="34">
        <v>1</v>
      </c>
    </row>
    <row r="33" spans="1:3" ht="15">
      <c r="A33" s="124" t="s">
        <v>2622</v>
      </c>
      <c r="B33" s="124" t="s">
        <v>2622</v>
      </c>
      <c r="C33" s="34">
        <v>1</v>
      </c>
    </row>
    <row r="34" spans="1:3" ht="15">
      <c r="A34" s="124" t="s">
        <v>2623</v>
      </c>
      <c r="B34" s="124" t="s">
        <v>2623</v>
      </c>
      <c r="C34" s="34">
        <v>1</v>
      </c>
    </row>
    <row r="35" spans="1:3" ht="15">
      <c r="A35" s="124" t="s">
        <v>2624</v>
      </c>
      <c r="B35" s="124" t="s">
        <v>2624</v>
      </c>
      <c r="C35" s="34">
        <v>1</v>
      </c>
    </row>
    <row r="36" spans="1:3" ht="15">
      <c r="A36" s="124" t="s">
        <v>2625</v>
      </c>
      <c r="B36" s="124" t="s">
        <v>2625</v>
      </c>
      <c r="C36" s="34">
        <v>1</v>
      </c>
    </row>
    <row r="37" spans="1:3" ht="15">
      <c r="A37" s="124" t="s">
        <v>2626</v>
      </c>
      <c r="B37" s="124" t="s">
        <v>2626</v>
      </c>
      <c r="C37" s="34">
        <v>1</v>
      </c>
    </row>
    <row r="38" spans="1:3" ht="15">
      <c r="A38" s="124" t="s">
        <v>2627</v>
      </c>
      <c r="B38" s="124" t="s">
        <v>2627</v>
      </c>
      <c r="C38" s="34">
        <v>2</v>
      </c>
    </row>
    <row r="39" spans="1:3" ht="15">
      <c r="A39" s="124" t="s">
        <v>2628</v>
      </c>
      <c r="B39" s="124" t="s">
        <v>2628</v>
      </c>
      <c r="C39" s="34">
        <v>1</v>
      </c>
    </row>
    <row r="40" spans="1:3" ht="15">
      <c r="A40" s="124" t="s">
        <v>2629</v>
      </c>
      <c r="B40" s="124" t="s">
        <v>2629</v>
      </c>
      <c r="C40" s="34">
        <v>1</v>
      </c>
    </row>
    <row r="41" spans="1:3" ht="15">
      <c r="A41" s="124" t="s">
        <v>2630</v>
      </c>
      <c r="B41" s="124" t="s">
        <v>2630</v>
      </c>
      <c r="C41" s="34">
        <v>1</v>
      </c>
    </row>
    <row r="42" spans="1:3" ht="15">
      <c r="A42" s="124" t="s">
        <v>2631</v>
      </c>
      <c r="B42" s="124" t="s">
        <v>2631</v>
      </c>
      <c r="C42" s="34">
        <v>1</v>
      </c>
    </row>
    <row r="43" spans="1:3" ht="15">
      <c r="A43" s="124" t="s">
        <v>2632</v>
      </c>
      <c r="B43" s="124" t="s">
        <v>2632</v>
      </c>
      <c r="C43" s="34">
        <v>1</v>
      </c>
    </row>
    <row r="44" spans="1:3" ht="15">
      <c r="A44" s="124" t="s">
        <v>2633</v>
      </c>
      <c r="B44" s="124" t="s">
        <v>2633</v>
      </c>
      <c r="C44" s="34">
        <v>1</v>
      </c>
    </row>
    <row r="45" spans="1:3" ht="15">
      <c r="A45" s="124" t="s">
        <v>2634</v>
      </c>
      <c r="B45" s="124" t="s">
        <v>2634</v>
      </c>
      <c r="C45" s="34">
        <v>1</v>
      </c>
    </row>
    <row r="46" spans="1:3" ht="15">
      <c r="A46" s="124" t="s">
        <v>2635</v>
      </c>
      <c r="B46" s="124" t="s">
        <v>2635</v>
      </c>
      <c r="C46" s="34">
        <v>1</v>
      </c>
    </row>
    <row r="47" spans="1:3" ht="15">
      <c r="A47" s="124" t="s">
        <v>2636</v>
      </c>
      <c r="B47" s="124" t="s">
        <v>2636</v>
      </c>
      <c r="C47" s="34">
        <v>1</v>
      </c>
    </row>
    <row r="48" spans="1:3" ht="15">
      <c r="A48" s="124" t="s">
        <v>2637</v>
      </c>
      <c r="B48" s="124" t="s">
        <v>2637</v>
      </c>
      <c r="C48" s="34">
        <v>1</v>
      </c>
    </row>
    <row r="49" spans="1:3" ht="15">
      <c r="A49" s="124" t="s">
        <v>2638</v>
      </c>
      <c r="B49" s="124" t="s">
        <v>2638</v>
      </c>
      <c r="C49" s="34">
        <v>1</v>
      </c>
    </row>
    <row r="50" spans="1:3" ht="15">
      <c r="A50" s="124" t="s">
        <v>2639</v>
      </c>
      <c r="B50" s="124" t="s">
        <v>2639</v>
      </c>
      <c r="C50" s="34">
        <v>1</v>
      </c>
    </row>
    <row r="51" spans="1:3" ht="15">
      <c r="A51" s="124" t="s">
        <v>2640</v>
      </c>
      <c r="B51" s="124" t="s">
        <v>2640</v>
      </c>
      <c r="C5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3481</v>
      </c>
      <c r="B1" s="13" t="s">
        <v>17</v>
      </c>
    </row>
    <row r="2" spans="1:2" ht="15">
      <c r="A2" s="78" t="s">
        <v>3482</v>
      </c>
      <c r="B2" s="78" t="s">
        <v>3488</v>
      </c>
    </row>
    <row r="3" spans="1:2" ht="15">
      <c r="A3" s="78" t="s">
        <v>3483</v>
      </c>
      <c r="B3" s="78" t="s">
        <v>3489</v>
      </c>
    </row>
    <row r="4" spans="1:2" ht="15">
      <c r="A4" s="78" t="s">
        <v>3484</v>
      </c>
      <c r="B4" s="78" t="s">
        <v>3490</v>
      </c>
    </row>
    <row r="5" spans="1:2" ht="15">
      <c r="A5" s="78" t="s">
        <v>3485</v>
      </c>
      <c r="B5" s="78" t="s">
        <v>3491</v>
      </c>
    </row>
    <row r="6" spans="1:2" ht="15">
      <c r="A6" s="78" t="s">
        <v>3486</v>
      </c>
      <c r="B6" s="78" t="s">
        <v>3492</v>
      </c>
    </row>
    <row r="7" spans="1:2" ht="15">
      <c r="A7" s="78" t="s">
        <v>3487</v>
      </c>
      <c r="B7" s="78" t="s">
        <v>3489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3493</v>
      </c>
      <c r="B1" s="13" t="s">
        <v>34</v>
      </c>
    </row>
    <row r="2" spans="1:2" ht="15">
      <c r="A2" s="117" t="s">
        <v>282</v>
      </c>
      <c r="B2" s="78">
        <v>1529</v>
      </c>
    </row>
    <row r="3" spans="1:2" ht="15">
      <c r="A3" s="117" t="s">
        <v>370</v>
      </c>
      <c r="B3" s="78">
        <v>1122.666667</v>
      </c>
    </row>
    <row r="4" spans="1:2" ht="15">
      <c r="A4" s="117" t="s">
        <v>309</v>
      </c>
      <c r="B4" s="78">
        <v>992</v>
      </c>
    </row>
    <row r="5" spans="1:2" ht="15">
      <c r="A5" s="117" t="s">
        <v>355</v>
      </c>
      <c r="B5" s="78">
        <v>933.666667</v>
      </c>
    </row>
    <row r="6" spans="1:2" ht="15">
      <c r="A6" s="117" t="s">
        <v>363</v>
      </c>
      <c r="B6" s="78">
        <v>742</v>
      </c>
    </row>
    <row r="7" spans="1:2" ht="15">
      <c r="A7" s="117" t="s">
        <v>252</v>
      </c>
      <c r="B7" s="78">
        <v>629.333333</v>
      </c>
    </row>
    <row r="8" spans="1:2" ht="15">
      <c r="A8" s="117" t="s">
        <v>304</v>
      </c>
      <c r="B8" s="78">
        <v>556</v>
      </c>
    </row>
    <row r="9" spans="1:2" ht="15">
      <c r="A9" s="117" t="s">
        <v>331</v>
      </c>
      <c r="B9" s="78">
        <v>392.333333</v>
      </c>
    </row>
    <row r="10" spans="1:2" ht="15">
      <c r="A10" s="117" t="s">
        <v>302</v>
      </c>
      <c r="B10" s="78">
        <v>319.333333</v>
      </c>
    </row>
    <row r="11" spans="1:2" ht="15">
      <c r="A11" s="117" t="s">
        <v>364</v>
      </c>
      <c r="B11" s="78">
        <v>286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3527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1261</v>
      </c>
      <c r="AF2" s="13" t="s">
        <v>1262</v>
      </c>
      <c r="AG2" s="13" t="s">
        <v>1263</v>
      </c>
      <c r="AH2" s="13" t="s">
        <v>1264</v>
      </c>
      <c r="AI2" s="13" t="s">
        <v>1265</v>
      </c>
      <c r="AJ2" s="13" t="s">
        <v>1266</v>
      </c>
      <c r="AK2" s="13" t="s">
        <v>1267</v>
      </c>
      <c r="AL2" s="13" t="s">
        <v>1268</v>
      </c>
      <c r="AM2" s="13" t="s">
        <v>1269</v>
      </c>
      <c r="AN2" s="13" t="s">
        <v>1270</v>
      </c>
      <c r="AO2" s="13" t="s">
        <v>1271</v>
      </c>
      <c r="AP2" s="13" t="s">
        <v>1272</v>
      </c>
      <c r="AQ2" s="13" t="s">
        <v>1273</v>
      </c>
      <c r="AR2" s="13" t="s">
        <v>1274</v>
      </c>
      <c r="AS2" s="13" t="s">
        <v>1275</v>
      </c>
      <c r="AT2" s="13" t="s">
        <v>194</v>
      </c>
      <c r="AU2" s="13" t="s">
        <v>1276</v>
      </c>
      <c r="AV2" s="13" t="s">
        <v>1277</v>
      </c>
      <c r="AW2" s="13" t="s">
        <v>1278</v>
      </c>
      <c r="AX2" s="13" t="s">
        <v>1279</v>
      </c>
      <c r="AY2" s="13" t="s">
        <v>1280</v>
      </c>
      <c r="AZ2" s="13" t="s">
        <v>1281</v>
      </c>
      <c r="BA2" s="13" t="s">
        <v>2653</v>
      </c>
      <c r="BB2" s="118" t="s">
        <v>2981</v>
      </c>
      <c r="BC2" s="118" t="s">
        <v>2982</v>
      </c>
      <c r="BD2" s="118" t="s">
        <v>2983</v>
      </c>
      <c r="BE2" s="118" t="s">
        <v>2984</v>
      </c>
      <c r="BF2" s="118" t="s">
        <v>2985</v>
      </c>
      <c r="BG2" s="118" t="s">
        <v>2986</v>
      </c>
      <c r="BH2" s="118" t="s">
        <v>2987</v>
      </c>
      <c r="BI2" s="118" t="s">
        <v>3074</v>
      </c>
      <c r="BJ2" s="118" t="s">
        <v>3079</v>
      </c>
      <c r="BK2" s="118" t="s">
        <v>3161</v>
      </c>
      <c r="BL2" s="118" t="s">
        <v>3450</v>
      </c>
      <c r="BM2" s="118" t="s">
        <v>3451</v>
      </c>
      <c r="BN2" s="118" t="s">
        <v>3452</v>
      </c>
      <c r="BO2" s="118" t="s">
        <v>3453</v>
      </c>
      <c r="BP2" s="118" t="s">
        <v>3454</v>
      </c>
      <c r="BQ2" s="118" t="s">
        <v>3455</v>
      </c>
      <c r="BR2" s="118" t="s">
        <v>3456</v>
      </c>
      <c r="BS2" s="118" t="s">
        <v>3457</v>
      </c>
      <c r="BT2" s="118" t="s">
        <v>3459</v>
      </c>
      <c r="BU2" s="3"/>
      <c r="BV2" s="3"/>
    </row>
    <row r="3" spans="1:74" ht="41.45" customHeight="1">
      <c r="A3" s="64" t="s">
        <v>214</v>
      </c>
      <c r="C3" s="65"/>
      <c r="D3" s="65" t="s">
        <v>64</v>
      </c>
      <c r="E3" s="66">
        <v>162.27053872222837</v>
      </c>
      <c r="F3" s="68">
        <v>99.99907374197683</v>
      </c>
      <c r="G3" s="102" t="s">
        <v>566</v>
      </c>
      <c r="H3" s="65"/>
      <c r="I3" s="69" t="s">
        <v>214</v>
      </c>
      <c r="J3" s="70"/>
      <c r="K3" s="70"/>
      <c r="L3" s="69" t="s">
        <v>2347</v>
      </c>
      <c r="M3" s="73">
        <v>1.3086909238551914</v>
      </c>
      <c r="N3" s="74">
        <v>753.8977661132812</v>
      </c>
      <c r="O3" s="74">
        <v>5099.37060546875</v>
      </c>
      <c r="P3" s="75"/>
      <c r="Q3" s="76"/>
      <c r="R3" s="76"/>
      <c r="S3" s="48"/>
      <c r="T3" s="48">
        <v>0</v>
      </c>
      <c r="U3" s="48">
        <v>1</v>
      </c>
      <c r="V3" s="49">
        <v>0</v>
      </c>
      <c r="W3" s="49">
        <v>0.015873</v>
      </c>
      <c r="X3" s="49">
        <v>0.026192</v>
      </c>
      <c r="Y3" s="49">
        <v>0.548171</v>
      </c>
      <c r="Z3" s="49">
        <v>0</v>
      </c>
      <c r="AA3" s="49">
        <v>0</v>
      </c>
      <c r="AB3" s="71">
        <v>3</v>
      </c>
      <c r="AC3" s="71"/>
      <c r="AD3" s="72"/>
      <c r="AE3" s="78" t="s">
        <v>1282</v>
      </c>
      <c r="AF3" s="78">
        <v>354</v>
      </c>
      <c r="AG3" s="78">
        <v>194</v>
      </c>
      <c r="AH3" s="78">
        <v>2261</v>
      </c>
      <c r="AI3" s="78">
        <v>10525</v>
      </c>
      <c r="AJ3" s="78"/>
      <c r="AK3" s="78" t="s">
        <v>1491</v>
      </c>
      <c r="AL3" s="78"/>
      <c r="AM3" s="78"/>
      <c r="AN3" s="78"/>
      <c r="AO3" s="80">
        <v>41260.02853009259</v>
      </c>
      <c r="AP3" s="83" t="s">
        <v>1866</v>
      </c>
      <c r="AQ3" s="78" t="b">
        <v>1</v>
      </c>
      <c r="AR3" s="78" t="b">
        <v>0</v>
      </c>
      <c r="AS3" s="78" t="b">
        <v>0</v>
      </c>
      <c r="AT3" s="78"/>
      <c r="AU3" s="78">
        <v>2</v>
      </c>
      <c r="AV3" s="83" t="s">
        <v>2039</v>
      </c>
      <c r="AW3" s="78" t="b">
        <v>0</v>
      </c>
      <c r="AX3" s="78" t="s">
        <v>2136</v>
      </c>
      <c r="AY3" s="83" t="s">
        <v>2137</v>
      </c>
      <c r="AZ3" s="78" t="s">
        <v>66</v>
      </c>
      <c r="BA3" s="78" t="str">
        <f>REPLACE(INDEX(GroupVertices[Group],MATCH(Vertices[[#This Row],[Vertex]],GroupVertices[Vertex],0)),1,1,"")</f>
        <v>1</v>
      </c>
      <c r="BB3" s="48"/>
      <c r="BC3" s="48"/>
      <c r="BD3" s="48"/>
      <c r="BE3" s="48"/>
      <c r="BF3" s="48"/>
      <c r="BG3" s="48"/>
      <c r="BH3" s="119" t="s">
        <v>2782</v>
      </c>
      <c r="BI3" s="119" t="s">
        <v>2782</v>
      </c>
      <c r="BJ3" s="119" t="s">
        <v>2881</v>
      </c>
      <c r="BK3" s="119" t="s">
        <v>2881</v>
      </c>
      <c r="BL3" s="119">
        <v>5</v>
      </c>
      <c r="BM3" s="123">
        <v>9.803921568627452</v>
      </c>
      <c r="BN3" s="119">
        <v>2</v>
      </c>
      <c r="BO3" s="123">
        <v>3.9215686274509802</v>
      </c>
      <c r="BP3" s="119">
        <v>0</v>
      </c>
      <c r="BQ3" s="123">
        <v>0</v>
      </c>
      <c r="BR3" s="119">
        <v>44</v>
      </c>
      <c r="BS3" s="123">
        <v>86.27450980392157</v>
      </c>
      <c r="BT3" s="119">
        <v>51</v>
      </c>
      <c r="BU3" s="3"/>
      <c r="BV3" s="3"/>
    </row>
    <row r="4" spans="1:77" ht="41.45" customHeight="1">
      <c r="A4" s="64" t="s">
        <v>309</v>
      </c>
      <c r="C4" s="65"/>
      <c r="D4" s="65" t="s">
        <v>64</v>
      </c>
      <c r="E4" s="66">
        <v>165.22263483110356</v>
      </c>
      <c r="F4" s="68">
        <v>99.98896649121623</v>
      </c>
      <c r="G4" s="102" t="s">
        <v>2055</v>
      </c>
      <c r="H4" s="65"/>
      <c r="I4" s="69" t="s">
        <v>309</v>
      </c>
      <c r="J4" s="70"/>
      <c r="K4" s="70"/>
      <c r="L4" s="69" t="s">
        <v>2348</v>
      </c>
      <c r="M4" s="73">
        <v>4.677100694005623</v>
      </c>
      <c r="N4" s="74">
        <v>1494.4239501953125</v>
      </c>
      <c r="O4" s="74">
        <v>7147.7041015625</v>
      </c>
      <c r="P4" s="75"/>
      <c r="Q4" s="76"/>
      <c r="R4" s="76"/>
      <c r="S4" s="88"/>
      <c r="T4" s="48">
        <v>33</v>
      </c>
      <c r="U4" s="48">
        <v>1</v>
      </c>
      <c r="V4" s="49">
        <v>992</v>
      </c>
      <c r="W4" s="49">
        <v>0.03125</v>
      </c>
      <c r="X4" s="49">
        <v>0.161841</v>
      </c>
      <c r="Y4" s="49">
        <v>15.458427</v>
      </c>
      <c r="Z4" s="49">
        <v>0</v>
      </c>
      <c r="AA4" s="49">
        <v>0</v>
      </c>
      <c r="AB4" s="71">
        <v>4</v>
      </c>
      <c r="AC4" s="71"/>
      <c r="AD4" s="72"/>
      <c r="AE4" s="78" t="s">
        <v>1283</v>
      </c>
      <c r="AF4" s="78">
        <v>2109</v>
      </c>
      <c r="AG4" s="78">
        <v>2300</v>
      </c>
      <c r="AH4" s="78">
        <v>43655</v>
      </c>
      <c r="AI4" s="78">
        <v>50342</v>
      </c>
      <c r="AJ4" s="78"/>
      <c r="AK4" s="78" t="s">
        <v>1492</v>
      </c>
      <c r="AL4" s="78" t="s">
        <v>1677</v>
      </c>
      <c r="AM4" s="78"/>
      <c r="AN4" s="78"/>
      <c r="AO4" s="80">
        <v>40406.14923611111</v>
      </c>
      <c r="AP4" s="83" t="s">
        <v>1867</v>
      </c>
      <c r="AQ4" s="78" t="b">
        <v>0</v>
      </c>
      <c r="AR4" s="78" t="b">
        <v>0</v>
      </c>
      <c r="AS4" s="78" t="b">
        <v>1</v>
      </c>
      <c r="AT4" s="78"/>
      <c r="AU4" s="78">
        <v>57</v>
      </c>
      <c r="AV4" s="83" t="s">
        <v>2039</v>
      </c>
      <c r="AW4" s="78" t="b">
        <v>0</v>
      </c>
      <c r="AX4" s="78" t="s">
        <v>2136</v>
      </c>
      <c r="AY4" s="83" t="s">
        <v>2138</v>
      </c>
      <c r="AZ4" s="78" t="s">
        <v>66</v>
      </c>
      <c r="BA4" s="78" t="str">
        <f>REPLACE(INDEX(GroupVertices[Group],MATCH(Vertices[[#This Row],[Vertex]],GroupVertices[Vertex],0)),1,1,"")</f>
        <v>1</v>
      </c>
      <c r="BB4" s="48"/>
      <c r="BC4" s="48"/>
      <c r="BD4" s="48"/>
      <c r="BE4" s="48"/>
      <c r="BF4" s="48"/>
      <c r="BG4" s="48"/>
      <c r="BH4" s="119" t="s">
        <v>2782</v>
      </c>
      <c r="BI4" s="119" t="s">
        <v>2782</v>
      </c>
      <c r="BJ4" s="119" t="s">
        <v>2881</v>
      </c>
      <c r="BK4" s="119" t="s">
        <v>2881</v>
      </c>
      <c r="BL4" s="119">
        <v>5</v>
      </c>
      <c r="BM4" s="123">
        <v>9.803921568627452</v>
      </c>
      <c r="BN4" s="119">
        <v>2</v>
      </c>
      <c r="BO4" s="123">
        <v>3.9215686274509802</v>
      </c>
      <c r="BP4" s="119">
        <v>0</v>
      </c>
      <c r="BQ4" s="123">
        <v>0</v>
      </c>
      <c r="BR4" s="119">
        <v>44</v>
      </c>
      <c r="BS4" s="123">
        <v>86.27450980392157</v>
      </c>
      <c r="BT4" s="119">
        <v>51</v>
      </c>
      <c r="BU4" s="2"/>
      <c r="BV4" s="3"/>
      <c r="BW4" s="3"/>
      <c r="BX4" s="3"/>
      <c r="BY4" s="3"/>
    </row>
    <row r="5" spans="1:77" ht="41.45" customHeight="1">
      <c r="A5" s="64" t="s">
        <v>215</v>
      </c>
      <c r="C5" s="65"/>
      <c r="D5" s="65" t="s">
        <v>64</v>
      </c>
      <c r="E5" s="66">
        <v>163.21111635235906</v>
      </c>
      <c r="F5" s="68">
        <v>99.99585343558539</v>
      </c>
      <c r="G5" s="102" t="s">
        <v>567</v>
      </c>
      <c r="H5" s="65"/>
      <c r="I5" s="69" t="s">
        <v>215</v>
      </c>
      <c r="J5" s="70"/>
      <c r="K5" s="70"/>
      <c r="L5" s="69" t="s">
        <v>2349</v>
      </c>
      <c r="M5" s="73">
        <v>2.381911700574536</v>
      </c>
      <c r="N5" s="74">
        <v>995.1541748046875</v>
      </c>
      <c r="O5" s="74">
        <v>6984.498046875</v>
      </c>
      <c r="P5" s="75"/>
      <c r="Q5" s="76"/>
      <c r="R5" s="76"/>
      <c r="S5" s="88"/>
      <c r="T5" s="48">
        <v>0</v>
      </c>
      <c r="U5" s="48">
        <v>1</v>
      </c>
      <c r="V5" s="49">
        <v>0</v>
      </c>
      <c r="W5" s="49">
        <v>0.015873</v>
      </c>
      <c r="X5" s="49">
        <v>0.026192</v>
      </c>
      <c r="Y5" s="49">
        <v>0.548171</v>
      </c>
      <c r="Z5" s="49">
        <v>0</v>
      </c>
      <c r="AA5" s="49">
        <v>0</v>
      </c>
      <c r="AB5" s="71">
        <v>5</v>
      </c>
      <c r="AC5" s="71"/>
      <c r="AD5" s="72"/>
      <c r="AE5" s="78" t="s">
        <v>1284</v>
      </c>
      <c r="AF5" s="78">
        <v>4358</v>
      </c>
      <c r="AG5" s="78">
        <v>865</v>
      </c>
      <c r="AH5" s="78">
        <v>46068</v>
      </c>
      <c r="AI5" s="78">
        <v>86432</v>
      </c>
      <c r="AJ5" s="78"/>
      <c r="AK5" s="78" t="s">
        <v>1493</v>
      </c>
      <c r="AL5" s="78"/>
      <c r="AM5" s="83" t="s">
        <v>1790</v>
      </c>
      <c r="AN5" s="78"/>
      <c r="AO5" s="80">
        <v>40848.16915509259</v>
      </c>
      <c r="AP5" s="83" t="s">
        <v>1868</v>
      </c>
      <c r="AQ5" s="78" t="b">
        <v>0</v>
      </c>
      <c r="AR5" s="78" t="b">
        <v>0</v>
      </c>
      <c r="AS5" s="78" t="b">
        <v>1</v>
      </c>
      <c r="AT5" s="78"/>
      <c r="AU5" s="78">
        <v>17</v>
      </c>
      <c r="AV5" s="83" t="s">
        <v>2039</v>
      </c>
      <c r="AW5" s="78" t="b">
        <v>0</v>
      </c>
      <c r="AX5" s="78" t="s">
        <v>2136</v>
      </c>
      <c r="AY5" s="83" t="s">
        <v>2139</v>
      </c>
      <c r="AZ5" s="78" t="s">
        <v>66</v>
      </c>
      <c r="BA5" s="78" t="str">
        <f>REPLACE(INDEX(GroupVertices[Group],MATCH(Vertices[[#This Row],[Vertex]],GroupVertices[Vertex],0)),1,1,"")</f>
        <v>1</v>
      </c>
      <c r="BB5" s="48"/>
      <c r="BC5" s="48"/>
      <c r="BD5" s="48"/>
      <c r="BE5" s="48"/>
      <c r="BF5" s="48"/>
      <c r="BG5" s="48"/>
      <c r="BH5" s="119" t="s">
        <v>2782</v>
      </c>
      <c r="BI5" s="119" t="s">
        <v>2782</v>
      </c>
      <c r="BJ5" s="119" t="s">
        <v>2881</v>
      </c>
      <c r="BK5" s="119" t="s">
        <v>2881</v>
      </c>
      <c r="BL5" s="119">
        <v>5</v>
      </c>
      <c r="BM5" s="123">
        <v>9.803921568627452</v>
      </c>
      <c r="BN5" s="119">
        <v>2</v>
      </c>
      <c r="BO5" s="123">
        <v>3.9215686274509802</v>
      </c>
      <c r="BP5" s="119">
        <v>0</v>
      </c>
      <c r="BQ5" s="123">
        <v>0</v>
      </c>
      <c r="BR5" s="119">
        <v>44</v>
      </c>
      <c r="BS5" s="123">
        <v>86.27450980392157</v>
      </c>
      <c r="BT5" s="119">
        <v>51</v>
      </c>
      <c r="BU5" s="2"/>
      <c r="BV5" s="3"/>
      <c r="BW5" s="3"/>
      <c r="BX5" s="3"/>
      <c r="BY5" s="3"/>
    </row>
    <row r="6" spans="1:77" ht="41.45" customHeight="1">
      <c r="A6" s="64" t="s">
        <v>216</v>
      </c>
      <c r="C6" s="65"/>
      <c r="D6" s="65" t="s">
        <v>64</v>
      </c>
      <c r="E6" s="66">
        <v>162.1149439130711</v>
      </c>
      <c r="F6" s="68">
        <v>99.99960646032176</v>
      </c>
      <c r="G6" s="102" t="s">
        <v>568</v>
      </c>
      <c r="H6" s="65"/>
      <c r="I6" s="69" t="s">
        <v>216</v>
      </c>
      <c r="J6" s="70"/>
      <c r="K6" s="70"/>
      <c r="L6" s="69" t="s">
        <v>2350</v>
      </c>
      <c r="M6" s="73">
        <v>1.1311536567674907</v>
      </c>
      <c r="N6" s="74">
        <v>1909.9449462890625</v>
      </c>
      <c r="O6" s="74">
        <v>9463.0732421875</v>
      </c>
      <c r="P6" s="75"/>
      <c r="Q6" s="76"/>
      <c r="R6" s="76"/>
      <c r="S6" s="88"/>
      <c r="T6" s="48">
        <v>0</v>
      </c>
      <c r="U6" s="48">
        <v>1</v>
      </c>
      <c r="V6" s="49">
        <v>0</v>
      </c>
      <c r="W6" s="49">
        <v>0.015873</v>
      </c>
      <c r="X6" s="49">
        <v>0.026192</v>
      </c>
      <c r="Y6" s="49">
        <v>0.548171</v>
      </c>
      <c r="Z6" s="49">
        <v>0</v>
      </c>
      <c r="AA6" s="49">
        <v>0</v>
      </c>
      <c r="AB6" s="71">
        <v>6</v>
      </c>
      <c r="AC6" s="71"/>
      <c r="AD6" s="72"/>
      <c r="AE6" s="78" t="s">
        <v>1285</v>
      </c>
      <c r="AF6" s="78">
        <v>142</v>
      </c>
      <c r="AG6" s="78">
        <v>83</v>
      </c>
      <c r="AH6" s="78">
        <v>1350</v>
      </c>
      <c r="AI6" s="78">
        <v>1691</v>
      </c>
      <c r="AJ6" s="78"/>
      <c r="AK6" s="78"/>
      <c r="AL6" s="78"/>
      <c r="AM6" s="78"/>
      <c r="AN6" s="78"/>
      <c r="AO6" s="80">
        <v>41320.00983796296</v>
      </c>
      <c r="AP6" s="83" t="s">
        <v>1869</v>
      </c>
      <c r="AQ6" s="78" t="b">
        <v>1</v>
      </c>
      <c r="AR6" s="78" t="b">
        <v>0</v>
      </c>
      <c r="AS6" s="78" t="b">
        <v>0</v>
      </c>
      <c r="AT6" s="78"/>
      <c r="AU6" s="78">
        <v>0</v>
      </c>
      <c r="AV6" s="83" t="s">
        <v>2039</v>
      </c>
      <c r="AW6" s="78" t="b">
        <v>0</v>
      </c>
      <c r="AX6" s="78" t="s">
        <v>2136</v>
      </c>
      <c r="AY6" s="83" t="s">
        <v>2140</v>
      </c>
      <c r="AZ6" s="78" t="s">
        <v>66</v>
      </c>
      <c r="BA6" s="78" t="str">
        <f>REPLACE(INDEX(GroupVertices[Group],MATCH(Vertices[[#This Row],[Vertex]],GroupVertices[Vertex],0)),1,1,"")</f>
        <v>1</v>
      </c>
      <c r="BB6" s="48"/>
      <c r="BC6" s="48"/>
      <c r="BD6" s="48"/>
      <c r="BE6" s="48"/>
      <c r="BF6" s="48"/>
      <c r="BG6" s="48"/>
      <c r="BH6" s="119" t="s">
        <v>2782</v>
      </c>
      <c r="BI6" s="119" t="s">
        <v>2782</v>
      </c>
      <c r="BJ6" s="119" t="s">
        <v>2881</v>
      </c>
      <c r="BK6" s="119" t="s">
        <v>2881</v>
      </c>
      <c r="BL6" s="119">
        <v>5</v>
      </c>
      <c r="BM6" s="123">
        <v>9.803921568627452</v>
      </c>
      <c r="BN6" s="119">
        <v>2</v>
      </c>
      <c r="BO6" s="123">
        <v>3.9215686274509802</v>
      </c>
      <c r="BP6" s="119">
        <v>0</v>
      </c>
      <c r="BQ6" s="123">
        <v>0</v>
      </c>
      <c r="BR6" s="119">
        <v>44</v>
      </c>
      <c r="BS6" s="123">
        <v>86.27450980392157</v>
      </c>
      <c r="BT6" s="119">
        <v>51</v>
      </c>
      <c r="BU6" s="2"/>
      <c r="BV6" s="3"/>
      <c r="BW6" s="3"/>
      <c r="BX6" s="3"/>
      <c r="BY6" s="3"/>
    </row>
    <row r="7" spans="1:77" ht="41.45" customHeight="1">
      <c r="A7" s="64" t="s">
        <v>217</v>
      </c>
      <c r="C7" s="65"/>
      <c r="D7" s="65" t="s">
        <v>64</v>
      </c>
      <c r="E7" s="66">
        <v>164.81892938031723</v>
      </c>
      <c r="F7" s="68">
        <v>99.99034867935443</v>
      </c>
      <c r="G7" s="102" t="s">
        <v>569</v>
      </c>
      <c r="H7" s="65"/>
      <c r="I7" s="69" t="s">
        <v>217</v>
      </c>
      <c r="J7" s="70"/>
      <c r="K7" s="70"/>
      <c r="L7" s="69" t="s">
        <v>2351</v>
      </c>
      <c r="M7" s="73">
        <v>4.216463460480778</v>
      </c>
      <c r="N7" s="74">
        <v>1045.0921630859375</v>
      </c>
      <c r="O7" s="74">
        <v>5838.83251953125</v>
      </c>
      <c r="P7" s="75"/>
      <c r="Q7" s="76"/>
      <c r="R7" s="76"/>
      <c r="S7" s="88"/>
      <c r="T7" s="48">
        <v>0</v>
      </c>
      <c r="U7" s="48">
        <v>1</v>
      </c>
      <c r="V7" s="49">
        <v>0</v>
      </c>
      <c r="W7" s="49">
        <v>0.015873</v>
      </c>
      <c r="X7" s="49">
        <v>0.026192</v>
      </c>
      <c r="Y7" s="49">
        <v>0.548171</v>
      </c>
      <c r="Z7" s="49">
        <v>0</v>
      </c>
      <c r="AA7" s="49">
        <v>0</v>
      </c>
      <c r="AB7" s="71">
        <v>7</v>
      </c>
      <c r="AC7" s="71"/>
      <c r="AD7" s="72"/>
      <c r="AE7" s="78" t="s">
        <v>1286</v>
      </c>
      <c r="AF7" s="78">
        <v>4998</v>
      </c>
      <c r="AG7" s="78">
        <v>2012</v>
      </c>
      <c r="AH7" s="78">
        <v>24349</v>
      </c>
      <c r="AI7" s="78">
        <v>33487</v>
      </c>
      <c r="AJ7" s="78"/>
      <c r="AK7" s="78" t="s">
        <v>1494</v>
      </c>
      <c r="AL7" s="78" t="s">
        <v>1678</v>
      </c>
      <c r="AM7" s="83" t="s">
        <v>1791</v>
      </c>
      <c r="AN7" s="78"/>
      <c r="AO7" s="80">
        <v>42687.107256944444</v>
      </c>
      <c r="AP7" s="83" t="s">
        <v>1870</v>
      </c>
      <c r="AQ7" s="78" t="b">
        <v>1</v>
      </c>
      <c r="AR7" s="78" t="b">
        <v>0</v>
      </c>
      <c r="AS7" s="78" t="b">
        <v>0</v>
      </c>
      <c r="AT7" s="78"/>
      <c r="AU7" s="78">
        <v>22</v>
      </c>
      <c r="AV7" s="78"/>
      <c r="AW7" s="78" t="b">
        <v>0</v>
      </c>
      <c r="AX7" s="78" t="s">
        <v>2136</v>
      </c>
      <c r="AY7" s="83" t="s">
        <v>2141</v>
      </c>
      <c r="AZ7" s="78" t="s">
        <v>66</v>
      </c>
      <c r="BA7" s="78" t="str">
        <f>REPLACE(INDEX(GroupVertices[Group],MATCH(Vertices[[#This Row],[Vertex]],GroupVertices[Vertex],0)),1,1,"")</f>
        <v>1</v>
      </c>
      <c r="BB7" s="48"/>
      <c r="BC7" s="48"/>
      <c r="BD7" s="48"/>
      <c r="BE7" s="48"/>
      <c r="BF7" s="48"/>
      <c r="BG7" s="48"/>
      <c r="BH7" s="119" t="s">
        <v>2782</v>
      </c>
      <c r="BI7" s="119" t="s">
        <v>2782</v>
      </c>
      <c r="BJ7" s="119" t="s">
        <v>2881</v>
      </c>
      <c r="BK7" s="119" t="s">
        <v>2881</v>
      </c>
      <c r="BL7" s="119">
        <v>5</v>
      </c>
      <c r="BM7" s="123">
        <v>9.803921568627452</v>
      </c>
      <c r="BN7" s="119">
        <v>2</v>
      </c>
      <c r="BO7" s="123">
        <v>3.9215686274509802</v>
      </c>
      <c r="BP7" s="119">
        <v>0</v>
      </c>
      <c r="BQ7" s="123">
        <v>0</v>
      </c>
      <c r="BR7" s="119">
        <v>44</v>
      </c>
      <c r="BS7" s="123">
        <v>86.27450980392157</v>
      </c>
      <c r="BT7" s="119">
        <v>51</v>
      </c>
      <c r="BU7" s="2"/>
      <c r="BV7" s="3"/>
      <c r="BW7" s="3"/>
      <c r="BX7" s="3"/>
      <c r="BY7" s="3"/>
    </row>
    <row r="8" spans="1:77" ht="41.45" customHeight="1">
      <c r="A8" s="64" t="s">
        <v>218</v>
      </c>
      <c r="C8" s="65"/>
      <c r="D8" s="65" t="s">
        <v>64</v>
      </c>
      <c r="E8" s="66">
        <v>163.0232811773404</v>
      </c>
      <c r="F8" s="68">
        <v>99.99649653701081</v>
      </c>
      <c r="G8" s="102" t="s">
        <v>570</v>
      </c>
      <c r="H8" s="65"/>
      <c r="I8" s="69" t="s">
        <v>218</v>
      </c>
      <c r="J8" s="70"/>
      <c r="K8" s="70"/>
      <c r="L8" s="69" t="s">
        <v>2352</v>
      </c>
      <c r="M8" s="73">
        <v>2.167587432198393</v>
      </c>
      <c r="N8" s="74">
        <v>1498.708740234375</v>
      </c>
      <c r="O8" s="74">
        <v>5370.49169921875</v>
      </c>
      <c r="P8" s="75"/>
      <c r="Q8" s="76"/>
      <c r="R8" s="76"/>
      <c r="S8" s="88"/>
      <c r="T8" s="48">
        <v>0</v>
      </c>
      <c r="U8" s="48">
        <v>1</v>
      </c>
      <c r="V8" s="49">
        <v>0</v>
      </c>
      <c r="W8" s="49">
        <v>0.015873</v>
      </c>
      <c r="X8" s="49">
        <v>0.026192</v>
      </c>
      <c r="Y8" s="49">
        <v>0.548171</v>
      </c>
      <c r="Z8" s="49">
        <v>0</v>
      </c>
      <c r="AA8" s="49">
        <v>0</v>
      </c>
      <c r="AB8" s="71">
        <v>8</v>
      </c>
      <c r="AC8" s="71"/>
      <c r="AD8" s="72"/>
      <c r="AE8" s="78" t="s">
        <v>1287</v>
      </c>
      <c r="AF8" s="78">
        <v>489</v>
      </c>
      <c r="AG8" s="78">
        <v>731</v>
      </c>
      <c r="AH8" s="78">
        <v>2401</v>
      </c>
      <c r="AI8" s="78">
        <v>5186</v>
      </c>
      <c r="AJ8" s="78"/>
      <c r="AK8" s="78" t="s">
        <v>1495</v>
      </c>
      <c r="AL8" s="78"/>
      <c r="AM8" s="78"/>
      <c r="AN8" s="78"/>
      <c r="AO8" s="80">
        <v>43282.54384259259</v>
      </c>
      <c r="AP8" s="83" t="s">
        <v>1871</v>
      </c>
      <c r="AQ8" s="78" t="b">
        <v>1</v>
      </c>
      <c r="AR8" s="78" t="b">
        <v>0</v>
      </c>
      <c r="AS8" s="78" t="b">
        <v>1</v>
      </c>
      <c r="AT8" s="78"/>
      <c r="AU8" s="78">
        <v>4</v>
      </c>
      <c r="AV8" s="78"/>
      <c r="AW8" s="78" t="b">
        <v>0</v>
      </c>
      <c r="AX8" s="78" t="s">
        <v>2136</v>
      </c>
      <c r="AY8" s="83" t="s">
        <v>2142</v>
      </c>
      <c r="AZ8" s="78" t="s">
        <v>66</v>
      </c>
      <c r="BA8" s="78" t="str">
        <f>REPLACE(INDEX(GroupVertices[Group],MATCH(Vertices[[#This Row],[Vertex]],GroupVertices[Vertex],0)),1,1,"")</f>
        <v>1</v>
      </c>
      <c r="BB8" s="48"/>
      <c r="BC8" s="48"/>
      <c r="BD8" s="48"/>
      <c r="BE8" s="48"/>
      <c r="BF8" s="48"/>
      <c r="BG8" s="48"/>
      <c r="BH8" s="119" t="s">
        <v>2782</v>
      </c>
      <c r="BI8" s="119" t="s">
        <v>2782</v>
      </c>
      <c r="BJ8" s="119" t="s">
        <v>2881</v>
      </c>
      <c r="BK8" s="119" t="s">
        <v>2881</v>
      </c>
      <c r="BL8" s="119">
        <v>5</v>
      </c>
      <c r="BM8" s="123">
        <v>9.803921568627452</v>
      </c>
      <c r="BN8" s="119">
        <v>2</v>
      </c>
      <c r="BO8" s="123">
        <v>3.9215686274509802</v>
      </c>
      <c r="BP8" s="119">
        <v>0</v>
      </c>
      <c r="BQ8" s="123">
        <v>0</v>
      </c>
      <c r="BR8" s="119">
        <v>44</v>
      </c>
      <c r="BS8" s="123">
        <v>86.27450980392157</v>
      </c>
      <c r="BT8" s="119">
        <v>51</v>
      </c>
      <c r="BU8" s="2"/>
      <c r="BV8" s="3"/>
      <c r="BW8" s="3"/>
      <c r="BX8" s="3"/>
      <c r="BY8" s="3"/>
    </row>
    <row r="9" spans="1:77" ht="41.45" customHeight="1">
      <c r="A9" s="64" t="s">
        <v>219</v>
      </c>
      <c r="C9" s="65"/>
      <c r="D9" s="65" t="s">
        <v>64</v>
      </c>
      <c r="E9" s="66">
        <v>162.06167722164793</v>
      </c>
      <c r="F9" s="68">
        <v>99.99978883236777</v>
      </c>
      <c r="G9" s="102" t="s">
        <v>571</v>
      </c>
      <c r="H9" s="65"/>
      <c r="I9" s="69" t="s">
        <v>219</v>
      </c>
      <c r="J9" s="70"/>
      <c r="K9" s="70"/>
      <c r="L9" s="69" t="s">
        <v>2353</v>
      </c>
      <c r="M9" s="73">
        <v>1.0703751328996292</v>
      </c>
      <c r="N9" s="74">
        <v>9612.423828125</v>
      </c>
      <c r="O9" s="74">
        <v>9263.779296875</v>
      </c>
      <c r="P9" s="75"/>
      <c r="Q9" s="76"/>
      <c r="R9" s="76"/>
      <c r="S9" s="88"/>
      <c r="T9" s="48">
        <v>0</v>
      </c>
      <c r="U9" s="48">
        <v>3</v>
      </c>
      <c r="V9" s="49">
        <v>6</v>
      </c>
      <c r="W9" s="49">
        <v>0.333333</v>
      </c>
      <c r="X9" s="49">
        <v>0</v>
      </c>
      <c r="Y9" s="49">
        <v>1.918913</v>
      </c>
      <c r="Z9" s="49">
        <v>0</v>
      </c>
      <c r="AA9" s="49">
        <v>0</v>
      </c>
      <c r="AB9" s="71">
        <v>9</v>
      </c>
      <c r="AC9" s="71"/>
      <c r="AD9" s="72"/>
      <c r="AE9" s="78" t="s">
        <v>1288</v>
      </c>
      <c r="AF9" s="78">
        <v>144</v>
      </c>
      <c r="AG9" s="78">
        <v>45</v>
      </c>
      <c r="AH9" s="78">
        <v>7112</v>
      </c>
      <c r="AI9" s="78">
        <v>2996</v>
      </c>
      <c r="AJ9" s="78"/>
      <c r="AK9" s="78" t="s">
        <v>1496</v>
      </c>
      <c r="AL9" s="78"/>
      <c r="AM9" s="83" t="s">
        <v>1792</v>
      </c>
      <c r="AN9" s="78"/>
      <c r="AO9" s="80">
        <v>43475.71761574074</v>
      </c>
      <c r="AP9" s="83" t="s">
        <v>1872</v>
      </c>
      <c r="AQ9" s="78" t="b">
        <v>1</v>
      </c>
      <c r="AR9" s="78" t="b">
        <v>0</v>
      </c>
      <c r="AS9" s="78" t="b">
        <v>0</v>
      </c>
      <c r="AT9" s="78"/>
      <c r="AU9" s="78">
        <v>1</v>
      </c>
      <c r="AV9" s="78"/>
      <c r="AW9" s="78" t="b">
        <v>0</v>
      </c>
      <c r="AX9" s="78" t="s">
        <v>2136</v>
      </c>
      <c r="AY9" s="83" t="s">
        <v>2143</v>
      </c>
      <c r="AZ9" s="78" t="s">
        <v>66</v>
      </c>
      <c r="BA9" s="78" t="str">
        <f>REPLACE(INDEX(GroupVertices[Group],MATCH(Vertices[[#This Row],[Vertex]],GroupVertices[Vertex],0)),1,1,"")</f>
        <v>8</v>
      </c>
      <c r="BB9" s="48"/>
      <c r="BC9" s="48"/>
      <c r="BD9" s="48"/>
      <c r="BE9" s="48"/>
      <c r="BF9" s="48"/>
      <c r="BG9" s="48"/>
      <c r="BH9" s="119" t="s">
        <v>2988</v>
      </c>
      <c r="BI9" s="119" t="s">
        <v>2988</v>
      </c>
      <c r="BJ9" s="119" t="s">
        <v>3080</v>
      </c>
      <c r="BK9" s="119" t="s">
        <v>3080</v>
      </c>
      <c r="BL9" s="119">
        <v>1</v>
      </c>
      <c r="BM9" s="123">
        <v>3.7037037037037037</v>
      </c>
      <c r="BN9" s="119">
        <v>3</v>
      </c>
      <c r="BO9" s="123">
        <v>11.11111111111111</v>
      </c>
      <c r="BP9" s="119">
        <v>0</v>
      </c>
      <c r="BQ9" s="123">
        <v>0</v>
      </c>
      <c r="BR9" s="119">
        <v>23</v>
      </c>
      <c r="BS9" s="123">
        <v>85.18518518518519</v>
      </c>
      <c r="BT9" s="119">
        <v>27</v>
      </c>
      <c r="BU9" s="2"/>
      <c r="BV9" s="3"/>
      <c r="BW9" s="3"/>
      <c r="BX9" s="3"/>
      <c r="BY9" s="3"/>
    </row>
    <row r="10" spans="1:77" ht="41.45" customHeight="1">
      <c r="A10" s="64" t="s">
        <v>345</v>
      </c>
      <c r="C10" s="65"/>
      <c r="D10" s="65" t="s">
        <v>64</v>
      </c>
      <c r="E10" s="66">
        <v>176.20959081465722</v>
      </c>
      <c r="F10" s="68">
        <v>99.9513498570939</v>
      </c>
      <c r="G10" s="102" t="s">
        <v>2056</v>
      </c>
      <c r="H10" s="65"/>
      <c r="I10" s="69" t="s">
        <v>345</v>
      </c>
      <c r="J10" s="70"/>
      <c r="K10" s="70"/>
      <c r="L10" s="69" t="s">
        <v>2354</v>
      </c>
      <c r="M10" s="73">
        <v>17.213470959171378</v>
      </c>
      <c r="N10" s="74">
        <v>9612.423828125</v>
      </c>
      <c r="O10" s="74">
        <v>8499.150390625</v>
      </c>
      <c r="P10" s="75"/>
      <c r="Q10" s="76"/>
      <c r="R10" s="76"/>
      <c r="S10" s="88"/>
      <c r="T10" s="48">
        <v>1</v>
      </c>
      <c r="U10" s="48">
        <v>0</v>
      </c>
      <c r="V10" s="49">
        <v>0</v>
      </c>
      <c r="W10" s="49">
        <v>0.2</v>
      </c>
      <c r="X10" s="49">
        <v>0</v>
      </c>
      <c r="Y10" s="49">
        <v>0.693692</v>
      </c>
      <c r="Z10" s="49">
        <v>0</v>
      </c>
      <c r="AA10" s="49">
        <v>0</v>
      </c>
      <c r="AB10" s="71">
        <v>10</v>
      </c>
      <c r="AC10" s="71"/>
      <c r="AD10" s="72"/>
      <c r="AE10" s="78" t="s">
        <v>1289</v>
      </c>
      <c r="AF10" s="78">
        <v>1314</v>
      </c>
      <c r="AG10" s="78">
        <v>10138</v>
      </c>
      <c r="AH10" s="78">
        <v>1391</v>
      </c>
      <c r="AI10" s="78">
        <v>13663</v>
      </c>
      <c r="AJ10" s="78"/>
      <c r="AK10" s="78" t="s">
        <v>1497</v>
      </c>
      <c r="AL10" s="78" t="s">
        <v>1679</v>
      </c>
      <c r="AM10" s="83" t="s">
        <v>1793</v>
      </c>
      <c r="AN10" s="78"/>
      <c r="AO10" s="80">
        <v>41405.95832175926</v>
      </c>
      <c r="AP10" s="83" t="s">
        <v>1873</v>
      </c>
      <c r="AQ10" s="78" t="b">
        <v>1</v>
      </c>
      <c r="AR10" s="78" t="b">
        <v>0</v>
      </c>
      <c r="AS10" s="78" t="b">
        <v>1</v>
      </c>
      <c r="AT10" s="78"/>
      <c r="AU10" s="78">
        <v>341</v>
      </c>
      <c r="AV10" s="83" t="s">
        <v>2039</v>
      </c>
      <c r="AW10" s="78" t="b">
        <v>1</v>
      </c>
      <c r="AX10" s="78" t="s">
        <v>2136</v>
      </c>
      <c r="AY10" s="83" t="s">
        <v>2144</v>
      </c>
      <c r="AZ10" s="78" t="s">
        <v>65</v>
      </c>
      <c r="BA10" s="78" t="str">
        <f>REPLACE(INDEX(GroupVertices[Group],MATCH(Vertices[[#This Row],[Vertex]],GroupVertices[Vertex],0)),1,1,"")</f>
        <v>8</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346</v>
      </c>
      <c r="C11" s="65"/>
      <c r="D11" s="65" t="s">
        <v>64</v>
      </c>
      <c r="E11" s="66">
        <v>171.35110785484642</v>
      </c>
      <c r="F11" s="68">
        <v>99.96798410739602</v>
      </c>
      <c r="G11" s="102" t="s">
        <v>2057</v>
      </c>
      <c r="H11" s="65"/>
      <c r="I11" s="69" t="s">
        <v>346</v>
      </c>
      <c r="J11" s="70"/>
      <c r="K11" s="70"/>
      <c r="L11" s="69" t="s">
        <v>2355</v>
      </c>
      <c r="M11" s="73">
        <v>11.669829808486956</v>
      </c>
      <c r="N11" s="74">
        <v>9229.0966796875</v>
      </c>
      <c r="O11" s="74">
        <v>8499.150390625</v>
      </c>
      <c r="P11" s="75"/>
      <c r="Q11" s="76"/>
      <c r="R11" s="76"/>
      <c r="S11" s="88"/>
      <c r="T11" s="48">
        <v>1</v>
      </c>
      <c r="U11" s="48">
        <v>0</v>
      </c>
      <c r="V11" s="49">
        <v>0</v>
      </c>
      <c r="W11" s="49">
        <v>0.2</v>
      </c>
      <c r="X11" s="49">
        <v>0</v>
      </c>
      <c r="Y11" s="49">
        <v>0.693692</v>
      </c>
      <c r="Z11" s="49">
        <v>0</v>
      </c>
      <c r="AA11" s="49">
        <v>0</v>
      </c>
      <c r="AB11" s="71">
        <v>11</v>
      </c>
      <c r="AC11" s="71"/>
      <c r="AD11" s="72"/>
      <c r="AE11" s="78" t="s">
        <v>1290</v>
      </c>
      <c r="AF11" s="78">
        <v>582</v>
      </c>
      <c r="AG11" s="78">
        <v>6672</v>
      </c>
      <c r="AH11" s="78">
        <v>3236</v>
      </c>
      <c r="AI11" s="78">
        <v>17115</v>
      </c>
      <c r="AJ11" s="78"/>
      <c r="AK11" s="78" t="s">
        <v>1498</v>
      </c>
      <c r="AL11" s="78" t="s">
        <v>1680</v>
      </c>
      <c r="AM11" s="83" t="s">
        <v>1794</v>
      </c>
      <c r="AN11" s="78"/>
      <c r="AO11" s="80">
        <v>39993.632881944446</v>
      </c>
      <c r="AP11" s="83" t="s">
        <v>1874</v>
      </c>
      <c r="AQ11" s="78" t="b">
        <v>0</v>
      </c>
      <c r="AR11" s="78" t="b">
        <v>0</v>
      </c>
      <c r="AS11" s="78" t="b">
        <v>1</v>
      </c>
      <c r="AT11" s="78"/>
      <c r="AU11" s="78">
        <v>292</v>
      </c>
      <c r="AV11" s="83" t="s">
        <v>2039</v>
      </c>
      <c r="AW11" s="78" t="b">
        <v>1</v>
      </c>
      <c r="AX11" s="78" t="s">
        <v>2136</v>
      </c>
      <c r="AY11" s="83" t="s">
        <v>2145</v>
      </c>
      <c r="AZ11" s="78" t="s">
        <v>65</v>
      </c>
      <c r="BA11" s="78" t="str">
        <f>REPLACE(INDEX(GroupVertices[Group],MATCH(Vertices[[#This Row],[Vertex]],GroupVertices[Vertex],0)),1,1,"")</f>
        <v>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347</v>
      </c>
      <c r="C12" s="65"/>
      <c r="D12" s="65" t="s">
        <v>64</v>
      </c>
      <c r="E12" s="66">
        <v>162.0294368557865</v>
      </c>
      <c r="F12" s="68">
        <v>99.99989921544825</v>
      </c>
      <c r="G12" s="102" t="s">
        <v>2058</v>
      </c>
      <c r="H12" s="65"/>
      <c r="I12" s="69" t="s">
        <v>347</v>
      </c>
      <c r="J12" s="70"/>
      <c r="K12" s="70"/>
      <c r="L12" s="69" t="s">
        <v>2356</v>
      </c>
      <c r="M12" s="73">
        <v>1.0335881316111866</v>
      </c>
      <c r="N12" s="74">
        <v>9229.0966796875</v>
      </c>
      <c r="O12" s="74">
        <v>9263.779296875</v>
      </c>
      <c r="P12" s="75"/>
      <c r="Q12" s="76"/>
      <c r="R12" s="76"/>
      <c r="S12" s="88"/>
      <c r="T12" s="48">
        <v>1</v>
      </c>
      <c r="U12" s="48">
        <v>0</v>
      </c>
      <c r="V12" s="49">
        <v>0</v>
      </c>
      <c r="W12" s="49">
        <v>0.2</v>
      </c>
      <c r="X12" s="49">
        <v>0</v>
      </c>
      <c r="Y12" s="49">
        <v>0.693692</v>
      </c>
      <c r="Z12" s="49">
        <v>0</v>
      </c>
      <c r="AA12" s="49">
        <v>0</v>
      </c>
      <c r="AB12" s="71">
        <v>12</v>
      </c>
      <c r="AC12" s="71"/>
      <c r="AD12" s="72"/>
      <c r="AE12" s="78" t="s">
        <v>1291</v>
      </c>
      <c r="AF12" s="78">
        <v>218</v>
      </c>
      <c r="AG12" s="78">
        <v>22</v>
      </c>
      <c r="AH12" s="78">
        <v>2918</v>
      </c>
      <c r="AI12" s="78">
        <v>5681</v>
      </c>
      <c r="AJ12" s="78"/>
      <c r="AK12" s="78" t="s">
        <v>1499</v>
      </c>
      <c r="AL12" s="78"/>
      <c r="AM12" s="78"/>
      <c r="AN12" s="78"/>
      <c r="AO12" s="80">
        <v>40400.632106481484</v>
      </c>
      <c r="AP12" s="78"/>
      <c r="AQ12" s="78" t="b">
        <v>0</v>
      </c>
      <c r="AR12" s="78" t="b">
        <v>0</v>
      </c>
      <c r="AS12" s="78" t="b">
        <v>0</v>
      </c>
      <c r="AT12" s="78"/>
      <c r="AU12" s="78">
        <v>0</v>
      </c>
      <c r="AV12" s="83" t="s">
        <v>2039</v>
      </c>
      <c r="AW12" s="78" t="b">
        <v>0</v>
      </c>
      <c r="AX12" s="78" t="s">
        <v>2136</v>
      </c>
      <c r="AY12" s="83" t="s">
        <v>2146</v>
      </c>
      <c r="AZ12" s="78" t="s">
        <v>65</v>
      </c>
      <c r="BA12" s="78" t="str">
        <f>REPLACE(INDEX(GroupVertices[Group],MATCH(Vertices[[#This Row],[Vertex]],GroupVertices[Vertex],0)),1,1,"")</f>
        <v>8</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220</v>
      </c>
      <c r="C13" s="65"/>
      <c r="D13" s="65" t="s">
        <v>64</v>
      </c>
      <c r="E13" s="66">
        <v>162.79339335119818</v>
      </c>
      <c r="F13" s="68">
        <v>99.99728361636728</v>
      </c>
      <c r="G13" s="102" t="s">
        <v>572</v>
      </c>
      <c r="H13" s="65"/>
      <c r="I13" s="69" t="s">
        <v>220</v>
      </c>
      <c r="J13" s="70"/>
      <c r="K13" s="70"/>
      <c r="L13" s="69" t="s">
        <v>2357</v>
      </c>
      <c r="M13" s="73">
        <v>1.9052801186634114</v>
      </c>
      <c r="N13" s="74">
        <v>2529.40966796875</v>
      </c>
      <c r="O13" s="74">
        <v>8712.35546875</v>
      </c>
      <c r="P13" s="75"/>
      <c r="Q13" s="76"/>
      <c r="R13" s="76"/>
      <c r="S13" s="88"/>
      <c r="T13" s="48">
        <v>0</v>
      </c>
      <c r="U13" s="48">
        <v>1</v>
      </c>
      <c r="V13" s="49">
        <v>0</v>
      </c>
      <c r="W13" s="49">
        <v>0.015873</v>
      </c>
      <c r="X13" s="49">
        <v>0.026192</v>
      </c>
      <c r="Y13" s="49">
        <v>0.548171</v>
      </c>
      <c r="Z13" s="49">
        <v>0</v>
      </c>
      <c r="AA13" s="49">
        <v>0</v>
      </c>
      <c r="AB13" s="71">
        <v>13</v>
      </c>
      <c r="AC13" s="71"/>
      <c r="AD13" s="72"/>
      <c r="AE13" s="78" t="s">
        <v>1292</v>
      </c>
      <c r="AF13" s="78">
        <v>503</v>
      </c>
      <c r="AG13" s="78">
        <v>567</v>
      </c>
      <c r="AH13" s="78">
        <v>36300</v>
      </c>
      <c r="AI13" s="78">
        <v>41081</v>
      </c>
      <c r="AJ13" s="78"/>
      <c r="AK13" s="78" t="s">
        <v>1500</v>
      </c>
      <c r="AL13" s="78" t="s">
        <v>1681</v>
      </c>
      <c r="AM13" s="78"/>
      <c r="AN13" s="78"/>
      <c r="AO13" s="80">
        <v>43008.747094907405</v>
      </c>
      <c r="AP13" s="83" t="s">
        <v>1875</v>
      </c>
      <c r="AQ13" s="78" t="b">
        <v>1</v>
      </c>
      <c r="AR13" s="78" t="b">
        <v>0</v>
      </c>
      <c r="AS13" s="78" t="b">
        <v>0</v>
      </c>
      <c r="AT13" s="78"/>
      <c r="AU13" s="78">
        <v>4</v>
      </c>
      <c r="AV13" s="78"/>
      <c r="AW13" s="78" t="b">
        <v>0</v>
      </c>
      <c r="AX13" s="78" t="s">
        <v>2136</v>
      </c>
      <c r="AY13" s="83" t="s">
        <v>2147</v>
      </c>
      <c r="AZ13" s="78" t="s">
        <v>66</v>
      </c>
      <c r="BA13" s="78" t="str">
        <f>REPLACE(INDEX(GroupVertices[Group],MATCH(Vertices[[#This Row],[Vertex]],GroupVertices[Vertex],0)),1,1,"")</f>
        <v>1</v>
      </c>
      <c r="BB13" s="48"/>
      <c r="BC13" s="48"/>
      <c r="BD13" s="48"/>
      <c r="BE13" s="48"/>
      <c r="BF13" s="48"/>
      <c r="BG13" s="48"/>
      <c r="BH13" s="119" t="s">
        <v>2782</v>
      </c>
      <c r="BI13" s="119" t="s">
        <v>2782</v>
      </c>
      <c r="BJ13" s="119" t="s">
        <v>2881</v>
      </c>
      <c r="BK13" s="119" t="s">
        <v>2881</v>
      </c>
      <c r="BL13" s="119">
        <v>5</v>
      </c>
      <c r="BM13" s="123">
        <v>9.803921568627452</v>
      </c>
      <c r="BN13" s="119">
        <v>2</v>
      </c>
      <c r="BO13" s="123">
        <v>3.9215686274509802</v>
      </c>
      <c r="BP13" s="119">
        <v>0</v>
      </c>
      <c r="BQ13" s="123">
        <v>0</v>
      </c>
      <c r="BR13" s="119">
        <v>44</v>
      </c>
      <c r="BS13" s="123">
        <v>86.27450980392157</v>
      </c>
      <c r="BT13" s="119">
        <v>51</v>
      </c>
      <c r="BU13" s="2"/>
      <c r="BV13" s="3"/>
      <c r="BW13" s="3"/>
      <c r="BX13" s="3"/>
      <c r="BY13" s="3"/>
    </row>
    <row r="14" spans="1:77" ht="41.45" customHeight="1">
      <c r="A14" s="64" t="s">
        <v>221</v>
      </c>
      <c r="C14" s="65"/>
      <c r="D14" s="65" t="s">
        <v>64</v>
      </c>
      <c r="E14" s="66">
        <v>170.52267062771193</v>
      </c>
      <c r="F14" s="68">
        <v>99.97082047263795</v>
      </c>
      <c r="G14" s="102" t="s">
        <v>573</v>
      </c>
      <c r="H14" s="65"/>
      <c r="I14" s="69" t="s">
        <v>221</v>
      </c>
      <c r="J14" s="70"/>
      <c r="K14" s="70"/>
      <c r="L14" s="69" t="s">
        <v>2358</v>
      </c>
      <c r="M14" s="73">
        <v>10.724563818857845</v>
      </c>
      <c r="N14" s="74">
        <v>408.2329406738281</v>
      </c>
      <c r="O14" s="74">
        <v>742.2783813476562</v>
      </c>
      <c r="P14" s="75"/>
      <c r="Q14" s="76"/>
      <c r="R14" s="76"/>
      <c r="S14" s="88"/>
      <c r="T14" s="48">
        <v>1</v>
      </c>
      <c r="U14" s="48">
        <v>1</v>
      </c>
      <c r="V14" s="49">
        <v>0</v>
      </c>
      <c r="W14" s="49">
        <v>0</v>
      </c>
      <c r="X14" s="49">
        <v>0</v>
      </c>
      <c r="Y14" s="49">
        <v>0.999997</v>
      </c>
      <c r="Z14" s="49">
        <v>0</v>
      </c>
      <c r="AA14" s="49" t="s">
        <v>2656</v>
      </c>
      <c r="AB14" s="71">
        <v>14</v>
      </c>
      <c r="AC14" s="71"/>
      <c r="AD14" s="72"/>
      <c r="AE14" s="78" t="s">
        <v>1293</v>
      </c>
      <c r="AF14" s="78">
        <v>1631</v>
      </c>
      <c r="AG14" s="78">
        <v>6081</v>
      </c>
      <c r="AH14" s="78">
        <v>26669</v>
      </c>
      <c r="AI14" s="78">
        <v>1810</v>
      </c>
      <c r="AJ14" s="78"/>
      <c r="AK14" s="78" t="s">
        <v>1501</v>
      </c>
      <c r="AL14" s="78" t="s">
        <v>1682</v>
      </c>
      <c r="AM14" s="78"/>
      <c r="AN14" s="78"/>
      <c r="AO14" s="80">
        <v>39459.12873842593</v>
      </c>
      <c r="AP14" s="83" t="s">
        <v>1876</v>
      </c>
      <c r="AQ14" s="78" t="b">
        <v>0</v>
      </c>
      <c r="AR14" s="78" t="b">
        <v>0</v>
      </c>
      <c r="AS14" s="78" t="b">
        <v>1</v>
      </c>
      <c r="AT14" s="78"/>
      <c r="AU14" s="78">
        <v>433</v>
      </c>
      <c r="AV14" s="83" t="s">
        <v>2040</v>
      </c>
      <c r="AW14" s="78" t="b">
        <v>0</v>
      </c>
      <c r="AX14" s="78" t="s">
        <v>2136</v>
      </c>
      <c r="AY14" s="83" t="s">
        <v>2148</v>
      </c>
      <c r="AZ14" s="78" t="s">
        <v>66</v>
      </c>
      <c r="BA14" s="78" t="str">
        <f>REPLACE(INDEX(GroupVertices[Group],MATCH(Vertices[[#This Row],[Vertex]],GroupVertices[Vertex],0)),1,1,"")</f>
        <v>2</v>
      </c>
      <c r="BB14" s="48" t="s">
        <v>524</v>
      </c>
      <c r="BC14" s="48" t="s">
        <v>524</v>
      </c>
      <c r="BD14" s="48" t="s">
        <v>546</v>
      </c>
      <c r="BE14" s="48" t="s">
        <v>546</v>
      </c>
      <c r="BF14" s="48"/>
      <c r="BG14" s="48"/>
      <c r="BH14" s="119" t="s">
        <v>2989</v>
      </c>
      <c r="BI14" s="119" t="s">
        <v>2989</v>
      </c>
      <c r="BJ14" s="119" t="s">
        <v>3081</v>
      </c>
      <c r="BK14" s="119" t="s">
        <v>3081</v>
      </c>
      <c r="BL14" s="119">
        <v>4</v>
      </c>
      <c r="BM14" s="123">
        <v>7.547169811320755</v>
      </c>
      <c r="BN14" s="119">
        <v>3</v>
      </c>
      <c r="BO14" s="123">
        <v>5.660377358490566</v>
      </c>
      <c r="BP14" s="119">
        <v>0</v>
      </c>
      <c r="BQ14" s="123">
        <v>0</v>
      </c>
      <c r="BR14" s="119">
        <v>46</v>
      </c>
      <c r="BS14" s="123">
        <v>86.79245283018868</v>
      </c>
      <c r="BT14" s="119">
        <v>53</v>
      </c>
      <c r="BU14" s="2"/>
      <c r="BV14" s="3"/>
      <c r="BW14" s="3"/>
      <c r="BX14" s="3"/>
      <c r="BY14" s="3"/>
    </row>
    <row r="15" spans="1:77" ht="41.45" customHeight="1">
      <c r="A15" s="64" t="s">
        <v>222</v>
      </c>
      <c r="C15" s="65"/>
      <c r="D15" s="65" t="s">
        <v>64</v>
      </c>
      <c r="E15" s="66">
        <v>162.0883105673595</v>
      </c>
      <c r="F15" s="68">
        <v>99.99969764634477</v>
      </c>
      <c r="G15" s="102" t="s">
        <v>574</v>
      </c>
      <c r="H15" s="65"/>
      <c r="I15" s="69" t="s">
        <v>222</v>
      </c>
      <c r="J15" s="70"/>
      <c r="K15" s="70"/>
      <c r="L15" s="69" t="s">
        <v>2359</v>
      </c>
      <c r="M15" s="73">
        <v>1.10076439483356</v>
      </c>
      <c r="N15" s="74">
        <v>2114.79833984375</v>
      </c>
      <c r="O15" s="74">
        <v>3857.261474609375</v>
      </c>
      <c r="P15" s="75"/>
      <c r="Q15" s="76"/>
      <c r="R15" s="76"/>
      <c r="S15" s="88"/>
      <c r="T15" s="48">
        <v>1</v>
      </c>
      <c r="U15" s="48">
        <v>1</v>
      </c>
      <c r="V15" s="49">
        <v>0</v>
      </c>
      <c r="W15" s="49">
        <v>0</v>
      </c>
      <c r="X15" s="49">
        <v>0</v>
      </c>
      <c r="Y15" s="49">
        <v>0.999997</v>
      </c>
      <c r="Z15" s="49">
        <v>0</v>
      </c>
      <c r="AA15" s="49" t="s">
        <v>2656</v>
      </c>
      <c r="AB15" s="71">
        <v>15</v>
      </c>
      <c r="AC15" s="71"/>
      <c r="AD15" s="72"/>
      <c r="AE15" s="78" t="s">
        <v>1294</v>
      </c>
      <c r="AF15" s="78">
        <v>59</v>
      </c>
      <c r="AG15" s="78">
        <v>64</v>
      </c>
      <c r="AH15" s="78">
        <v>1696</v>
      </c>
      <c r="AI15" s="78">
        <v>4021</v>
      </c>
      <c r="AJ15" s="78"/>
      <c r="AK15" s="78" t="s">
        <v>1502</v>
      </c>
      <c r="AL15" s="78"/>
      <c r="AM15" s="78"/>
      <c r="AN15" s="78"/>
      <c r="AO15" s="80">
        <v>43424.16271990741</v>
      </c>
      <c r="AP15" s="83" t="s">
        <v>1877</v>
      </c>
      <c r="AQ15" s="78" t="b">
        <v>1</v>
      </c>
      <c r="AR15" s="78" t="b">
        <v>0</v>
      </c>
      <c r="AS15" s="78" t="b">
        <v>1</v>
      </c>
      <c r="AT15" s="78"/>
      <c r="AU15" s="78">
        <v>0</v>
      </c>
      <c r="AV15" s="78"/>
      <c r="AW15" s="78" t="b">
        <v>0</v>
      </c>
      <c r="AX15" s="78" t="s">
        <v>2136</v>
      </c>
      <c r="AY15" s="83" t="s">
        <v>2149</v>
      </c>
      <c r="AZ15" s="78" t="s">
        <v>66</v>
      </c>
      <c r="BA15" s="78" t="str">
        <f>REPLACE(INDEX(GroupVertices[Group],MATCH(Vertices[[#This Row],[Vertex]],GroupVertices[Vertex],0)),1,1,"")</f>
        <v>2</v>
      </c>
      <c r="BB15" s="48"/>
      <c r="BC15" s="48"/>
      <c r="BD15" s="48"/>
      <c r="BE15" s="48"/>
      <c r="BF15" s="48"/>
      <c r="BG15" s="48"/>
      <c r="BH15" s="119" t="s">
        <v>2990</v>
      </c>
      <c r="BI15" s="119" t="s">
        <v>2990</v>
      </c>
      <c r="BJ15" s="119" t="s">
        <v>3082</v>
      </c>
      <c r="BK15" s="119" t="s">
        <v>3082</v>
      </c>
      <c r="BL15" s="119">
        <v>0</v>
      </c>
      <c r="BM15" s="123">
        <v>0</v>
      </c>
      <c r="BN15" s="119">
        <v>0</v>
      </c>
      <c r="BO15" s="123">
        <v>0</v>
      </c>
      <c r="BP15" s="119">
        <v>0</v>
      </c>
      <c r="BQ15" s="123">
        <v>0</v>
      </c>
      <c r="BR15" s="119">
        <v>9</v>
      </c>
      <c r="BS15" s="123">
        <v>100</v>
      </c>
      <c r="BT15" s="119">
        <v>9</v>
      </c>
      <c r="BU15" s="2"/>
      <c r="BV15" s="3"/>
      <c r="BW15" s="3"/>
      <c r="BX15" s="3"/>
      <c r="BY15" s="3"/>
    </row>
    <row r="16" spans="1:77" ht="41.45" customHeight="1">
      <c r="A16" s="64" t="s">
        <v>223</v>
      </c>
      <c r="C16" s="65"/>
      <c r="D16" s="65" t="s">
        <v>64</v>
      </c>
      <c r="E16" s="66">
        <v>162.15279129908234</v>
      </c>
      <c r="F16" s="68">
        <v>99.9994768801838</v>
      </c>
      <c r="G16" s="102" t="s">
        <v>575</v>
      </c>
      <c r="H16" s="65"/>
      <c r="I16" s="69" t="s">
        <v>223</v>
      </c>
      <c r="J16" s="70"/>
      <c r="K16" s="70"/>
      <c r="L16" s="69" t="s">
        <v>2360</v>
      </c>
      <c r="M16" s="73">
        <v>1.1743383974104449</v>
      </c>
      <c r="N16" s="74">
        <v>2754.76025390625</v>
      </c>
      <c r="O16" s="74">
        <v>7820.5634765625</v>
      </c>
      <c r="P16" s="75"/>
      <c r="Q16" s="76"/>
      <c r="R16" s="76"/>
      <c r="S16" s="88"/>
      <c r="T16" s="48">
        <v>0</v>
      </c>
      <c r="U16" s="48">
        <v>1</v>
      </c>
      <c r="V16" s="49">
        <v>0</v>
      </c>
      <c r="W16" s="49">
        <v>0.015873</v>
      </c>
      <c r="X16" s="49">
        <v>0.026192</v>
      </c>
      <c r="Y16" s="49">
        <v>0.548171</v>
      </c>
      <c r="Z16" s="49">
        <v>0</v>
      </c>
      <c r="AA16" s="49">
        <v>0</v>
      </c>
      <c r="AB16" s="71">
        <v>16</v>
      </c>
      <c r="AC16" s="71"/>
      <c r="AD16" s="72"/>
      <c r="AE16" s="78" t="s">
        <v>1295</v>
      </c>
      <c r="AF16" s="78">
        <v>194</v>
      </c>
      <c r="AG16" s="78">
        <v>110</v>
      </c>
      <c r="AH16" s="78">
        <v>13713</v>
      </c>
      <c r="AI16" s="78">
        <v>10358</v>
      </c>
      <c r="AJ16" s="78"/>
      <c r="AK16" s="78"/>
      <c r="AL16" s="78"/>
      <c r="AM16" s="78"/>
      <c r="AN16" s="78"/>
      <c r="AO16" s="80">
        <v>41014.5340625</v>
      </c>
      <c r="AP16" s="78"/>
      <c r="AQ16" s="78" t="b">
        <v>1</v>
      </c>
      <c r="AR16" s="78" t="b">
        <v>0</v>
      </c>
      <c r="AS16" s="78" t="b">
        <v>1</v>
      </c>
      <c r="AT16" s="78"/>
      <c r="AU16" s="78">
        <v>8</v>
      </c>
      <c r="AV16" s="83" t="s">
        <v>2039</v>
      </c>
      <c r="AW16" s="78" t="b">
        <v>0</v>
      </c>
      <c r="AX16" s="78" t="s">
        <v>2136</v>
      </c>
      <c r="AY16" s="83" t="s">
        <v>2150</v>
      </c>
      <c r="AZ16" s="78" t="s">
        <v>66</v>
      </c>
      <c r="BA16" s="78" t="str">
        <f>REPLACE(INDEX(GroupVertices[Group],MATCH(Vertices[[#This Row],[Vertex]],GroupVertices[Vertex],0)),1,1,"")</f>
        <v>1</v>
      </c>
      <c r="BB16" s="48"/>
      <c r="BC16" s="48"/>
      <c r="BD16" s="48"/>
      <c r="BE16" s="48"/>
      <c r="BF16" s="48"/>
      <c r="BG16" s="48"/>
      <c r="BH16" s="119" t="s">
        <v>2782</v>
      </c>
      <c r="BI16" s="119" t="s">
        <v>2782</v>
      </c>
      <c r="BJ16" s="119" t="s">
        <v>2881</v>
      </c>
      <c r="BK16" s="119" t="s">
        <v>2881</v>
      </c>
      <c r="BL16" s="119">
        <v>5</v>
      </c>
      <c r="BM16" s="123">
        <v>9.803921568627452</v>
      </c>
      <c r="BN16" s="119">
        <v>2</v>
      </c>
      <c r="BO16" s="123">
        <v>3.9215686274509802</v>
      </c>
      <c r="BP16" s="119">
        <v>0</v>
      </c>
      <c r="BQ16" s="123">
        <v>0</v>
      </c>
      <c r="BR16" s="119">
        <v>44</v>
      </c>
      <c r="BS16" s="123">
        <v>86.27450980392157</v>
      </c>
      <c r="BT16" s="119">
        <v>51</v>
      </c>
      <c r="BU16" s="2"/>
      <c r="BV16" s="3"/>
      <c r="BW16" s="3"/>
      <c r="BX16" s="3"/>
      <c r="BY16" s="3"/>
    </row>
    <row r="17" spans="1:77" ht="41.45" customHeight="1">
      <c r="A17" s="64" t="s">
        <v>224</v>
      </c>
      <c r="C17" s="65"/>
      <c r="D17" s="65" t="s">
        <v>64</v>
      </c>
      <c r="E17" s="66">
        <v>162.00140175503745</v>
      </c>
      <c r="F17" s="68">
        <v>99.99999520073563</v>
      </c>
      <c r="G17" s="102" t="s">
        <v>576</v>
      </c>
      <c r="H17" s="65"/>
      <c r="I17" s="69" t="s">
        <v>224</v>
      </c>
      <c r="J17" s="70"/>
      <c r="K17" s="70"/>
      <c r="L17" s="69" t="s">
        <v>2361</v>
      </c>
      <c r="M17" s="73">
        <v>1.001599434838628</v>
      </c>
      <c r="N17" s="74">
        <v>194.9122772216797</v>
      </c>
      <c r="O17" s="74">
        <v>7316.07861328125</v>
      </c>
      <c r="P17" s="75"/>
      <c r="Q17" s="76"/>
      <c r="R17" s="76"/>
      <c r="S17" s="88"/>
      <c r="T17" s="48">
        <v>0</v>
      </c>
      <c r="U17" s="48">
        <v>1</v>
      </c>
      <c r="V17" s="49">
        <v>0</v>
      </c>
      <c r="W17" s="49">
        <v>0.015873</v>
      </c>
      <c r="X17" s="49">
        <v>0.026192</v>
      </c>
      <c r="Y17" s="49">
        <v>0.548171</v>
      </c>
      <c r="Z17" s="49">
        <v>0</v>
      </c>
      <c r="AA17" s="49">
        <v>0</v>
      </c>
      <c r="AB17" s="71">
        <v>17</v>
      </c>
      <c r="AC17" s="71"/>
      <c r="AD17" s="72"/>
      <c r="AE17" s="78" t="s">
        <v>1296</v>
      </c>
      <c r="AF17" s="78">
        <v>52</v>
      </c>
      <c r="AG17" s="78">
        <v>2</v>
      </c>
      <c r="AH17" s="78">
        <v>79</v>
      </c>
      <c r="AI17" s="78">
        <v>78</v>
      </c>
      <c r="AJ17" s="78"/>
      <c r="AK17" s="78" t="s">
        <v>1503</v>
      </c>
      <c r="AL17" s="78" t="s">
        <v>1683</v>
      </c>
      <c r="AM17" s="78"/>
      <c r="AN17" s="78"/>
      <c r="AO17" s="80">
        <v>43353.931446759256</v>
      </c>
      <c r="AP17" s="83" t="s">
        <v>1878</v>
      </c>
      <c r="AQ17" s="78" t="b">
        <v>1</v>
      </c>
      <c r="AR17" s="78" t="b">
        <v>0</v>
      </c>
      <c r="AS17" s="78" t="b">
        <v>0</v>
      </c>
      <c r="AT17" s="78"/>
      <c r="AU17" s="78">
        <v>0</v>
      </c>
      <c r="AV17" s="78"/>
      <c r="AW17" s="78" t="b">
        <v>0</v>
      </c>
      <c r="AX17" s="78" t="s">
        <v>2136</v>
      </c>
      <c r="AY17" s="83" t="s">
        <v>2151</v>
      </c>
      <c r="AZ17" s="78" t="s">
        <v>66</v>
      </c>
      <c r="BA17" s="78" t="str">
        <f>REPLACE(INDEX(GroupVertices[Group],MATCH(Vertices[[#This Row],[Vertex]],GroupVertices[Vertex],0)),1,1,"")</f>
        <v>1</v>
      </c>
      <c r="BB17" s="48"/>
      <c r="BC17" s="48"/>
      <c r="BD17" s="48"/>
      <c r="BE17" s="48"/>
      <c r="BF17" s="48"/>
      <c r="BG17" s="48"/>
      <c r="BH17" s="119" t="s">
        <v>2782</v>
      </c>
      <c r="BI17" s="119" t="s">
        <v>2782</v>
      </c>
      <c r="BJ17" s="119" t="s">
        <v>2881</v>
      </c>
      <c r="BK17" s="119" t="s">
        <v>2881</v>
      </c>
      <c r="BL17" s="119">
        <v>5</v>
      </c>
      <c r="BM17" s="123">
        <v>9.803921568627452</v>
      </c>
      <c r="BN17" s="119">
        <v>2</v>
      </c>
      <c r="BO17" s="123">
        <v>3.9215686274509802</v>
      </c>
      <c r="BP17" s="119">
        <v>0</v>
      </c>
      <c r="BQ17" s="123">
        <v>0</v>
      </c>
      <c r="BR17" s="119">
        <v>44</v>
      </c>
      <c r="BS17" s="123">
        <v>86.27450980392157</v>
      </c>
      <c r="BT17" s="119">
        <v>51</v>
      </c>
      <c r="BU17" s="2"/>
      <c r="BV17" s="3"/>
      <c r="BW17" s="3"/>
      <c r="BX17" s="3"/>
      <c r="BY17" s="3"/>
    </row>
    <row r="18" spans="1:77" ht="41.45" customHeight="1">
      <c r="A18" s="64" t="s">
        <v>225</v>
      </c>
      <c r="C18" s="65"/>
      <c r="D18" s="65" t="s">
        <v>64</v>
      </c>
      <c r="E18" s="66">
        <v>162.30558259816468</v>
      </c>
      <c r="F18" s="68">
        <v>99.99895376036761</v>
      </c>
      <c r="G18" s="102" t="s">
        <v>577</v>
      </c>
      <c r="H18" s="65"/>
      <c r="I18" s="69" t="s">
        <v>225</v>
      </c>
      <c r="J18" s="70"/>
      <c r="K18" s="70"/>
      <c r="L18" s="69" t="s">
        <v>2362</v>
      </c>
      <c r="M18" s="73">
        <v>1.3486767948208898</v>
      </c>
      <c r="N18" s="74">
        <v>9557.19921875</v>
      </c>
      <c r="O18" s="74">
        <v>5972.931640625</v>
      </c>
      <c r="P18" s="75"/>
      <c r="Q18" s="76"/>
      <c r="R18" s="76"/>
      <c r="S18" s="88"/>
      <c r="T18" s="48">
        <v>0</v>
      </c>
      <c r="U18" s="48">
        <v>1</v>
      </c>
      <c r="V18" s="49">
        <v>0</v>
      </c>
      <c r="W18" s="49">
        <v>1</v>
      </c>
      <c r="X18" s="49">
        <v>0</v>
      </c>
      <c r="Y18" s="49">
        <v>0.999997</v>
      </c>
      <c r="Z18" s="49">
        <v>0</v>
      </c>
      <c r="AA18" s="49">
        <v>0</v>
      </c>
      <c r="AB18" s="71">
        <v>18</v>
      </c>
      <c r="AC18" s="71"/>
      <c r="AD18" s="72"/>
      <c r="AE18" s="78" t="s">
        <v>1297</v>
      </c>
      <c r="AF18" s="78">
        <v>692</v>
      </c>
      <c r="AG18" s="78">
        <v>219</v>
      </c>
      <c r="AH18" s="78">
        <v>1039</v>
      </c>
      <c r="AI18" s="78">
        <v>195</v>
      </c>
      <c r="AJ18" s="78"/>
      <c r="AK18" s="78" t="s">
        <v>1504</v>
      </c>
      <c r="AL18" s="78" t="s">
        <v>1684</v>
      </c>
      <c r="AM18" s="78"/>
      <c r="AN18" s="78"/>
      <c r="AO18" s="80">
        <v>40854.80012731482</v>
      </c>
      <c r="AP18" s="83" t="s">
        <v>1879</v>
      </c>
      <c r="AQ18" s="78" t="b">
        <v>1</v>
      </c>
      <c r="AR18" s="78" t="b">
        <v>0</v>
      </c>
      <c r="AS18" s="78" t="b">
        <v>0</v>
      </c>
      <c r="AT18" s="78"/>
      <c r="AU18" s="78">
        <v>7</v>
      </c>
      <c r="AV18" s="83" t="s">
        <v>2039</v>
      </c>
      <c r="AW18" s="78" t="b">
        <v>0</v>
      </c>
      <c r="AX18" s="78" t="s">
        <v>2136</v>
      </c>
      <c r="AY18" s="83" t="s">
        <v>2152</v>
      </c>
      <c r="AZ18" s="78" t="s">
        <v>66</v>
      </c>
      <c r="BA18" s="78" t="str">
        <f>REPLACE(INDEX(GroupVertices[Group],MATCH(Vertices[[#This Row],[Vertex]],GroupVertices[Vertex],0)),1,1,"")</f>
        <v>45</v>
      </c>
      <c r="BB18" s="48"/>
      <c r="BC18" s="48"/>
      <c r="BD18" s="48"/>
      <c r="BE18" s="48"/>
      <c r="BF18" s="48"/>
      <c r="BG18" s="48"/>
      <c r="BH18" s="119" t="s">
        <v>2991</v>
      </c>
      <c r="BI18" s="119" t="s">
        <v>2991</v>
      </c>
      <c r="BJ18" s="119" t="s">
        <v>3083</v>
      </c>
      <c r="BK18" s="119" t="s">
        <v>3083</v>
      </c>
      <c r="BL18" s="119">
        <v>1</v>
      </c>
      <c r="BM18" s="123">
        <v>4.3478260869565215</v>
      </c>
      <c r="BN18" s="119">
        <v>0</v>
      </c>
      <c r="BO18" s="123">
        <v>0</v>
      </c>
      <c r="BP18" s="119">
        <v>0</v>
      </c>
      <c r="BQ18" s="123">
        <v>0</v>
      </c>
      <c r="BR18" s="119">
        <v>22</v>
      </c>
      <c r="BS18" s="123">
        <v>95.65217391304348</v>
      </c>
      <c r="BT18" s="119">
        <v>23</v>
      </c>
      <c r="BU18" s="2"/>
      <c r="BV18" s="3"/>
      <c r="BW18" s="3"/>
      <c r="BX18" s="3"/>
      <c r="BY18" s="3"/>
    </row>
    <row r="19" spans="1:77" ht="41.45" customHeight="1">
      <c r="A19" s="64" t="s">
        <v>348</v>
      </c>
      <c r="C19" s="65"/>
      <c r="D19" s="65" t="s">
        <v>64</v>
      </c>
      <c r="E19" s="66">
        <v>181.17460715731437</v>
      </c>
      <c r="F19" s="68">
        <v>99.93435086269976</v>
      </c>
      <c r="G19" s="102" t="s">
        <v>2059</v>
      </c>
      <c r="H19" s="65"/>
      <c r="I19" s="69" t="s">
        <v>348</v>
      </c>
      <c r="J19" s="70"/>
      <c r="K19" s="70"/>
      <c r="L19" s="69" t="s">
        <v>2363</v>
      </c>
      <c r="M19" s="73">
        <v>22.878669157591524</v>
      </c>
      <c r="N19" s="74">
        <v>9557.19921875</v>
      </c>
      <c r="O19" s="74">
        <v>5496.50927734375</v>
      </c>
      <c r="P19" s="75"/>
      <c r="Q19" s="76"/>
      <c r="R19" s="76"/>
      <c r="S19" s="88"/>
      <c r="T19" s="48">
        <v>1</v>
      </c>
      <c r="U19" s="48">
        <v>0</v>
      </c>
      <c r="V19" s="49">
        <v>0</v>
      </c>
      <c r="W19" s="49">
        <v>1</v>
      </c>
      <c r="X19" s="49">
        <v>0</v>
      </c>
      <c r="Y19" s="49">
        <v>0.999997</v>
      </c>
      <c r="Z19" s="49">
        <v>0</v>
      </c>
      <c r="AA19" s="49">
        <v>0</v>
      </c>
      <c r="AB19" s="71">
        <v>19</v>
      </c>
      <c r="AC19" s="71"/>
      <c r="AD19" s="72"/>
      <c r="AE19" s="78" t="s">
        <v>1298</v>
      </c>
      <c r="AF19" s="78">
        <v>427</v>
      </c>
      <c r="AG19" s="78">
        <v>13680</v>
      </c>
      <c r="AH19" s="78">
        <v>61178</v>
      </c>
      <c r="AI19" s="78">
        <v>491</v>
      </c>
      <c r="AJ19" s="78"/>
      <c r="AK19" s="78" t="s">
        <v>1505</v>
      </c>
      <c r="AL19" s="78" t="s">
        <v>1685</v>
      </c>
      <c r="AM19" s="83" t="s">
        <v>1795</v>
      </c>
      <c r="AN19" s="78"/>
      <c r="AO19" s="80">
        <v>39735.87642361111</v>
      </c>
      <c r="AP19" s="83" t="s">
        <v>1880</v>
      </c>
      <c r="AQ19" s="78" t="b">
        <v>0</v>
      </c>
      <c r="AR19" s="78" t="b">
        <v>0</v>
      </c>
      <c r="AS19" s="78" t="b">
        <v>0</v>
      </c>
      <c r="AT19" s="78"/>
      <c r="AU19" s="78">
        <v>598</v>
      </c>
      <c r="AV19" s="83" t="s">
        <v>2041</v>
      </c>
      <c r="AW19" s="78" t="b">
        <v>0</v>
      </c>
      <c r="AX19" s="78" t="s">
        <v>2136</v>
      </c>
      <c r="AY19" s="83" t="s">
        <v>2153</v>
      </c>
      <c r="AZ19" s="78" t="s">
        <v>65</v>
      </c>
      <c r="BA19" s="78" t="str">
        <f>REPLACE(INDEX(GroupVertices[Group],MATCH(Vertices[[#This Row],[Vertex]],GroupVertices[Vertex],0)),1,1,"")</f>
        <v>45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226</v>
      </c>
      <c r="C20" s="65"/>
      <c r="D20" s="65" t="s">
        <v>64</v>
      </c>
      <c r="E20" s="66">
        <v>171.89498880937805</v>
      </c>
      <c r="F20" s="68">
        <v>99.96612199282094</v>
      </c>
      <c r="G20" s="102" t="s">
        <v>578</v>
      </c>
      <c r="H20" s="65"/>
      <c r="I20" s="69" t="s">
        <v>226</v>
      </c>
      <c r="J20" s="70"/>
      <c r="K20" s="70"/>
      <c r="L20" s="69" t="s">
        <v>2364</v>
      </c>
      <c r="M20" s="73">
        <v>12.290410525874593</v>
      </c>
      <c r="N20" s="74">
        <v>4906.9169921875</v>
      </c>
      <c r="O20" s="74">
        <v>629.3488159179688</v>
      </c>
      <c r="P20" s="75"/>
      <c r="Q20" s="76"/>
      <c r="R20" s="76"/>
      <c r="S20" s="88"/>
      <c r="T20" s="48">
        <v>0</v>
      </c>
      <c r="U20" s="48">
        <v>2</v>
      </c>
      <c r="V20" s="49">
        <v>2</v>
      </c>
      <c r="W20" s="49">
        <v>0.5</v>
      </c>
      <c r="X20" s="49">
        <v>0</v>
      </c>
      <c r="Y20" s="49">
        <v>1.459455</v>
      </c>
      <c r="Z20" s="49">
        <v>0</v>
      </c>
      <c r="AA20" s="49">
        <v>0</v>
      </c>
      <c r="AB20" s="71">
        <v>20</v>
      </c>
      <c r="AC20" s="71"/>
      <c r="AD20" s="72"/>
      <c r="AE20" s="78" t="s">
        <v>1299</v>
      </c>
      <c r="AF20" s="78">
        <v>7657</v>
      </c>
      <c r="AG20" s="78">
        <v>7060</v>
      </c>
      <c r="AH20" s="78">
        <v>186539</v>
      </c>
      <c r="AI20" s="78">
        <v>219927</v>
      </c>
      <c r="AJ20" s="78"/>
      <c r="AK20" s="78" t="s">
        <v>1506</v>
      </c>
      <c r="AL20" s="78" t="s">
        <v>1686</v>
      </c>
      <c r="AM20" s="83" t="s">
        <v>1796</v>
      </c>
      <c r="AN20" s="78"/>
      <c r="AO20" s="80">
        <v>39953.94396990741</v>
      </c>
      <c r="AP20" s="83" t="s">
        <v>1881</v>
      </c>
      <c r="AQ20" s="78" t="b">
        <v>0</v>
      </c>
      <c r="AR20" s="78" t="b">
        <v>0</v>
      </c>
      <c r="AS20" s="78" t="b">
        <v>0</v>
      </c>
      <c r="AT20" s="78"/>
      <c r="AU20" s="78">
        <v>80</v>
      </c>
      <c r="AV20" s="83" t="s">
        <v>2042</v>
      </c>
      <c r="AW20" s="78" t="b">
        <v>0</v>
      </c>
      <c r="AX20" s="78" t="s">
        <v>2136</v>
      </c>
      <c r="AY20" s="83" t="s">
        <v>2154</v>
      </c>
      <c r="AZ20" s="78" t="s">
        <v>66</v>
      </c>
      <c r="BA20" s="78" t="str">
        <f>REPLACE(INDEX(GroupVertices[Group],MATCH(Vertices[[#This Row],[Vertex]],GroupVertices[Vertex],0)),1,1,"")</f>
        <v>21</v>
      </c>
      <c r="BB20" s="48"/>
      <c r="BC20" s="48"/>
      <c r="BD20" s="48"/>
      <c r="BE20" s="48"/>
      <c r="BF20" s="48"/>
      <c r="BG20" s="48"/>
      <c r="BH20" s="119" t="s">
        <v>2992</v>
      </c>
      <c r="BI20" s="119" t="s">
        <v>2992</v>
      </c>
      <c r="BJ20" s="119" t="s">
        <v>3084</v>
      </c>
      <c r="BK20" s="119" t="s">
        <v>3084</v>
      </c>
      <c r="BL20" s="119">
        <v>0</v>
      </c>
      <c r="BM20" s="123">
        <v>0</v>
      </c>
      <c r="BN20" s="119">
        <v>0</v>
      </c>
      <c r="BO20" s="123">
        <v>0</v>
      </c>
      <c r="BP20" s="119">
        <v>0</v>
      </c>
      <c r="BQ20" s="123">
        <v>0</v>
      </c>
      <c r="BR20" s="119">
        <v>11</v>
      </c>
      <c r="BS20" s="123">
        <v>100</v>
      </c>
      <c r="BT20" s="119">
        <v>11</v>
      </c>
      <c r="BU20" s="2"/>
      <c r="BV20" s="3"/>
      <c r="BW20" s="3"/>
      <c r="BX20" s="3"/>
      <c r="BY20" s="3"/>
    </row>
    <row r="21" spans="1:77" ht="41.45" customHeight="1">
      <c r="A21" s="64" t="s">
        <v>349</v>
      </c>
      <c r="C21" s="65"/>
      <c r="D21" s="65" t="s">
        <v>64</v>
      </c>
      <c r="E21" s="66">
        <v>164.23860279481184</v>
      </c>
      <c r="F21" s="68">
        <v>99.99233557480309</v>
      </c>
      <c r="G21" s="102" t="s">
        <v>2060</v>
      </c>
      <c r="H21" s="65"/>
      <c r="I21" s="69" t="s">
        <v>349</v>
      </c>
      <c r="J21" s="70"/>
      <c r="K21" s="70"/>
      <c r="L21" s="69" t="s">
        <v>2365</v>
      </c>
      <c r="M21" s="73">
        <v>3.5542974372888123</v>
      </c>
      <c r="N21" s="74">
        <v>5274.00146484375</v>
      </c>
      <c r="O21" s="74">
        <v>1182.2347412109375</v>
      </c>
      <c r="P21" s="75"/>
      <c r="Q21" s="76"/>
      <c r="R21" s="76"/>
      <c r="S21" s="88"/>
      <c r="T21" s="48">
        <v>1</v>
      </c>
      <c r="U21" s="48">
        <v>0</v>
      </c>
      <c r="V21" s="49">
        <v>0</v>
      </c>
      <c r="W21" s="49">
        <v>0.333333</v>
      </c>
      <c r="X21" s="49">
        <v>0</v>
      </c>
      <c r="Y21" s="49">
        <v>0.770268</v>
      </c>
      <c r="Z21" s="49">
        <v>0</v>
      </c>
      <c r="AA21" s="49">
        <v>0</v>
      </c>
      <c r="AB21" s="71">
        <v>21</v>
      </c>
      <c r="AC21" s="71"/>
      <c r="AD21" s="72"/>
      <c r="AE21" s="78" t="s">
        <v>1300</v>
      </c>
      <c r="AF21" s="78">
        <v>1743</v>
      </c>
      <c r="AG21" s="78">
        <v>1598</v>
      </c>
      <c r="AH21" s="78">
        <v>48021</v>
      </c>
      <c r="AI21" s="78">
        <v>10949</v>
      </c>
      <c r="AJ21" s="78"/>
      <c r="AK21" s="78" t="s">
        <v>1507</v>
      </c>
      <c r="AL21" s="78" t="s">
        <v>1687</v>
      </c>
      <c r="AM21" s="83" t="s">
        <v>1797</v>
      </c>
      <c r="AN21" s="78"/>
      <c r="AO21" s="80">
        <v>40100.687523148146</v>
      </c>
      <c r="AP21" s="83" t="s">
        <v>1882</v>
      </c>
      <c r="AQ21" s="78" t="b">
        <v>0</v>
      </c>
      <c r="AR21" s="78" t="b">
        <v>0</v>
      </c>
      <c r="AS21" s="78" t="b">
        <v>1</v>
      </c>
      <c r="AT21" s="78"/>
      <c r="AU21" s="78">
        <v>44</v>
      </c>
      <c r="AV21" s="83" t="s">
        <v>2041</v>
      </c>
      <c r="AW21" s="78" t="b">
        <v>0</v>
      </c>
      <c r="AX21" s="78" t="s">
        <v>2136</v>
      </c>
      <c r="AY21" s="83" t="s">
        <v>2155</v>
      </c>
      <c r="AZ21" s="78" t="s">
        <v>65</v>
      </c>
      <c r="BA21" s="78" t="str">
        <f>REPLACE(INDEX(GroupVertices[Group],MATCH(Vertices[[#This Row],[Vertex]],GroupVertices[Vertex],0)),1,1,"")</f>
        <v>21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350</v>
      </c>
      <c r="C22" s="65"/>
      <c r="D22" s="65" t="s">
        <v>64</v>
      </c>
      <c r="E22" s="66">
        <v>162.63779854204094</v>
      </c>
      <c r="F22" s="68">
        <v>99.99781633471221</v>
      </c>
      <c r="G22" s="102" t="s">
        <v>2061</v>
      </c>
      <c r="H22" s="65"/>
      <c r="I22" s="69" t="s">
        <v>350</v>
      </c>
      <c r="J22" s="70"/>
      <c r="K22" s="70"/>
      <c r="L22" s="69" t="s">
        <v>2366</v>
      </c>
      <c r="M22" s="73">
        <v>1.7277428515757105</v>
      </c>
      <c r="N22" s="74">
        <v>4906.9169921875</v>
      </c>
      <c r="O22" s="74">
        <v>1182.2347412109375</v>
      </c>
      <c r="P22" s="75"/>
      <c r="Q22" s="76"/>
      <c r="R22" s="76"/>
      <c r="S22" s="88"/>
      <c r="T22" s="48">
        <v>1</v>
      </c>
      <c r="U22" s="48">
        <v>0</v>
      </c>
      <c r="V22" s="49">
        <v>0</v>
      </c>
      <c r="W22" s="49">
        <v>0.333333</v>
      </c>
      <c r="X22" s="49">
        <v>0</v>
      </c>
      <c r="Y22" s="49">
        <v>0.770268</v>
      </c>
      <c r="Z22" s="49">
        <v>0</v>
      </c>
      <c r="AA22" s="49">
        <v>0</v>
      </c>
      <c r="AB22" s="71">
        <v>22</v>
      </c>
      <c r="AC22" s="71"/>
      <c r="AD22" s="72"/>
      <c r="AE22" s="78" t="s">
        <v>1301</v>
      </c>
      <c r="AF22" s="78">
        <v>643</v>
      </c>
      <c r="AG22" s="78">
        <v>456</v>
      </c>
      <c r="AH22" s="78">
        <v>6106</v>
      </c>
      <c r="AI22" s="78">
        <v>4733</v>
      </c>
      <c r="AJ22" s="78"/>
      <c r="AK22" s="78" t="s">
        <v>1508</v>
      </c>
      <c r="AL22" s="78" t="s">
        <v>1688</v>
      </c>
      <c r="AM22" s="78"/>
      <c r="AN22" s="78"/>
      <c r="AO22" s="80">
        <v>39893.14524305556</v>
      </c>
      <c r="AP22" s="83" t="s">
        <v>1883</v>
      </c>
      <c r="AQ22" s="78" t="b">
        <v>0</v>
      </c>
      <c r="AR22" s="78" t="b">
        <v>0</v>
      </c>
      <c r="AS22" s="78" t="b">
        <v>0</v>
      </c>
      <c r="AT22" s="78"/>
      <c r="AU22" s="78">
        <v>12</v>
      </c>
      <c r="AV22" s="83" t="s">
        <v>2043</v>
      </c>
      <c r="AW22" s="78" t="b">
        <v>0</v>
      </c>
      <c r="AX22" s="78" t="s">
        <v>2136</v>
      </c>
      <c r="AY22" s="83" t="s">
        <v>2156</v>
      </c>
      <c r="AZ22" s="78" t="s">
        <v>65</v>
      </c>
      <c r="BA22" s="78" t="str">
        <f>REPLACE(INDEX(GroupVertices[Group],MATCH(Vertices[[#This Row],[Vertex]],GroupVertices[Vertex],0)),1,1,"")</f>
        <v>21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227</v>
      </c>
      <c r="C23" s="65"/>
      <c r="D23" s="65" t="s">
        <v>64</v>
      </c>
      <c r="E23" s="66">
        <v>162.2046562354681</v>
      </c>
      <c r="F23" s="68">
        <v>99.99929930740217</v>
      </c>
      <c r="G23" s="102" t="s">
        <v>579</v>
      </c>
      <c r="H23" s="65"/>
      <c r="I23" s="69" t="s">
        <v>227</v>
      </c>
      <c r="J23" s="70"/>
      <c r="K23" s="70"/>
      <c r="L23" s="69" t="s">
        <v>2367</v>
      </c>
      <c r="M23" s="73">
        <v>1.2335174864396785</v>
      </c>
      <c r="N23" s="74">
        <v>8868.5087890625</v>
      </c>
      <c r="O23" s="74">
        <v>5972.931640625</v>
      </c>
      <c r="P23" s="75"/>
      <c r="Q23" s="76"/>
      <c r="R23" s="76"/>
      <c r="S23" s="88"/>
      <c r="T23" s="48">
        <v>0</v>
      </c>
      <c r="U23" s="48">
        <v>1</v>
      </c>
      <c r="V23" s="49">
        <v>0</v>
      </c>
      <c r="W23" s="49">
        <v>1</v>
      </c>
      <c r="X23" s="49">
        <v>0</v>
      </c>
      <c r="Y23" s="49">
        <v>0.999997</v>
      </c>
      <c r="Z23" s="49">
        <v>0</v>
      </c>
      <c r="AA23" s="49">
        <v>0</v>
      </c>
      <c r="AB23" s="71">
        <v>23</v>
      </c>
      <c r="AC23" s="71"/>
      <c r="AD23" s="72"/>
      <c r="AE23" s="78" t="s">
        <v>1302</v>
      </c>
      <c r="AF23" s="78">
        <v>639</v>
      </c>
      <c r="AG23" s="78">
        <v>147</v>
      </c>
      <c r="AH23" s="78">
        <v>4479</v>
      </c>
      <c r="AI23" s="78">
        <v>65927</v>
      </c>
      <c r="AJ23" s="78"/>
      <c r="AK23" s="78" t="s">
        <v>1509</v>
      </c>
      <c r="AL23" s="78" t="s">
        <v>1689</v>
      </c>
      <c r="AM23" s="78"/>
      <c r="AN23" s="78"/>
      <c r="AO23" s="80">
        <v>39703.52767361111</v>
      </c>
      <c r="AP23" s="83" t="s">
        <v>1884</v>
      </c>
      <c r="AQ23" s="78" t="b">
        <v>0</v>
      </c>
      <c r="AR23" s="78" t="b">
        <v>0</v>
      </c>
      <c r="AS23" s="78" t="b">
        <v>0</v>
      </c>
      <c r="AT23" s="78"/>
      <c r="AU23" s="78">
        <v>0</v>
      </c>
      <c r="AV23" s="83" t="s">
        <v>2039</v>
      </c>
      <c r="AW23" s="78" t="b">
        <v>0</v>
      </c>
      <c r="AX23" s="78" t="s">
        <v>2136</v>
      </c>
      <c r="AY23" s="83" t="s">
        <v>2157</v>
      </c>
      <c r="AZ23" s="78" t="s">
        <v>66</v>
      </c>
      <c r="BA23" s="78" t="str">
        <f>REPLACE(INDEX(GroupVertices[Group],MATCH(Vertices[[#This Row],[Vertex]],GroupVertices[Vertex],0)),1,1,"")</f>
        <v>44</v>
      </c>
      <c r="BB23" s="48"/>
      <c r="BC23" s="48"/>
      <c r="BD23" s="48"/>
      <c r="BE23" s="48"/>
      <c r="BF23" s="48"/>
      <c r="BG23" s="48"/>
      <c r="BH23" s="119" t="s">
        <v>2993</v>
      </c>
      <c r="BI23" s="119" t="s">
        <v>2993</v>
      </c>
      <c r="BJ23" s="119" t="s">
        <v>3085</v>
      </c>
      <c r="BK23" s="119" t="s">
        <v>3085</v>
      </c>
      <c r="BL23" s="119">
        <v>1</v>
      </c>
      <c r="BM23" s="123">
        <v>5.2631578947368425</v>
      </c>
      <c r="BN23" s="119">
        <v>0</v>
      </c>
      <c r="BO23" s="123">
        <v>0</v>
      </c>
      <c r="BP23" s="119">
        <v>0</v>
      </c>
      <c r="BQ23" s="123">
        <v>0</v>
      </c>
      <c r="BR23" s="119">
        <v>18</v>
      </c>
      <c r="BS23" s="123">
        <v>94.73684210526316</v>
      </c>
      <c r="BT23" s="119">
        <v>19</v>
      </c>
      <c r="BU23" s="2"/>
      <c r="BV23" s="3"/>
      <c r="BW23" s="3"/>
      <c r="BX23" s="3"/>
      <c r="BY23" s="3"/>
    </row>
    <row r="24" spans="1:77" ht="41.45" customHeight="1">
      <c r="A24" s="64" t="s">
        <v>351</v>
      </c>
      <c r="C24" s="65"/>
      <c r="D24" s="65" t="s">
        <v>64</v>
      </c>
      <c r="E24" s="66">
        <v>164.37317127840728</v>
      </c>
      <c r="F24" s="68">
        <v>99.9918748454237</v>
      </c>
      <c r="G24" s="102" t="s">
        <v>2062</v>
      </c>
      <c r="H24" s="65"/>
      <c r="I24" s="69" t="s">
        <v>351</v>
      </c>
      <c r="J24" s="70"/>
      <c r="K24" s="70"/>
      <c r="L24" s="69" t="s">
        <v>2368</v>
      </c>
      <c r="M24" s="73">
        <v>3.7078431817970943</v>
      </c>
      <c r="N24" s="74">
        <v>8868.5087890625</v>
      </c>
      <c r="O24" s="74">
        <v>5496.50927734375</v>
      </c>
      <c r="P24" s="75"/>
      <c r="Q24" s="76"/>
      <c r="R24" s="76"/>
      <c r="S24" s="88"/>
      <c r="T24" s="48">
        <v>1</v>
      </c>
      <c r="U24" s="48">
        <v>0</v>
      </c>
      <c r="V24" s="49">
        <v>0</v>
      </c>
      <c r="W24" s="49">
        <v>1</v>
      </c>
      <c r="X24" s="49">
        <v>0</v>
      </c>
      <c r="Y24" s="49">
        <v>0.999997</v>
      </c>
      <c r="Z24" s="49">
        <v>0</v>
      </c>
      <c r="AA24" s="49">
        <v>0</v>
      </c>
      <c r="AB24" s="71">
        <v>24</v>
      </c>
      <c r="AC24" s="71"/>
      <c r="AD24" s="72"/>
      <c r="AE24" s="78" t="s">
        <v>1303</v>
      </c>
      <c r="AF24" s="78">
        <v>558</v>
      </c>
      <c r="AG24" s="78">
        <v>1694</v>
      </c>
      <c r="AH24" s="78">
        <v>11899</v>
      </c>
      <c r="AI24" s="78">
        <v>10459</v>
      </c>
      <c r="AJ24" s="78"/>
      <c r="AK24" s="78" t="s">
        <v>1510</v>
      </c>
      <c r="AL24" s="78" t="s">
        <v>1690</v>
      </c>
      <c r="AM24" s="78"/>
      <c r="AN24" s="78"/>
      <c r="AO24" s="80">
        <v>43464.90084490741</v>
      </c>
      <c r="AP24" s="83" t="s">
        <v>1885</v>
      </c>
      <c r="AQ24" s="78" t="b">
        <v>1</v>
      </c>
      <c r="AR24" s="78" t="b">
        <v>0</v>
      </c>
      <c r="AS24" s="78" t="b">
        <v>0</v>
      </c>
      <c r="AT24" s="78"/>
      <c r="AU24" s="78">
        <v>15</v>
      </c>
      <c r="AV24" s="78"/>
      <c r="AW24" s="78" t="b">
        <v>0</v>
      </c>
      <c r="AX24" s="78" t="s">
        <v>2136</v>
      </c>
      <c r="AY24" s="83" t="s">
        <v>2158</v>
      </c>
      <c r="AZ24" s="78" t="s">
        <v>65</v>
      </c>
      <c r="BA24" s="78" t="str">
        <f>REPLACE(INDEX(GroupVertices[Group],MATCH(Vertices[[#This Row],[Vertex]],GroupVertices[Vertex],0)),1,1,"")</f>
        <v>44</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228</v>
      </c>
      <c r="C25" s="65"/>
      <c r="D25" s="65" t="s">
        <v>64</v>
      </c>
      <c r="E25" s="66">
        <v>163.04851276801455</v>
      </c>
      <c r="F25" s="68">
        <v>99.99641015025217</v>
      </c>
      <c r="G25" s="102" t="s">
        <v>580</v>
      </c>
      <c r="H25" s="65"/>
      <c r="I25" s="69" t="s">
        <v>228</v>
      </c>
      <c r="J25" s="70"/>
      <c r="K25" s="70"/>
      <c r="L25" s="69" t="s">
        <v>2369</v>
      </c>
      <c r="M25" s="73">
        <v>2.1963772592936954</v>
      </c>
      <c r="N25" s="74">
        <v>2307.239501953125</v>
      </c>
      <c r="O25" s="74">
        <v>6255.65771484375</v>
      </c>
      <c r="P25" s="75"/>
      <c r="Q25" s="76"/>
      <c r="R25" s="76"/>
      <c r="S25" s="88"/>
      <c r="T25" s="48">
        <v>0</v>
      </c>
      <c r="U25" s="48">
        <v>1</v>
      </c>
      <c r="V25" s="49">
        <v>0</v>
      </c>
      <c r="W25" s="49">
        <v>0.015873</v>
      </c>
      <c r="X25" s="49">
        <v>0.026192</v>
      </c>
      <c r="Y25" s="49">
        <v>0.548171</v>
      </c>
      <c r="Z25" s="49">
        <v>0</v>
      </c>
      <c r="AA25" s="49">
        <v>0</v>
      </c>
      <c r="AB25" s="71">
        <v>25</v>
      </c>
      <c r="AC25" s="71"/>
      <c r="AD25" s="72"/>
      <c r="AE25" s="78" t="s">
        <v>1304</v>
      </c>
      <c r="AF25" s="78">
        <v>1419</v>
      </c>
      <c r="AG25" s="78">
        <v>749</v>
      </c>
      <c r="AH25" s="78">
        <v>17383</v>
      </c>
      <c r="AI25" s="78">
        <v>53856</v>
      </c>
      <c r="AJ25" s="78"/>
      <c r="AK25" s="78" t="s">
        <v>1511</v>
      </c>
      <c r="AL25" s="78" t="s">
        <v>1691</v>
      </c>
      <c r="AM25" s="78"/>
      <c r="AN25" s="78"/>
      <c r="AO25" s="80">
        <v>39892.73583333333</v>
      </c>
      <c r="AP25" s="83" t="s">
        <v>1886</v>
      </c>
      <c r="AQ25" s="78" t="b">
        <v>0</v>
      </c>
      <c r="AR25" s="78" t="b">
        <v>0</v>
      </c>
      <c r="AS25" s="78" t="b">
        <v>1</v>
      </c>
      <c r="AT25" s="78"/>
      <c r="AU25" s="78">
        <v>12</v>
      </c>
      <c r="AV25" s="83" t="s">
        <v>2044</v>
      </c>
      <c r="AW25" s="78" t="b">
        <v>0</v>
      </c>
      <c r="AX25" s="78" t="s">
        <v>2136</v>
      </c>
      <c r="AY25" s="83" t="s">
        <v>2159</v>
      </c>
      <c r="AZ25" s="78" t="s">
        <v>66</v>
      </c>
      <c r="BA25" s="78" t="str">
        <f>REPLACE(INDEX(GroupVertices[Group],MATCH(Vertices[[#This Row],[Vertex]],GroupVertices[Vertex],0)),1,1,"")</f>
        <v>1</v>
      </c>
      <c r="BB25" s="48"/>
      <c r="BC25" s="48"/>
      <c r="BD25" s="48"/>
      <c r="BE25" s="48"/>
      <c r="BF25" s="48"/>
      <c r="BG25" s="48"/>
      <c r="BH25" s="119" t="s">
        <v>2782</v>
      </c>
      <c r="BI25" s="119" t="s">
        <v>2782</v>
      </c>
      <c r="BJ25" s="119" t="s">
        <v>2881</v>
      </c>
      <c r="BK25" s="119" t="s">
        <v>2881</v>
      </c>
      <c r="BL25" s="119">
        <v>5</v>
      </c>
      <c r="BM25" s="123">
        <v>9.803921568627452</v>
      </c>
      <c r="BN25" s="119">
        <v>2</v>
      </c>
      <c r="BO25" s="123">
        <v>3.9215686274509802</v>
      </c>
      <c r="BP25" s="119">
        <v>0</v>
      </c>
      <c r="BQ25" s="123">
        <v>0</v>
      </c>
      <c r="BR25" s="119">
        <v>44</v>
      </c>
      <c r="BS25" s="123">
        <v>86.27450980392157</v>
      </c>
      <c r="BT25" s="119">
        <v>51</v>
      </c>
      <c r="BU25" s="2"/>
      <c r="BV25" s="3"/>
      <c r="BW25" s="3"/>
      <c r="BX25" s="3"/>
      <c r="BY25" s="3"/>
    </row>
    <row r="26" spans="1:77" ht="41.45" customHeight="1">
      <c r="A26" s="64" t="s">
        <v>229</v>
      </c>
      <c r="C26" s="65"/>
      <c r="D26" s="65" t="s">
        <v>64</v>
      </c>
      <c r="E26" s="66">
        <v>162.0504631813483</v>
      </c>
      <c r="F26" s="68">
        <v>99.99982722648272</v>
      </c>
      <c r="G26" s="102" t="s">
        <v>581</v>
      </c>
      <c r="H26" s="65"/>
      <c r="I26" s="69" t="s">
        <v>229</v>
      </c>
      <c r="J26" s="70"/>
      <c r="K26" s="70"/>
      <c r="L26" s="69" t="s">
        <v>2370</v>
      </c>
      <c r="M26" s="73">
        <v>1.0575796541906057</v>
      </c>
      <c r="N26" s="74">
        <v>834.874267578125</v>
      </c>
      <c r="O26" s="74">
        <v>3857.261474609375</v>
      </c>
      <c r="P26" s="75"/>
      <c r="Q26" s="76"/>
      <c r="R26" s="76"/>
      <c r="S26" s="88"/>
      <c r="T26" s="48">
        <v>1</v>
      </c>
      <c r="U26" s="48">
        <v>1</v>
      </c>
      <c r="V26" s="49">
        <v>0</v>
      </c>
      <c r="W26" s="49">
        <v>0</v>
      </c>
      <c r="X26" s="49">
        <v>0</v>
      </c>
      <c r="Y26" s="49">
        <v>0.999997</v>
      </c>
      <c r="Z26" s="49">
        <v>0</v>
      </c>
      <c r="AA26" s="49" t="s">
        <v>2656</v>
      </c>
      <c r="AB26" s="71">
        <v>26</v>
      </c>
      <c r="AC26" s="71"/>
      <c r="AD26" s="72"/>
      <c r="AE26" s="78" t="s">
        <v>1305</v>
      </c>
      <c r="AF26" s="78">
        <v>457</v>
      </c>
      <c r="AG26" s="78">
        <v>37</v>
      </c>
      <c r="AH26" s="78">
        <v>711</v>
      </c>
      <c r="AI26" s="78">
        <v>1675</v>
      </c>
      <c r="AJ26" s="78"/>
      <c r="AK26" s="78" t="s">
        <v>1512</v>
      </c>
      <c r="AL26" s="78" t="s">
        <v>1692</v>
      </c>
      <c r="AM26" s="78"/>
      <c r="AN26" s="78"/>
      <c r="AO26" s="80">
        <v>40863.52489583333</v>
      </c>
      <c r="AP26" s="78"/>
      <c r="AQ26" s="78" t="b">
        <v>0</v>
      </c>
      <c r="AR26" s="78" t="b">
        <v>0</v>
      </c>
      <c r="AS26" s="78" t="b">
        <v>0</v>
      </c>
      <c r="AT26" s="78"/>
      <c r="AU26" s="78">
        <v>0</v>
      </c>
      <c r="AV26" s="83" t="s">
        <v>2041</v>
      </c>
      <c r="AW26" s="78" t="b">
        <v>0</v>
      </c>
      <c r="AX26" s="78" t="s">
        <v>2136</v>
      </c>
      <c r="AY26" s="83" t="s">
        <v>2160</v>
      </c>
      <c r="AZ26" s="78" t="s">
        <v>66</v>
      </c>
      <c r="BA26" s="78" t="str">
        <f>REPLACE(INDEX(GroupVertices[Group],MATCH(Vertices[[#This Row],[Vertex]],GroupVertices[Vertex],0)),1,1,"")</f>
        <v>2</v>
      </c>
      <c r="BB26" s="48"/>
      <c r="BC26" s="48"/>
      <c r="BD26" s="48"/>
      <c r="BE26" s="48"/>
      <c r="BF26" s="48"/>
      <c r="BG26" s="48"/>
      <c r="BH26" s="119" t="s">
        <v>2994</v>
      </c>
      <c r="BI26" s="119" t="s">
        <v>2994</v>
      </c>
      <c r="BJ26" s="119" t="s">
        <v>3086</v>
      </c>
      <c r="BK26" s="119" t="s">
        <v>3086</v>
      </c>
      <c r="BL26" s="119">
        <v>1</v>
      </c>
      <c r="BM26" s="123">
        <v>6.666666666666667</v>
      </c>
      <c r="BN26" s="119">
        <v>1</v>
      </c>
      <c r="BO26" s="123">
        <v>6.666666666666667</v>
      </c>
      <c r="BP26" s="119">
        <v>0</v>
      </c>
      <c r="BQ26" s="123">
        <v>0</v>
      </c>
      <c r="BR26" s="119">
        <v>13</v>
      </c>
      <c r="BS26" s="123">
        <v>86.66666666666667</v>
      </c>
      <c r="BT26" s="119">
        <v>15</v>
      </c>
      <c r="BU26" s="2"/>
      <c r="BV26" s="3"/>
      <c r="BW26" s="3"/>
      <c r="BX26" s="3"/>
      <c r="BY26" s="3"/>
    </row>
    <row r="27" spans="1:77" ht="41.45" customHeight="1">
      <c r="A27" s="64" t="s">
        <v>230</v>
      </c>
      <c r="C27" s="65"/>
      <c r="D27" s="65" t="s">
        <v>64</v>
      </c>
      <c r="E27" s="66">
        <v>163.2251339027336</v>
      </c>
      <c r="F27" s="68">
        <v>99.9958054429417</v>
      </c>
      <c r="G27" s="102" t="s">
        <v>582</v>
      </c>
      <c r="H27" s="65"/>
      <c r="I27" s="69" t="s">
        <v>230</v>
      </c>
      <c r="J27" s="70"/>
      <c r="K27" s="70"/>
      <c r="L27" s="69" t="s">
        <v>2371</v>
      </c>
      <c r="M27" s="73">
        <v>2.3979060489608153</v>
      </c>
      <c r="N27" s="74">
        <v>5821.3798828125</v>
      </c>
      <c r="O27" s="74">
        <v>7463.95947265625</v>
      </c>
      <c r="P27" s="75"/>
      <c r="Q27" s="76"/>
      <c r="R27" s="76"/>
      <c r="S27" s="88"/>
      <c r="T27" s="48">
        <v>0</v>
      </c>
      <c r="U27" s="48">
        <v>2</v>
      </c>
      <c r="V27" s="49">
        <v>2</v>
      </c>
      <c r="W27" s="49">
        <v>0.5</v>
      </c>
      <c r="X27" s="49">
        <v>0</v>
      </c>
      <c r="Y27" s="49">
        <v>1.459455</v>
      </c>
      <c r="Z27" s="49">
        <v>0</v>
      </c>
      <c r="AA27" s="49">
        <v>0</v>
      </c>
      <c r="AB27" s="71">
        <v>27</v>
      </c>
      <c r="AC27" s="71"/>
      <c r="AD27" s="72"/>
      <c r="AE27" s="78" t="s">
        <v>1306</v>
      </c>
      <c r="AF27" s="78">
        <v>3024</v>
      </c>
      <c r="AG27" s="78">
        <v>875</v>
      </c>
      <c r="AH27" s="78">
        <v>39299</v>
      </c>
      <c r="AI27" s="78">
        <v>3659</v>
      </c>
      <c r="AJ27" s="78"/>
      <c r="AK27" s="78"/>
      <c r="AL27" s="78" t="s">
        <v>1693</v>
      </c>
      <c r="AM27" s="78"/>
      <c r="AN27" s="78"/>
      <c r="AO27" s="80">
        <v>41614.85366898148</v>
      </c>
      <c r="AP27" s="83" t="s">
        <v>1887</v>
      </c>
      <c r="AQ27" s="78" t="b">
        <v>0</v>
      </c>
      <c r="AR27" s="78" t="b">
        <v>0</v>
      </c>
      <c r="AS27" s="78" t="b">
        <v>0</v>
      </c>
      <c r="AT27" s="78"/>
      <c r="AU27" s="78">
        <v>11</v>
      </c>
      <c r="AV27" s="83" t="s">
        <v>2039</v>
      </c>
      <c r="AW27" s="78" t="b">
        <v>0</v>
      </c>
      <c r="AX27" s="78" t="s">
        <v>2136</v>
      </c>
      <c r="AY27" s="83" t="s">
        <v>2161</v>
      </c>
      <c r="AZ27" s="78" t="s">
        <v>66</v>
      </c>
      <c r="BA27" s="78" t="str">
        <f>REPLACE(INDEX(GroupVertices[Group],MATCH(Vertices[[#This Row],[Vertex]],GroupVertices[Vertex],0)),1,1,"")</f>
        <v>20</v>
      </c>
      <c r="BB27" s="48"/>
      <c r="BC27" s="48"/>
      <c r="BD27" s="48"/>
      <c r="BE27" s="48"/>
      <c r="BF27" s="48"/>
      <c r="BG27" s="48"/>
      <c r="BH27" s="119" t="s">
        <v>2995</v>
      </c>
      <c r="BI27" s="119" t="s">
        <v>2995</v>
      </c>
      <c r="BJ27" s="119" t="s">
        <v>3087</v>
      </c>
      <c r="BK27" s="119" t="s">
        <v>3087</v>
      </c>
      <c r="BL27" s="119">
        <v>0</v>
      </c>
      <c r="BM27" s="123">
        <v>0</v>
      </c>
      <c r="BN27" s="119">
        <v>0</v>
      </c>
      <c r="BO27" s="123">
        <v>0</v>
      </c>
      <c r="BP27" s="119">
        <v>0</v>
      </c>
      <c r="BQ27" s="123">
        <v>0</v>
      </c>
      <c r="BR27" s="119">
        <v>15</v>
      </c>
      <c r="BS27" s="123">
        <v>100</v>
      </c>
      <c r="BT27" s="119">
        <v>15</v>
      </c>
      <c r="BU27" s="2"/>
      <c r="BV27" s="3"/>
      <c r="BW27" s="3"/>
      <c r="BX27" s="3"/>
      <c r="BY27" s="3"/>
    </row>
    <row r="28" spans="1:77" ht="41.45" customHeight="1">
      <c r="A28" s="64" t="s">
        <v>352</v>
      </c>
      <c r="C28" s="65"/>
      <c r="D28" s="65" t="s">
        <v>64</v>
      </c>
      <c r="E28" s="66">
        <v>164.80491182994268</v>
      </c>
      <c r="F28" s="68">
        <v>99.99039667199811</v>
      </c>
      <c r="G28" s="102" t="s">
        <v>2063</v>
      </c>
      <c r="H28" s="65"/>
      <c r="I28" s="69" t="s">
        <v>352</v>
      </c>
      <c r="J28" s="70"/>
      <c r="K28" s="70"/>
      <c r="L28" s="69" t="s">
        <v>2372</v>
      </c>
      <c r="M28" s="73">
        <v>4.200469112094498</v>
      </c>
      <c r="N28" s="74">
        <v>6159.22802734375</v>
      </c>
      <c r="O28" s="74">
        <v>7463.95947265625</v>
      </c>
      <c r="P28" s="75"/>
      <c r="Q28" s="76"/>
      <c r="R28" s="76"/>
      <c r="S28" s="88"/>
      <c r="T28" s="48">
        <v>1</v>
      </c>
      <c r="U28" s="48">
        <v>0</v>
      </c>
      <c r="V28" s="49">
        <v>0</v>
      </c>
      <c r="W28" s="49">
        <v>0.333333</v>
      </c>
      <c r="X28" s="49">
        <v>0</v>
      </c>
      <c r="Y28" s="49">
        <v>0.770268</v>
      </c>
      <c r="Z28" s="49">
        <v>0</v>
      </c>
      <c r="AA28" s="49">
        <v>0</v>
      </c>
      <c r="AB28" s="71">
        <v>28</v>
      </c>
      <c r="AC28" s="71"/>
      <c r="AD28" s="72"/>
      <c r="AE28" s="78" t="s">
        <v>1307</v>
      </c>
      <c r="AF28" s="78">
        <v>2326</v>
      </c>
      <c r="AG28" s="78">
        <v>2002</v>
      </c>
      <c r="AH28" s="78">
        <v>188650</v>
      </c>
      <c r="AI28" s="78">
        <v>78900</v>
      </c>
      <c r="AJ28" s="78"/>
      <c r="AK28" s="78" t="s">
        <v>1513</v>
      </c>
      <c r="AL28" s="78" t="s">
        <v>1694</v>
      </c>
      <c r="AM28" s="78"/>
      <c r="AN28" s="78"/>
      <c r="AO28" s="80">
        <v>41790.12583333333</v>
      </c>
      <c r="AP28" s="78"/>
      <c r="AQ28" s="78" t="b">
        <v>0</v>
      </c>
      <c r="AR28" s="78" t="b">
        <v>0</v>
      </c>
      <c r="AS28" s="78" t="b">
        <v>0</v>
      </c>
      <c r="AT28" s="78"/>
      <c r="AU28" s="78">
        <v>115</v>
      </c>
      <c r="AV28" s="83" t="s">
        <v>2039</v>
      </c>
      <c r="AW28" s="78" t="b">
        <v>0</v>
      </c>
      <c r="AX28" s="78" t="s">
        <v>2136</v>
      </c>
      <c r="AY28" s="83" t="s">
        <v>2162</v>
      </c>
      <c r="AZ28" s="78" t="s">
        <v>65</v>
      </c>
      <c r="BA28" s="78" t="str">
        <f>REPLACE(INDEX(GroupVertices[Group],MATCH(Vertices[[#This Row],[Vertex]],GroupVertices[Vertex],0)),1,1,"")</f>
        <v>20</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353</v>
      </c>
      <c r="C29" s="65"/>
      <c r="D29" s="65" t="s">
        <v>64</v>
      </c>
      <c r="E29" s="66">
        <v>178.58416384810195</v>
      </c>
      <c r="F29" s="68">
        <v>99.94321990325322</v>
      </c>
      <c r="G29" s="102" t="s">
        <v>2064</v>
      </c>
      <c r="H29" s="65"/>
      <c r="I29" s="69" t="s">
        <v>353</v>
      </c>
      <c r="J29" s="70"/>
      <c r="K29" s="70"/>
      <c r="L29" s="69" t="s">
        <v>2373</v>
      </c>
      <c r="M29" s="73">
        <v>19.9229135758071</v>
      </c>
      <c r="N29" s="74">
        <v>5821.3798828125</v>
      </c>
      <c r="O29" s="74">
        <v>6864.01953125</v>
      </c>
      <c r="P29" s="75"/>
      <c r="Q29" s="76"/>
      <c r="R29" s="76"/>
      <c r="S29" s="88"/>
      <c r="T29" s="48">
        <v>1</v>
      </c>
      <c r="U29" s="48">
        <v>0</v>
      </c>
      <c r="V29" s="49">
        <v>0</v>
      </c>
      <c r="W29" s="49">
        <v>0.333333</v>
      </c>
      <c r="X29" s="49">
        <v>0</v>
      </c>
      <c r="Y29" s="49">
        <v>0.770268</v>
      </c>
      <c r="Z29" s="49">
        <v>0</v>
      </c>
      <c r="AA29" s="49">
        <v>0</v>
      </c>
      <c r="AB29" s="71">
        <v>29</v>
      </c>
      <c r="AC29" s="71"/>
      <c r="AD29" s="72"/>
      <c r="AE29" s="78" t="s">
        <v>1308</v>
      </c>
      <c r="AF29" s="78">
        <v>842</v>
      </c>
      <c r="AG29" s="78">
        <v>11832</v>
      </c>
      <c r="AH29" s="78">
        <v>202026</v>
      </c>
      <c r="AI29" s="78">
        <v>15539</v>
      </c>
      <c r="AJ29" s="78"/>
      <c r="AK29" s="78" t="s">
        <v>1514</v>
      </c>
      <c r="AL29" s="78" t="s">
        <v>1695</v>
      </c>
      <c r="AM29" s="83" t="s">
        <v>1798</v>
      </c>
      <c r="AN29" s="78"/>
      <c r="AO29" s="80">
        <v>39692.17403935185</v>
      </c>
      <c r="AP29" s="83" t="s">
        <v>1888</v>
      </c>
      <c r="AQ29" s="78" t="b">
        <v>0</v>
      </c>
      <c r="AR29" s="78" t="b">
        <v>0</v>
      </c>
      <c r="AS29" s="78" t="b">
        <v>0</v>
      </c>
      <c r="AT29" s="78"/>
      <c r="AU29" s="78">
        <v>495</v>
      </c>
      <c r="AV29" s="83" t="s">
        <v>2042</v>
      </c>
      <c r="AW29" s="78" t="b">
        <v>1</v>
      </c>
      <c r="AX29" s="78" t="s">
        <v>2136</v>
      </c>
      <c r="AY29" s="83" t="s">
        <v>2163</v>
      </c>
      <c r="AZ29" s="78" t="s">
        <v>65</v>
      </c>
      <c r="BA29" s="78" t="str">
        <f>REPLACE(INDEX(GroupVertices[Group],MATCH(Vertices[[#This Row],[Vertex]],GroupVertices[Vertex],0)),1,1,"")</f>
        <v>20</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231</v>
      </c>
      <c r="C30" s="65"/>
      <c r="D30" s="65" t="s">
        <v>64</v>
      </c>
      <c r="E30" s="66">
        <v>162.30838610823957</v>
      </c>
      <c r="F30" s="68">
        <v>99.99894416183888</v>
      </c>
      <c r="G30" s="102" t="s">
        <v>583</v>
      </c>
      <c r="H30" s="65"/>
      <c r="I30" s="69" t="s">
        <v>231</v>
      </c>
      <c r="J30" s="70"/>
      <c r="K30" s="70"/>
      <c r="L30" s="69" t="s">
        <v>2374</v>
      </c>
      <c r="M30" s="73">
        <v>1.3518756644981458</v>
      </c>
      <c r="N30" s="74">
        <v>1549.94384765625</v>
      </c>
      <c r="O30" s="74">
        <v>9646.09375</v>
      </c>
      <c r="P30" s="75"/>
      <c r="Q30" s="76"/>
      <c r="R30" s="76"/>
      <c r="S30" s="88"/>
      <c r="T30" s="48">
        <v>0</v>
      </c>
      <c r="U30" s="48">
        <v>1</v>
      </c>
      <c r="V30" s="49">
        <v>0</v>
      </c>
      <c r="W30" s="49">
        <v>0.015873</v>
      </c>
      <c r="X30" s="49">
        <v>0.026192</v>
      </c>
      <c r="Y30" s="49">
        <v>0.548171</v>
      </c>
      <c r="Z30" s="49">
        <v>0</v>
      </c>
      <c r="AA30" s="49">
        <v>0</v>
      </c>
      <c r="AB30" s="71">
        <v>30</v>
      </c>
      <c r="AC30" s="71"/>
      <c r="AD30" s="72"/>
      <c r="AE30" s="78" t="s">
        <v>1309</v>
      </c>
      <c r="AF30" s="78">
        <v>760</v>
      </c>
      <c r="AG30" s="78">
        <v>221</v>
      </c>
      <c r="AH30" s="78">
        <v>4106</v>
      </c>
      <c r="AI30" s="78">
        <v>5171</v>
      </c>
      <c r="AJ30" s="78"/>
      <c r="AK30" s="78" t="s">
        <v>1515</v>
      </c>
      <c r="AL30" s="78" t="s">
        <v>1694</v>
      </c>
      <c r="AM30" s="78"/>
      <c r="AN30" s="78"/>
      <c r="AO30" s="80">
        <v>40268.52560185185</v>
      </c>
      <c r="AP30" s="83" t="s">
        <v>1889</v>
      </c>
      <c r="AQ30" s="78" t="b">
        <v>1</v>
      </c>
      <c r="AR30" s="78" t="b">
        <v>0</v>
      </c>
      <c r="AS30" s="78" t="b">
        <v>0</v>
      </c>
      <c r="AT30" s="78"/>
      <c r="AU30" s="78">
        <v>5</v>
      </c>
      <c r="AV30" s="83" t="s">
        <v>2039</v>
      </c>
      <c r="AW30" s="78" t="b">
        <v>0</v>
      </c>
      <c r="AX30" s="78" t="s">
        <v>2136</v>
      </c>
      <c r="AY30" s="83" t="s">
        <v>2164</v>
      </c>
      <c r="AZ30" s="78" t="s">
        <v>66</v>
      </c>
      <c r="BA30" s="78" t="str">
        <f>REPLACE(INDEX(GroupVertices[Group],MATCH(Vertices[[#This Row],[Vertex]],GroupVertices[Vertex],0)),1,1,"")</f>
        <v>1</v>
      </c>
      <c r="BB30" s="48"/>
      <c r="BC30" s="48"/>
      <c r="BD30" s="48"/>
      <c r="BE30" s="48"/>
      <c r="BF30" s="48"/>
      <c r="BG30" s="48"/>
      <c r="BH30" s="119" t="s">
        <v>2782</v>
      </c>
      <c r="BI30" s="119" t="s">
        <v>2782</v>
      </c>
      <c r="BJ30" s="119" t="s">
        <v>2881</v>
      </c>
      <c r="BK30" s="119" t="s">
        <v>2881</v>
      </c>
      <c r="BL30" s="119">
        <v>5</v>
      </c>
      <c r="BM30" s="123">
        <v>9.803921568627452</v>
      </c>
      <c r="BN30" s="119">
        <v>2</v>
      </c>
      <c r="BO30" s="123">
        <v>3.9215686274509802</v>
      </c>
      <c r="BP30" s="119">
        <v>0</v>
      </c>
      <c r="BQ30" s="123">
        <v>0</v>
      </c>
      <c r="BR30" s="119">
        <v>44</v>
      </c>
      <c r="BS30" s="123">
        <v>86.27450980392157</v>
      </c>
      <c r="BT30" s="119">
        <v>51</v>
      </c>
      <c r="BU30" s="2"/>
      <c r="BV30" s="3"/>
      <c r="BW30" s="3"/>
      <c r="BX30" s="3"/>
      <c r="BY30" s="3"/>
    </row>
    <row r="31" spans="1:77" ht="41.45" customHeight="1">
      <c r="A31" s="64" t="s">
        <v>232</v>
      </c>
      <c r="C31" s="65"/>
      <c r="D31" s="65" t="s">
        <v>64</v>
      </c>
      <c r="E31" s="66">
        <v>162.10092636269658</v>
      </c>
      <c r="F31" s="68">
        <v>99.99965445296544</v>
      </c>
      <c r="G31" s="102" t="s">
        <v>584</v>
      </c>
      <c r="H31" s="65"/>
      <c r="I31" s="69" t="s">
        <v>232</v>
      </c>
      <c r="J31" s="70"/>
      <c r="K31" s="70"/>
      <c r="L31" s="69" t="s">
        <v>2375</v>
      </c>
      <c r="M31" s="73">
        <v>1.1151593083812112</v>
      </c>
      <c r="N31" s="74">
        <v>2748.041015625</v>
      </c>
      <c r="O31" s="74">
        <v>7094.8818359375</v>
      </c>
      <c r="P31" s="75"/>
      <c r="Q31" s="76"/>
      <c r="R31" s="76"/>
      <c r="S31" s="88"/>
      <c r="T31" s="48">
        <v>0</v>
      </c>
      <c r="U31" s="48">
        <v>1</v>
      </c>
      <c r="V31" s="49">
        <v>0</v>
      </c>
      <c r="W31" s="49">
        <v>0.015873</v>
      </c>
      <c r="X31" s="49">
        <v>0.026192</v>
      </c>
      <c r="Y31" s="49">
        <v>0.548171</v>
      </c>
      <c r="Z31" s="49">
        <v>0</v>
      </c>
      <c r="AA31" s="49">
        <v>0</v>
      </c>
      <c r="AB31" s="71">
        <v>31</v>
      </c>
      <c r="AC31" s="71"/>
      <c r="AD31" s="72"/>
      <c r="AE31" s="78" t="s">
        <v>1310</v>
      </c>
      <c r="AF31" s="78">
        <v>172</v>
      </c>
      <c r="AG31" s="78">
        <v>73</v>
      </c>
      <c r="AH31" s="78">
        <v>2497</v>
      </c>
      <c r="AI31" s="78">
        <v>2419</v>
      </c>
      <c r="AJ31" s="78"/>
      <c r="AK31" s="78" t="s">
        <v>1516</v>
      </c>
      <c r="AL31" s="78"/>
      <c r="AM31" s="78"/>
      <c r="AN31" s="78"/>
      <c r="AO31" s="80">
        <v>43732.86148148148</v>
      </c>
      <c r="AP31" s="83" t="s">
        <v>1890</v>
      </c>
      <c r="AQ31" s="78" t="b">
        <v>1</v>
      </c>
      <c r="AR31" s="78" t="b">
        <v>0</v>
      </c>
      <c r="AS31" s="78" t="b">
        <v>0</v>
      </c>
      <c r="AT31" s="78"/>
      <c r="AU31" s="78">
        <v>0</v>
      </c>
      <c r="AV31" s="78"/>
      <c r="AW31" s="78" t="b">
        <v>0</v>
      </c>
      <c r="AX31" s="78" t="s">
        <v>2136</v>
      </c>
      <c r="AY31" s="83" t="s">
        <v>2165</v>
      </c>
      <c r="AZ31" s="78" t="s">
        <v>66</v>
      </c>
      <c r="BA31" s="78" t="str">
        <f>REPLACE(INDEX(GroupVertices[Group],MATCH(Vertices[[#This Row],[Vertex]],GroupVertices[Vertex],0)),1,1,"")</f>
        <v>1</v>
      </c>
      <c r="BB31" s="48"/>
      <c r="BC31" s="48"/>
      <c r="BD31" s="48"/>
      <c r="BE31" s="48"/>
      <c r="BF31" s="48"/>
      <c r="BG31" s="48"/>
      <c r="BH31" s="119" t="s">
        <v>2782</v>
      </c>
      <c r="BI31" s="119" t="s">
        <v>2782</v>
      </c>
      <c r="BJ31" s="119" t="s">
        <v>2881</v>
      </c>
      <c r="BK31" s="119" t="s">
        <v>2881</v>
      </c>
      <c r="BL31" s="119">
        <v>5</v>
      </c>
      <c r="BM31" s="123">
        <v>9.803921568627452</v>
      </c>
      <c r="BN31" s="119">
        <v>2</v>
      </c>
      <c r="BO31" s="123">
        <v>3.9215686274509802</v>
      </c>
      <c r="BP31" s="119">
        <v>0</v>
      </c>
      <c r="BQ31" s="123">
        <v>0</v>
      </c>
      <c r="BR31" s="119">
        <v>44</v>
      </c>
      <c r="BS31" s="123">
        <v>86.27450980392157</v>
      </c>
      <c r="BT31" s="119">
        <v>51</v>
      </c>
      <c r="BU31" s="2"/>
      <c r="BV31" s="3"/>
      <c r="BW31" s="3"/>
      <c r="BX31" s="3"/>
      <c r="BY31" s="3"/>
    </row>
    <row r="32" spans="1:77" ht="41.45" customHeight="1">
      <c r="A32" s="64" t="s">
        <v>233</v>
      </c>
      <c r="C32" s="65"/>
      <c r="D32" s="65" t="s">
        <v>64</v>
      </c>
      <c r="E32" s="66">
        <v>162.20045097035572</v>
      </c>
      <c r="F32" s="68">
        <v>99.99931370519526</v>
      </c>
      <c r="G32" s="102" t="s">
        <v>585</v>
      </c>
      <c r="H32" s="65"/>
      <c r="I32" s="69" t="s">
        <v>233</v>
      </c>
      <c r="J32" s="70"/>
      <c r="K32" s="70"/>
      <c r="L32" s="69" t="s">
        <v>2376</v>
      </c>
      <c r="M32" s="73">
        <v>1.2287191819237948</v>
      </c>
      <c r="N32" s="74">
        <v>8179.81884765625</v>
      </c>
      <c r="O32" s="74">
        <v>5972.931640625</v>
      </c>
      <c r="P32" s="75"/>
      <c r="Q32" s="76"/>
      <c r="R32" s="76"/>
      <c r="S32" s="88"/>
      <c r="T32" s="48">
        <v>0</v>
      </c>
      <c r="U32" s="48">
        <v>1</v>
      </c>
      <c r="V32" s="49">
        <v>0</v>
      </c>
      <c r="W32" s="49">
        <v>1</v>
      </c>
      <c r="X32" s="49">
        <v>0</v>
      </c>
      <c r="Y32" s="49">
        <v>0.999997</v>
      </c>
      <c r="Z32" s="49">
        <v>0</v>
      </c>
      <c r="AA32" s="49">
        <v>0</v>
      </c>
      <c r="AB32" s="71">
        <v>32</v>
      </c>
      <c r="AC32" s="71"/>
      <c r="AD32" s="72"/>
      <c r="AE32" s="78" t="s">
        <v>1311</v>
      </c>
      <c r="AF32" s="78">
        <v>499</v>
      </c>
      <c r="AG32" s="78">
        <v>144</v>
      </c>
      <c r="AH32" s="78">
        <v>7162</v>
      </c>
      <c r="AI32" s="78">
        <v>5102</v>
      </c>
      <c r="AJ32" s="78"/>
      <c r="AK32" s="78" t="s">
        <v>1517</v>
      </c>
      <c r="AL32" s="78" t="s">
        <v>1696</v>
      </c>
      <c r="AM32" s="78"/>
      <c r="AN32" s="78"/>
      <c r="AO32" s="80">
        <v>39875.3846875</v>
      </c>
      <c r="AP32" s="83" t="s">
        <v>1891</v>
      </c>
      <c r="AQ32" s="78" t="b">
        <v>0</v>
      </c>
      <c r="AR32" s="78" t="b">
        <v>0</v>
      </c>
      <c r="AS32" s="78" t="b">
        <v>0</v>
      </c>
      <c r="AT32" s="78"/>
      <c r="AU32" s="78">
        <v>6</v>
      </c>
      <c r="AV32" s="83" t="s">
        <v>2045</v>
      </c>
      <c r="AW32" s="78" t="b">
        <v>0</v>
      </c>
      <c r="AX32" s="78" t="s">
        <v>2136</v>
      </c>
      <c r="AY32" s="83" t="s">
        <v>2166</v>
      </c>
      <c r="AZ32" s="78" t="s">
        <v>66</v>
      </c>
      <c r="BA32" s="78" t="str">
        <f>REPLACE(INDEX(GroupVertices[Group],MATCH(Vertices[[#This Row],[Vertex]],GroupVertices[Vertex],0)),1,1,"")</f>
        <v>43</v>
      </c>
      <c r="BB32" s="48"/>
      <c r="BC32" s="48"/>
      <c r="BD32" s="48"/>
      <c r="BE32" s="48"/>
      <c r="BF32" s="48"/>
      <c r="BG32" s="48"/>
      <c r="BH32" s="119" t="s">
        <v>2996</v>
      </c>
      <c r="BI32" s="119" t="s">
        <v>2996</v>
      </c>
      <c r="BJ32" s="119" t="s">
        <v>3088</v>
      </c>
      <c r="BK32" s="119" t="s">
        <v>3088</v>
      </c>
      <c r="BL32" s="119">
        <v>1</v>
      </c>
      <c r="BM32" s="123">
        <v>2.2222222222222223</v>
      </c>
      <c r="BN32" s="119">
        <v>1</v>
      </c>
      <c r="BO32" s="123">
        <v>2.2222222222222223</v>
      </c>
      <c r="BP32" s="119">
        <v>1</v>
      </c>
      <c r="BQ32" s="123">
        <v>2.2222222222222223</v>
      </c>
      <c r="BR32" s="119">
        <v>43</v>
      </c>
      <c r="BS32" s="123">
        <v>95.55555555555556</v>
      </c>
      <c r="BT32" s="119">
        <v>45</v>
      </c>
      <c r="BU32" s="2"/>
      <c r="BV32" s="3"/>
      <c r="BW32" s="3"/>
      <c r="BX32" s="3"/>
      <c r="BY32" s="3"/>
    </row>
    <row r="33" spans="1:77" ht="41.45" customHeight="1">
      <c r="A33" s="64" t="s">
        <v>354</v>
      </c>
      <c r="C33" s="65"/>
      <c r="D33" s="65" t="s">
        <v>64</v>
      </c>
      <c r="E33" s="66">
        <v>478.8372893603782</v>
      </c>
      <c r="F33" s="68">
        <v>98.9152270739941</v>
      </c>
      <c r="G33" s="102" t="s">
        <v>2065</v>
      </c>
      <c r="H33" s="65"/>
      <c r="I33" s="69" t="s">
        <v>354</v>
      </c>
      <c r="J33" s="70"/>
      <c r="K33" s="70"/>
      <c r="L33" s="69" t="s">
        <v>2377</v>
      </c>
      <c r="M33" s="73">
        <v>362.51865714023353</v>
      </c>
      <c r="N33" s="74">
        <v>8179.81884765625</v>
      </c>
      <c r="O33" s="74">
        <v>5496.50927734375</v>
      </c>
      <c r="P33" s="75"/>
      <c r="Q33" s="76"/>
      <c r="R33" s="76"/>
      <c r="S33" s="88"/>
      <c r="T33" s="48">
        <v>1</v>
      </c>
      <c r="U33" s="48">
        <v>0</v>
      </c>
      <c r="V33" s="49">
        <v>0</v>
      </c>
      <c r="W33" s="49">
        <v>1</v>
      </c>
      <c r="X33" s="49">
        <v>0</v>
      </c>
      <c r="Y33" s="49">
        <v>0.999997</v>
      </c>
      <c r="Z33" s="49">
        <v>0</v>
      </c>
      <c r="AA33" s="49">
        <v>0</v>
      </c>
      <c r="AB33" s="71">
        <v>33</v>
      </c>
      <c r="AC33" s="71"/>
      <c r="AD33" s="72"/>
      <c r="AE33" s="78" t="s">
        <v>1312</v>
      </c>
      <c r="AF33" s="78">
        <v>107</v>
      </c>
      <c r="AG33" s="78">
        <v>226030</v>
      </c>
      <c r="AH33" s="78">
        <v>1849</v>
      </c>
      <c r="AI33" s="78">
        <v>1544</v>
      </c>
      <c r="AJ33" s="78"/>
      <c r="AK33" s="78" t="s">
        <v>1518</v>
      </c>
      <c r="AL33" s="78"/>
      <c r="AM33" s="78"/>
      <c r="AN33" s="78"/>
      <c r="AO33" s="80">
        <v>40402.76138888889</v>
      </c>
      <c r="AP33" s="83" t="s">
        <v>1892</v>
      </c>
      <c r="AQ33" s="78" t="b">
        <v>0</v>
      </c>
      <c r="AR33" s="78" t="b">
        <v>0</v>
      </c>
      <c r="AS33" s="78" t="b">
        <v>0</v>
      </c>
      <c r="AT33" s="78"/>
      <c r="AU33" s="78">
        <v>1727</v>
      </c>
      <c r="AV33" s="83" t="s">
        <v>2041</v>
      </c>
      <c r="AW33" s="78" t="b">
        <v>1</v>
      </c>
      <c r="AX33" s="78" t="s">
        <v>2136</v>
      </c>
      <c r="AY33" s="83" t="s">
        <v>2167</v>
      </c>
      <c r="AZ33" s="78" t="s">
        <v>65</v>
      </c>
      <c r="BA33" s="78" t="str">
        <f>REPLACE(INDEX(GroupVertices[Group],MATCH(Vertices[[#This Row],[Vertex]],GroupVertices[Vertex],0)),1,1,"")</f>
        <v>43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234</v>
      </c>
      <c r="C34" s="65"/>
      <c r="D34" s="65" t="s">
        <v>64</v>
      </c>
      <c r="E34" s="66">
        <v>162.02803510074907</v>
      </c>
      <c r="F34" s="68">
        <v>99.99990401471263</v>
      </c>
      <c r="G34" s="102" t="s">
        <v>586</v>
      </c>
      <c r="H34" s="65"/>
      <c r="I34" s="69" t="s">
        <v>234</v>
      </c>
      <c r="J34" s="70"/>
      <c r="K34" s="70"/>
      <c r="L34" s="69" t="s">
        <v>2378</v>
      </c>
      <c r="M34" s="73">
        <v>1.0319886967725587</v>
      </c>
      <c r="N34" s="74">
        <v>558.695556640625</v>
      </c>
      <c r="O34" s="74">
        <v>6329.02587890625</v>
      </c>
      <c r="P34" s="75"/>
      <c r="Q34" s="76"/>
      <c r="R34" s="76"/>
      <c r="S34" s="88"/>
      <c r="T34" s="48">
        <v>0</v>
      </c>
      <c r="U34" s="48">
        <v>1</v>
      </c>
      <c r="V34" s="49">
        <v>0</v>
      </c>
      <c r="W34" s="49">
        <v>0.015873</v>
      </c>
      <c r="X34" s="49">
        <v>0.026192</v>
      </c>
      <c r="Y34" s="49">
        <v>0.548171</v>
      </c>
      <c r="Z34" s="49">
        <v>0</v>
      </c>
      <c r="AA34" s="49">
        <v>0</v>
      </c>
      <c r="AB34" s="71">
        <v>34</v>
      </c>
      <c r="AC34" s="71"/>
      <c r="AD34" s="72"/>
      <c r="AE34" s="78" t="s">
        <v>1313</v>
      </c>
      <c r="AF34" s="78">
        <v>159</v>
      </c>
      <c r="AG34" s="78">
        <v>21</v>
      </c>
      <c r="AH34" s="78">
        <v>221</v>
      </c>
      <c r="AI34" s="78">
        <v>899</v>
      </c>
      <c r="AJ34" s="78"/>
      <c r="AK34" s="78"/>
      <c r="AL34" s="78"/>
      <c r="AM34" s="78"/>
      <c r="AN34" s="78"/>
      <c r="AO34" s="80">
        <v>39999.931122685186</v>
      </c>
      <c r="AP34" s="83" t="s">
        <v>1893</v>
      </c>
      <c r="AQ34" s="78" t="b">
        <v>0</v>
      </c>
      <c r="AR34" s="78" t="b">
        <v>0</v>
      </c>
      <c r="AS34" s="78" t="b">
        <v>1</v>
      </c>
      <c r="AT34" s="78"/>
      <c r="AU34" s="78">
        <v>0</v>
      </c>
      <c r="AV34" s="83" t="s">
        <v>2046</v>
      </c>
      <c r="AW34" s="78" t="b">
        <v>0</v>
      </c>
      <c r="AX34" s="78" t="s">
        <v>2136</v>
      </c>
      <c r="AY34" s="83" t="s">
        <v>2168</v>
      </c>
      <c r="AZ34" s="78" t="s">
        <v>66</v>
      </c>
      <c r="BA34" s="78" t="str">
        <f>REPLACE(INDEX(GroupVertices[Group],MATCH(Vertices[[#This Row],[Vertex]],GroupVertices[Vertex],0)),1,1,"")</f>
        <v>1</v>
      </c>
      <c r="BB34" s="48"/>
      <c r="BC34" s="48"/>
      <c r="BD34" s="48"/>
      <c r="BE34" s="48"/>
      <c r="BF34" s="48"/>
      <c r="BG34" s="48"/>
      <c r="BH34" s="119" t="s">
        <v>2782</v>
      </c>
      <c r="BI34" s="119" t="s">
        <v>2782</v>
      </c>
      <c r="BJ34" s="119" t="s">
        <v>2881</v>
      </c>
      <c r="BK34" s="119" t="s">
        <v>2881</v>
      </c>
      <c r="BL34" s="119">
        <v>5</v>
      </c>
      <c r="BM34" s="123">
        <v>9.803921568627452</v>
      </c>
      <c r="BN34" s="119">
        <v>2</v>
      </c>
      <c r="BO34" s="123">
        <v>3.9215686274509802</v>
      </c>
      <c r="BP34" s="119">
        <v>0</v>
      </c>
      <c r="BQ34" s="123">
        <v>0</v>
      </c>
      <c r="BR34" s="119">
        <v>44</v>
      </c>
      <c r="BS34" s="123">
        <v>86.27450980392157</v>
      </c>
      <c r="BT34" s="119">
        <v>51</v>
      </c>
      <c r="BU34" s="2"/>
      <c r="BV34" s="3"/>
      <c r="BW34" s="3"/>
      <c r="BX34" s="3"/>
      <c r="BY34" s="3"/>
    </row>
    <row r="35" spans="1:77" ht="41.45" customHeight="1">
      <c r="A35" s="64" t="s">
        <v>235</v>
      </c>
      <c r="C35" s="65"/>
      <c r="D35" s="65" t="s">
        <v>64</v>
      </c>
      <c r="E35" s="66">
        <v>162.0714895069101</v>
      </c>
      <c r="F35" s="68">
        <v>99.99975523751719</v>
      </c>
      <c r="G35" s="102" t="s">
        <v>587</v>
      </c>
      <c r="H35" s="65"/>
      <c r="I35" s="69" t="s">
        <v>235</v>
      </c>
      <c r="J35" s="70"/>
      <c r="K35" s="70"/>
      <c r="L35" s="69" t="s">
        <v>2379</v>
      </c>
      <c r="M35" s="73">
        <v>1.0815711767700247</v>
      </c>
      <c r="N35" s="74">
        <v>2377.76416015625</v>
      </c>
      <c r="O35" s="74">
        <v>8049.3193359375</v>
      </c>
      <c r="P35" s="75"/>
      <c r="Q35" s="76"/>
      <c r="R35" s="76"/>
      <c r="S35" s="88"/>
      <c r="T35" s="48">
        <v>0</v>
      </c>
      <c r="U35" s="48">
        <v>1</v>
      </c>
      <c r="V35" s="49">
        <v>0</v>
      </c>
      <c r="W35" s="49">
        <v>0.015873</v>
      </c>
      <c r="X35" s="49">
        <v>0.026192</v>
      </c>
      <c r="Y35" s="49">
        <v>0.548171</v>
      </c>
      <c r="Z35" s="49">
        <v>0</v>
      </c>
      <c r="AA35" s="49">
        <v>0</v>
      </c>
      <c r="AB35" s="71">
        <v>35</v>
      </c>
      <c r="AC35" s="71"/>
      <c r="AD35" s="72"/>
      <c r="AE35" s="78" t="s">
        <v>1314</v>
      </c>
      <c r="AF35" s="78">
        <v>345</v>
      </c>
      <c r="AG35" s="78">
        <v>52</v>
      </c>
      <c r="AH35" s="78">
        <v>3858</v>
      </c>
      <c r="AI35" s="78">
        <v>2399</v>
      </c>
      <c r="AJ35" s="78"/>
      <c r="AK35" s="78"/>
      <c r="AL35" s="78"/>
      <c r="AM35" s="78"/>
      <c r="AN35" s="78"/>
      <c r="AO35" s="80">
        <v>42606.33226851852</v>
      </c>
      <c r="AP35" s="83" t="s">
        <v>1894</v>
      </c>
      <c r="AQ35" s="78" t="b">
        <v>1</v>
      </c>
      <c r="AR35" s="78" t="b">
        <v>0</v>
      </c>
      <c r="AS35" s="78" t="b">
        <v>0</v>
      </c>
      <c r="AT35" s="78"/>
      <c r="AU35" s="78">
        <v>0</v>
      </c>
      <c r="AV35" s="78"/>
      <c r="AW35" s="78" t="b">
        <v>0</v>
      </c>
      <c r="AX35" s="78" t="s">
        <v>2136</v>
      </c>
      <c r="AY35" s="83" t="s">
        <v>2169</v>
      </c>
      <c r="AZ35" s="78" t="s">
        <v>66</v>
      </c>
      <c r="BA35" s="78" t="str">
        <f>REPLACE(INDEX(GroupVertices[Group],MATCH(Vertices[[#This Row],[Vertex]],GroupVertices[Vertex],0)),1,1,"")</f>
        <v>1</v>
      </c>
      <c r="BB35" s="48"/>
      <c r="BC35" s="48"/>
      <c r="BD35" s="48"/>
      <c r="BE35" s="48"/>
      <c r="BF35" s="48"/>
      <c r="BG35" s="48"/>
      <c r="BH35" s="119" t="s">
        <v>2782</v>
      </c>
      <c r="BI35" s="119" t="s">
        <v>2782</v>
      </c>
      <c r="BJ35" s="119" t="s">
        <v>2881</v>
      </c>
      <c r="BK35" s="119" t="s">
        <v>2881</v>
      </c>
      <c r="BL35" s="119">
        <v>5</v>
      </c>
      <c r="BM35" s="123">
        <v>9.803921568627452</v>
      </c>
      <c r="BN35" s="119">
        <v>2</v>
      </c>
      <c r="BO35" s="123">
        <v>3.9215686274509802</v>
      </c>
      <c r="BP35" s="119">
        <v>0</v>
      </c>
      <c r="BQ35" s="123">
        <v>0</v>
      </c>
      <c r="BR35" s="119">
        <v>44</v>
      </c>
      <c r="BS35" s="123">
        <v>86.27450980392157</v>
      </c>
      <c r="BT35" s="119">
        <v>51</v>
      </c>
      <c r="BU35" s="2"/>
      <c r="BV35" s="3"/>
      <c r="BW35" s="3"/>
      <c r="BX35" s="3"/>
      <c r="BY35" s="3"/>
    </row>
    <row r="36" spans="1:77" ht="41.45" customHeight="1">
      <c r="A36" s="64" t="s">
        <v>236</v>
      </c>
      <c r="C36" s="65"/>
      <c r="D36" s="65" t="s">
        <v>64</v>
      </c>
      <c r="E36" s="66">
        <v>162.17381762464413</v>
      </c>
      <c r="F36" s="68">
        <v>99.99940489121828</v>
      </c>
      <c r="G36" s="102" t="s">
        <v>588</v>
      </c>
      <c r="H36" s="65"/>
      <c r="I36" s="69" t="s">
        <v>236</v>
      </c>
      <c r="J36" s="70"/>
      <c r="K36" s="70"/>
      <c r="L36" s="69" t="s">
        <v>2380</v>
      </c>
      <c r="M36" s="73">
        <v>1.198329919989864</v>
      </c>
      <c r="N36" s="74">
        <v>2222.319091796875</v>
      </c>
      <c r="O36" s="74">
        <v>5160.34521484375</v>
      </c>
      <c r="P36" s="75"/>
      <c r="Q36" s="76"/>
      <c r="R36" s="76"/>
      <c r="S36" s="88"/>
      <c r="T36" s="48">
        <v>0</v>
      </c>
      <c r="U36" s="48">
        <v>1</v>
      </c>
      <c r="V36" s="49">
        <v>0</v>
      </c>
      <c r="W36" s="49">
        <v>0.015873</v>
      </c>
      <c r="X36" s="49">
        <v>0.026192</v>
      </c>
      <c r="Y36" s="49">
        <v>0.548171</v>
      </c>
      <c r="Z36" s="49">
        <v>0</v>
      </c>
      <c r="AA36" s="49">
        <v>0</v>
      </c>
      <c r="AB36" s="71">
        <v>36</v>
      </c>
      <c r="AC36" s="71"/>
      <c r="AD36" s="72"/>
      <c r="AE36" s="78" t="s">
        <v>1315</v>
      </c>
      <c r="AF36" s="78">
        <v>652</v>
      </c>
      <c r="AG36" s="78">
        <v>125</v>
      </c>
      <c r="AH36" s="78">
        <v>355</v>
      </c>
      <c r="AI36" s="78">
        <v>479</v>
      </c>
      <c r="AJ36" s="78"/>
      <c r="AK36" s="78" t="s">
        <v>1519</v>
      </c>
      <c r="AL36" s="78"/>
      <c r="AM36" s="78"/>
      <c r="AN36" s="78"/>
      <c r="AO36" s="80">
        <v>39890.589479166665</v>
      </c>
      <c r="AP36" s="83" t="s">
        <v>1895</v>
      </c>
      <c r="AQ36" s="78" t="b">
        <v>1</v>
      </c>
      <c r="AR36" s="78" t="b">
        <v>0</v>
      </c>
      <c r="AS36" s="78" t="b">
        <v>1</v>
      </c>
      <c r="AT36" s="78"/>
      <c r="AU36" s="78">
        <v>1</v>
      </c>
      <c r="AV36" s="83" t="s">
        <v>2039</v>
      </c>
      <c r="AW36" s="78" t="b">
        <v>0</v>
      </c>
      <c r="AX36" s="78" t="s">
        <v>2136</v>
      </c>
      <c r="AY36" s="83" t="s">
        <v>2170</v>
      </c>
      <c r="AZ36" s="78" t="s">
        <v>66</v>
      </c>
      <c r="BA36" s="78" t="str">
        <f>REPLACE(INDEX(GroupVertices[Group],MATCH(Vertices[[#This Row],[Vertex]],GroupVertices[Vertex],0)),1,1,"")</f>
        <v>1</v>
      </c>
      <c r="BB36" s="48"/>
      <c r="BC36" s="48"/>
      <c r="BD36" s="48"/>
      <c r="BE36" s="48"/>
      <c r="BF36" s="48"/>
      <c r="BG36" s="48"/>
      <c r="BH36" s="119" t="s">
        <v>2782</v>
      </c>
      <c r="BI36" s="119" t="s">
        <v>2782</v>
      </c>
      <c r="BJ36" s="119" t="s">
        <v>2881</v>
      </c>
      <c r="BK36" s="119" t="s">
        <v>2881</v>
      </c>
      <c r="BL36" s="119">
        <v>5</v>
      </c>
      <c r="BM36" s="123">
        <v>9.803921568627452</v>
      </c>
      <c r="BN36" s="119">
        <v>2</v>
      </c>
      <c r="BO36" s="123">
        <v>3.9215686274509802</v>
      </c>
      <c r="BP36" s="119">
        <v>0</v>
      </c>
      <c r="BQ36" s="123">
        <v>0</v>
      </c>
      <c r="BR36" s="119">
        <v>44</v>
      </c>
      <c r="BS36" s="123">
        <v>86.27450980392157</v>
      </c>
      <c r="BT36" s="119">
        <v>51</v>
      </c>
      <c r="BU36" s="2"/>
      <c r="BV36" s="3"/>
      <c r="BW36" s="3"/>
      <c r="BX36" s="3"/>
      <c r="BY36" s="3"/>
    </row>
    <row r="37" spans="1:77" ht="41.45" customHeight="1">
      <c r="A37" s="64" t="s">
        <v>237</v>
      </c>
      <c r="C37" s="65"/>
      <c r="D37" s="65" t="s">
        <v>64</v>
      </c>
      <c r="E37" s="66">
        <v>162.06167722164793</v>
      </c>
      <c r="F37" s="68">
        <v>99.99978883236777</v>
      </c>
      <c r="G37" s="102" t="s">
        <v>589</v>
      </c>
      <c r="H37" s="65"/>
      <c r="I37" s="69" t="s">
        <v>237</v>
      </c>
      <c r="J37" s="70"/>
      <c r="K37" s="70"/>
      <c r="L37" s="69" t="s">
        <v>2381</v>
      </c>
      <c r="M37" s="73">
        <v>1.0703751328996292</v>
      </c>
      <c r="N37" s="74">
        <v>1261.515625</v>
      </c>
      <c r="O37" s="74">
        <v>3857.261474609375</v>
      </c>
      <c r="P37" s="75"/>
      <c r="Q37" s="76"/>
      <c r="R37" s="76"/>
      <c r="S37" s="88"/>
      <c r="T37" s="48">
        <v>1</v>
      </c>
      <c r="U37" s="48">
        <v>1</v>
      </c>
      <c r="V37" s="49">
        <v>0</v>
      </c>
      <c r="W37" s="49">
        <v>0</v>
      </c>
      <c r="X37" s="49">
        <v>0</v>
      </c>
      <c r="Y37" s="49">
        <v>0.999997</v>
      </c>
      <c r="Z37" s="49">
        <v>0</v>
      </c>
      <c r="AA37" s="49" t="s">
        <v>2656</v>
      </c>
      <c r="AB37" s="71">
        <v>37</v>
      </c>
      <c r="AC37" s="71"/>
      <c r="AD37" s="72"/>
      <c r="AE37" s="78" t="s">
        <v>1316</v>
      </c>
      <c r="AF37" s="78">
        <v>219</v>
      </c>
      <c r="AG37" s="78">
        <v>45</v>
      </c>
      <c r="AH37" s="78">
        <v>3842</v>
      </c>
      <c r="AI37" s="78">
        <v>3904</v>
      </c>
      <c r="AJ37" s="78"/>
      <c r="AK37" s="78" t="s">
        <v>1520</v>
      </c>
      <c r="AL37" s="78" t="s">
        <v>1244</v>
      </c>
      <c r="AM37" s="83" t="s">
        <v>1799</v>
      </c>
      <c r="AN37" s="78"/>
      <c r="AO37" s="80">
        <v>42429.66454861111</v>
      </c>
      <c r="AP37" s="83" t="s">
        <v>1896</v>
      </c>
      <c r="AQ37" s="78" t="b">
        <v>1</v>
      </c>
      <c r="AR37" s="78" t="b">
        <v>0</v>
      </c>
      <c r="AS37" s="78" t="b">
        <v>1</v>
      </c>
      <c r="AT37" s="78"/>
      <c r="AU37" s="78">
        <v>0</v>
      </c>
      <c r="AV37" s="78"/>
      <c r="AW37" s="78" t="b">
        <v>0</v>
      </c>
      <c r="AX37" s="78" t="s">
        <v>2136</v>
      </c>
      <c r="AY37" s="83" t="s">
        <v>2171</v>
      </c>
      <c r="AZ37" s="78" t="s">
        <v>66</v>
      </c>
      <c r="BA37" s="78" t="str">
        <f>REPLACE(INDEX(GroupVertices[Group],MATCH(Vertices[[#This Row],[Vertex]],GroupVertices[Vertex],0)),1,1,"")</f>
        <v>2</v>
      </c>
      <c r="BB37" s="48" t="s">
        <v>525</v>
      </c>
      <c r="BC37" s="48" t="s">
        <v>525</v>
      </c>
      <c r="BD37" s="48" t="s">
        <v>547</v>
      </c>
      <c r="BE37" s="48" t="s">
        <v>547</v>
      </c>
      <c r="BF37" s="48"/>
      <c r="BG37" s="48"/>
      <c r="BH37" s="119" t="s">
        <v>2997</v>
      </c>
      <c r="BI37" s="119" t="s">
        <v>2997</v>
      </c>
      <c r="BJ37" s="119" t="s">
        <v>3089</v>
      </c>
      <c r="BK37" s="119" t="s">
        <v>3089</v>
      </c>
      <c r="BL37" s="119">
        <v>0</v>
      </c>
      <c r="BM37" s="123">
        <v>0</v>
      </c>
      <c r="BN37" s="119">
        <v>1</v>
      </c>
      <c r="BO37" s="123">
        <v>3.4482758620689653</v>
      </c>
      <c r="BP37" s="119">
        <v>0</v>
      </c>
      <c r="BQ37" s="123">
        <v>0</v>
      </c>
      <c r="BR37" s="119">
        <v>28</v>
      </c>
      <c r="BS37" s="123">
        <v>96.55172413793103</v>
      </c>
      <c r="BT37" s="119">
        <v>29</v>
      </c>
      <c r="BU37" s="2"/>
      <c r="BV37" s="3"/>
      <c r="BW37" s="3"/>
      <c r="BX37" s="3"/>
      <c r="BY37" s="3"/>
    </row>
    <row r="38" spans="1:77" ht="41.45" customHeight="1">
      <c r="A38" s="64" t="s">
        <v>238</v>
      </c>
      <c r="C38" s="65"/>
      <c r="D38" s="65" t="s">
        <v>64</v>
      </c>
      <c r="E38" s="66">
        <v>166.4673933043615</v>
      </c>
      <c r="F38" s="68">
        <v>99.98470474445676</v>
      </c>
      <c r="G38" s="102" t="s">
        <v>590</v>
      </c>
      <c r="H38" s="65"/>
      <c r="I38" s="69" t="s">
        <v>238</v>
      </c>
      <c r="J38" s="70"/>
      <c r="K38" s="70"/>
      <c r="L38" s="69" t="s">
        <v>2382</v>
      </c>
      <c r="M38" s="73">
        <v>6.097398830707229</v>
      </c>
      <c r="N38" s="74">
        <v>4014.510986328125</v>
      </c>
      <c r="O38" s="74">
        <v>697.5692749023438</v>
      </c>
      <c r="P38" s="75"/>
      <c r="Q38" s="76"/>
      <c r="R38" s="76"/>
      <c r="S38" s="88"/>
      <c r="T38" s="48">
        <v>0</v>
      </c>
      <c r="U38" s="48">
        <v>1</v>
      </c>
      <c r="V38" s="49">
        <v>0</v>
      </c>
      <c r="W38" s="49">
        <v>0.005263</v>
      </c>
      <c r="X38" s="49">
        <v>0</v>
      </c>
      <c r="Y38" s="49">
        <v>0.520462</v>
      </c>
      <c r="Z38" s="49">
        <v>0</v>
      </c>
      <c r="AA38" s="49">
        <v>0</v>
      </c>
      <c r="AB38" s="71">
        <v>38</v>
      </c>
      <c r="AC38" s="71"/>
      <c r="AD38" s="72"/>
      <c r="AE38" s="78" t="s">
        <v>1317</v>
      </c>
      <c r="AF38" s="78">
        <v>351</v>
      </c>
      <c r="AG38" s="78">
        <v>3188</v>
      </c>
      <c r="AH38" s="78">
        <v>13514</v>
      </c>
      <c r="AI38" s="78">
        <v>41536</v>
      </c>
      <c r="AJ38" s="78"/>
      <c r="AK38" s="78"/>
      <c r="AL38" s="78"/>
      <c r="AM38" s="83" t="s">
        <v>1800</v>
      </c>
      <c r="AN38" s="78"/>
      <c r="AO38" s="80">
        <v>43040.901979166665</v>
      </c>
      <c r="AP38" s="83" t="s">
        <v>1897</v>
      </c>
      <c r="AQ38" s="78" t="b">
        <v>1</v>
      </c>
      <c r="AR38" s="78" t="b">
        <v>0</v>
      </c>
      <c r="AS38" s="78" t="b">
        <v>1</v>
      </c>
      <c r="AT38" s="78"/>
      <c r="AU38" s="78">
        <v>31</v>
      </c>
      <c r="AV38" s="78"/>
      <c r="AW38" s="78" t="b">
        <v>0</v>
      </c>
      <c r="AX38" s="78" t="s">
        <v>2136</v>
      </c>
      <c r="AY38" s="83" t="s">
        <v>2172</v>
      </c>
      <c r="AZ38" s="78" t="s">
        <v>66</v>
      </c>
      <c r="BA38" s="78" t="str">
        <f>REPLACE(INDEX(GroupVertices[Group],MATCH(Vertices[[#This Row],[Vertex]],GroupVertices[Vertex],0)),1,1,"")</f>
        <v>4</v>
      </c>
      <c r="BB38" s="48"/>
      <c r="BC38" s="48"/>
      <c r="BD38" s="48"/>
      <c r="BE38" s="48"/>
      <c r="BF38" s="48"/>
      <c r="BG38" s="48"/>
      <c r="BH38" s="119" t="s">
        <v>2998</v>
      </c>
      <c r="BI38" s="119" t="s">
        <v>2998</v>
      </c>
      <c r="BJ38" s="119" t="s">
        <v>3090</v>
      </c>
      <c r="BK38" s="119" t="s">
        <v>3090</v>
      </c>
      <c r="BL38" s="119">
        <v>1</v>
      </c>
      <c r="BM38" s="123">
        <v>1.8867924528301887</v>
      </c>
      <c r="BN38" s="119">
        <v>1</v>
      </c>
      <c r="BO38" s="123">
        <v>1.8867924528301887</v>
      </c>
      <c r="BP38" s="119">
        <v>0</v>
      </c>
      <c r="BQ38" s="123">
        <v>0</v>
      </c>
      <c r="BR38" s="119">
        <v>51</v>
      </c>
      <c r="BS38" s="123">
        <v>96.22641509433963</v>
      </c>
      <c r="BT38" s="119">
        <v>53</v>
      </c>
      <c r="BU38" s="2"/>
      <c r="BV38" s="3"/>
      <c r="BW38" s="3"/>
      <c r="BX38" s="3"/>
      <c r="BY38" s="3"/>
    </row>
    <row r="39" spans="1:77" ht="41.45" customHeight="1">
      <c r="A39" s="64" t="s">
        <v>355</v>
      </c>
      <c r="C39" s="65"/>
      <c r="D39" s="65" t="s">
        <v>64</v>
      </c>
      <c r="E39" s="66">
        <v>839.65043775572</v>
      </c>
      <c r="F39" s="68">
        <v>97.67989162621153</v>
      </c>
      <c r="G39" s="102" t="s">
        <v>2066</v>
      </c>
      <c r="H39" s="65"/>
      <c r="I39" s="69" t="s">
        <v>355</v>
      </c>
      <c r="J39" s="70"/>
      <c r="K39" s="70"/>
      <c r="L39" s="69" t="s">
        <v>2383</v>
      </c>
      <c r="M39" s="73">
        <v>774.2147840379026</v>
      </c>
      <c r="N39" s="74">
        <v>3864.025634765625</v>
      </c>
      <c r="O39" s="74">
        <v>2048.162841796875</v>
      </c>
      <c r="P39" s="75"/>
      <c r="Q39" s="76"/>
      <c r="R39" s="76"/>
      <c r="S39" s="88"/>
      <c r="T39" s="48">
        <v>5</v>
      </c>
      <c r="U39" s="48">
        <v>0</v>
      </c>
      <c r="V39" s="49">
        <v>933.666667</v>
      </c>
      <c r="W39" s="49">
        <v>0.007092</v>
      </c>
      <c r="X39" s="49">
        <v>0</v>
      </c>
      <c r="Y39" s="49">
        <v>2.179191</v>
      </c>
      <c r="Z39" s="49">
        <v>0</v>
      </c>
      <c r="AA39" s="49">
        <v>0</v>
      </c>
      <c r="AB39" s="71">
        <v>39</v>
      </c>
      <c r="AC39" s="71"/>
      <c r="AD39" s="72"/>
      <c r="AE39" s="78" t="s">
        <v>1318</v>
      </c>
      <c r="AF39" s="78">
        <v>81869</v>
      </c>
      <c r="AG39" s="78">
        <v>483431</v>
      </c>
      <c r="AH39" s="78">
        <v>139357</v>
      </c>
      <c r="AI39" s="78">
        <v>43744</v>
      </c>
      <c r="AJ39" s="78"/>
      <c r="AK39" s="78" t="s">
        <v>1521</v>
      </c>
      <c r="AL39" s="78" t="s">
        <v>1694</v>
      </c>
      <c r="AM39" s="83" t="s">
        <v>1801</v>
      </c>
      <c r="AN39" s="78"/>
      <c r="AO39" s="80">
        <v>39688.96434027778</v>
      </c>
      <c r="AP39" s="83" t="s">
        <v>1898</v>
      </c>
      <c r="AQ39" s="78" t="b">
        <v>0</v>
      </c>
      <c r="AR39" s="78" t="b">
        <v>0</v>
      </c>
      <c r="AS39" s="78" t="b">
        <v>1</v>
      </c>
      <c r="AT39" s="78"/>
      <c r="AU39" s="78">
        <v>3074</v>
      </c>
      <c r="AV39" s="83" t="s">
        <v>2039</v>
      </c>
      <c r="AW39" s="78" t="b">
        <v>1</v>
      </c>
      <c r="AX39" s="78" t="s">
        <v>2136</v>
      </c>
      <c r="AY39" s="83" t="s">
        <v>2173</v>
      </c>
      <c r="AZ39" s="78" t="s">
        <v>65</v>
      </c>
      <c r="BA39" s="78" t="str">
        <f>REPLACE(INDEX(GroupVertices[Group],MATCH(Vertices[[#This Row],[Vertex]],GroupVertices[Vertex],0)),1,1,"")</f>
        <v>4</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239</v>
      </c>
      <c r="C40" s="65"/>
      <c r="D40" s="65" t="s">
        <v>64</v>
      </c>
      <c r="E40" s="66">
        <v>162.4233300213107</v>
      </c>
      <c r="F40" s="68">
        <v>99.99855062216064</v>
      </c>
      <c r="G40" s="102" t="s">
        <v>591</v>
      </c>
      <c r="H40" s="65"/>
      <c r="I40" s="69" t="s">
        <v>239</v>
      </c>
      <c r="J40" s="70"/>
      <c r="K40" s="70"/>
      <c r="L40" s="69" t="s">
        <v>2384</v>
      </c>
      <c r="M40" s="73">
        <v>1.4830293212656365</v>
      </c>
      <c r="N40" s="74">
        <v>1149.3900146484375</v>
      </c>
      <c r="O40" s="74">
        <v>9545.154296875</v>
      </c>
      <c r="P40" s="75"/>
      <c r="Q40" s="76"/>
      <c r="R40" s="76"/>
      <c r="S40" s="88"/>
      <c r="T40" s="48">
        <v>0</v>
      </c>
      <c r="U40" s="48">
        <v>1</v>
      </c>
      <c r="V40" s="49">
        <v>0</v>
      </c>
      <c r="W40" s="49">
        <v>0.015873</v>
      </c>
      <c r="X40" s="49">
        <v>0.026192</v>
      </c>
      <c r="Y40" s="49">
        <v>0.548171</v>
      </c>
      <c r="Z40" s="49">
        <v>0</v>
      </c>
      <c r="AA40" s="49">
        <v>0</v>
      </c>
      <c r="AB40" s="71">
        <v>40</v>
      </c>
      <c r="AC40" s="71"/>
      <c r="AD40" s="72"/>
      <c r="AE40" s="78" t="s">
        <v>1319</v>
      </c>
      <c r="AF40" s="78">
        <v>476</v>
      </c>
      <c r="AG40" s="78">
        <v>303</v>
      </c>
      <c r="AH40" s="78">
        <v>3621</v>
      </c>
      <c r="AI40" s="78">
        <v>603</v>
      </c>
      <c r="AJ40" s="78"/>
      <c r="AK40" s="78" t="s">
        <v>1522</v>
      </c>
      <c r="AL40" s="78" t="s">
        <v>1697</v>
      </c>
      <c r="AM40" s="83" t="s">
        <v>1802</v>
      </c>
      <c r="AN40" s="78"/>
      <c r="AO40" s="80">
        <v>41984.91289351852</v>
      </c>
      <c r="AP40" s="83" t="s">
        <v>1899</v>
      </c>
      <c r="AQ40" s="78" t="b">
        <v>0</v>
      </c>
      <c r="AR40" s="78" t="b">
        <v>0</v>
      </c>
      <c r="AS40" s="78" t="b">
        <v>1</v>
      </c>
      <c r="AT40" s="78"/>
      <c r="AU40" s="78">
        <v>23</v>
      </c>
      <c r="AV40" s="83" t="s">
        <v>2039</v>
      </c>
      <c r="AW40" s="78" t="b">
        <v>0</v>
      </c>
      <c r="AX40" s="78" t="s">
        <v>2136</v>
      </c>
      <c r="AY40" s="83" t="s">
        <v>2174</v>
      </c>
      <c r="AZ40" s="78" t="s">
        <v>66</v>
      </c>
      <c r="BA40" s="78" t="str">
        <f>REPLACE(INDEX(GroupVertices[Group],MATCH(Vertices[[#This Row],[Vertex]],GroupVertices[Vertex],0)),1,1,"")</f>
        <v>1</v>
      </c>
      <c r="BB40" s="48"/>
      <c r="BC40" s="48"/>
      <c r="BD40" s="48"/>
      <c r="BE40" s="48"/>
      <c r="BF40" s="48"/>
      <c r="BG40" s="48"/>
      <c r="BH40" s="119" t="s">
        <v>2782</v>
      </c>
      <c r="BI40" s="119" t="s">
        <v>2782</v>
      </c>
      <c r="BJ40" s="119" t="s">
        <v>2881</v>
      </c>
      <c r="BK40" s="119" t="s">
        <v>2881</v>
      </c>
      <c r="BL40" s="119">
        <v>5</v>
      </c>
      <c r="BM40" s="123">
        <v>9.803921568627452</v>
      </c>
      <c r="BN40" s="119">
        <v>2</v>
      </c>
      <c r="BO40" s="123">
        <v>3.9215686274509802</v>
      </c>
      <c r="BP40" s="119">
        <v>0</v>
      </c>
      <c r="BQ40" s="123">
        <v>0</v>
      </c>
      <c r="BR40" s="119">
        <v>44</v>
      </c>
      <c r="BS40" s="123">
        <v>86.27450980392157</v>
      </c>
      <c r="BT40" s="119">
        <v>51</v>
      </c>
      <c r="BU40" s="2"/>
      <c r="BV40" s="3"/>
      <c r="BW40" s="3"/>
      <c r="BX40" s="3"/>
      <c r="BY40" s="3"/>
    </row>
    <row r="41" spans="1:77" ht="41.45" customHeight="1">
      <c r="A41" s="64" t="s">
        <v>240</v>
      </c>
      <c r="C41" s="65"/>
      <c r="D41" s="65" t="s">
        <v>64</v>
      </c>
      <c r="E41" s="66">
        <v>162.19484395020592</v>
      </c>
      <c r="F41" s="68">
        <v>99.99933290225275</v>
      </c>
      <c r="G41" s="102" t="s">
        <v>592</v>
      </c>
      <c r="H41" s="65"/>
      <c r="I41" s="69" t="s">
        <v>240</v>
      </c>
      <c r="J41" s="70"/>
      <c r="K41" s="70"/>
      <c r="L41" s="69" t="s">
        <v>2385</v>
      </c>
      <c r="M41" s="73">
        <v>1.222321442569283</v>
      </c>
      <c r="N41" s="74">
        <v>543.0027465820312</v>
      </c>
      <c r="O41" s="74">
        <v>8782.2373046875</v>
      </c>
      <c r="P41" s="75"/>
      <c r="Q41" s="76"/>
      <c r="R41" s="76"/>
      <c r="S41" s="88"/>
      <c r="T41" s="48">
        <v>0</v>
      </c>
      <c r="U41" s="48">
        <v>1</v>
      </c>
      <c r="V41" s="49">
        <v>0</v>
      </c>
      <c r="W41" s="49">
        <v>0.015873</v>
      </c>
      <c r="X41" s="49">
        <v>0.026192</v>
      </c>
      <c r="Y41" s="49">
        <v>0.548171</v>
      </c>
      <c r="Z41" s="49">
        <v>0</v>
      </c>
      <c r="AA41" s="49">
        <v>0</v>
      </c>
      <c r="AB41" s="71">
        <v>41</v>
      </c>
      <c r="AC41" s="71"/>
      <c r="AD41" s="72"/>
      <c r="AE41" s="78" t="s">
        <v>1320</v>
      </c>
      <c r="AF41" s="78">
        <v>114</v>
      </c>
      <c r="AG41" s="78">
        <v>140</v>
      </c>
      <c r="AH41" s="78">
        <v>21802</v>
      </c>
      <c r="AI41" s="78">
        <v>4982</v>
      </c>
      <c r="AJ41" s="78"/>
      <c r="AK41" s="78" t="s">
        <v>1523</v>
      </c>
      <c r="AL41" s="78" t="s">
        <v>1698</v>
      </c>
      <c r="AM41" s="78"/>
      <c r="AN41" s="78"/>
      <c r="AO41" s="80">
        <v>40138.083402777775</v>
      </c>
      <c r="AP41" s="83" t="s">
        <v>1900</v>
      </c>
      <c r="AQ41" s="78" t="b">
        <v>0</v>
      </c>
      <c r="AR41" s="78" t="b">
        <v>0</v>
      </c>
      <c r="AS41" s="78" t="b">
        <v>0</v>
      </c>
      <c r="AT41" s="78"/>
      <c r="AU41" s="78">
        <v>21</v>
      </c>
      <c r="AV41" s="83" t="s">
        <v>2041</v>
      </c>
      <c r="AW41" s="78" t="b">
        <v>0</v>
      </c>
      <c r="AX41" s="78" t="s">
        <v>2136</v>
      </c>
      <c r="AY41" s="83" t="s">
        <v>2175</v>
      </c>
      <c r="AZ41" s="78" t="s">
        <v>66</v>
      </c>
      <c r="BA41" s="78" t="str">
        <f>REPLACE(INDEX(GroupVertices[Group],MATCH(Vertices[[#This Row],[Vertex]],GroupVertices[Vertex],0)),1,1,"")</f>
        <v>1</v>
      </c>
      <c r="BB41" s="48"/>
      <c r="BC41" s="48"/>
      <c r="BD41" s="48"/>
      <c r="BE41" s="48"/>
      <c r="BF41" s="48"/>
      <c r="BG41" s="48"/>
      <c r="BH41" s="119" t="s">
        <v>2782</v>
      </c>
      <c r="BI41" s="119" t="s">
        <v>2782</v>
      </c>
      <c r="BJ41" s="119" t="s">
        <v>2881</v>
      </c>
      <c r="BK41" s="119" t="s">
        <v>2881</v>
      </c>
      <c r="BL41" s="119">
        <v>5</v>
      </c>
      <c r="BM41" s="123">
        <v>9.803921568627452</v>
      </c>
      <c r="BN41" s="119">
        <v>2</v>
      </c>
      <c r="BO41" s="123">
        <v>3.9215686274509802</v>
      </c>
      <c r="BP41" s="119">
        <v>0</v>
      </c>
      <c r="BQ41" s="123">
        <v>0</v>
      </c>
      <c r="BR41" s="119">
        <v>44</v>
      </c>
      <c r="BS41" s="123">
        <v>86.27450980392157</v>
      </c>
      <c r="BT41" s="119">
        <v>51</v>
      </c>
      <c r="BU41" s="2"/>
      <c r="BV41" s="3"/>
      <c r="BW41" s="3"/>
      <c r="BX41" s="3"/>
      <c r="BY41" s="3"/>
    </row>
    <row r="42" spans="1:77" ht="41.45" customHeight="1">
      <c r="A42" s="64" t="s">
        <v>241</v>
      </c>
      <c r="C42" s="65"/>
      <c r="D42" s="65" t="s">
        <v>64</v>
      </c>
      <c r="E42" s="66">
        <v>162.8550705728461</v>
      </c>
      <c r="F42" s="68">
        <v>99.99707244873505</v>
      </c>
      <c r="G42" s="102" t="s">
        <v>593</v>
      </c>
      <c r="H42" s="65"/>
      <c r="I42" s="69" t="s">
        <v>241</v>
      </c>
      <c r="J42" s="70"/>
      <c r="K42" s="70"/>
      <c r="L42" s="69" t="s">
        <v>2386</v>
      </c>
      <c r="M42" s="73">
        <v>1.9756552515630403</v>
      </c>
      <c r="N42" s="74">
        <v>215.51904296875</v>
      </c>
      <c r="O42" s="74">
        <v>6526.87744140625</v>
      </c>
      <c r="P42" s="75"/>
      <c r="Q42" s="76"/>
      <c r="R42" s="76"/>
      <c r="S42" s="88"/>
      <c r="T42" s="48">
        <v>0</v>
      </c>
      <c r="U42" s="48">
        <v>1</v>
      </c>
      <c r="V42" s="49">
        <v>0</v>
      </c>
      <c r="W42" s="49">
        <v>0.015873</v>
      </c>
      <c r="X42" s="49">
        <v>0.026192</v>
      </c>
      <c r="Y42" s="49">
        <v>0.548171</v>
      </c>
      <c r="Z42" s="49">
        <v>0</v>
      </c>
      <c r="AA42" s="49">
        <v>0</v>
      </c>
      <c r="AB42" s="71">
        <v>42</v>
      </c>
      <c r="AC42" s="71"/>
      <c r="AD42" s="72"/>
      <c r="AE42" s="78" t="s">
        <v>1321</v>
      </c>
      <c r="AF42" s="78">
        <v>645</v>
      </c>
      <c r="AG42" s="78">
        <v>611</v>
      </c>
      <c r="AH42" s="78">
        <v>36647</v>
      </c>
      <c r="AI42" s="78">
        <v>21330</v>
      </c>
      <c r="AJ42" s="78"/>
      <c r="AK42" s="78" t="s">
        <v>1524</v>
      </c>
      <c r="AL42" s="78"/>
      <c r="AM42" s="78"/>
      <c r="AN42" s="78"/>
      <c r="AO42" s="80">
        <v>41729.75770833333</v>
      </c>
      <c r="AP42" s="78"/>
      <c r="AQ42" s="78" t="b">
        <v>0</v>
      </c>
      <c r="AR42" s="78" t="b">
        <v>0</v>
      </c>
      <c r="AS42" s="78" t="b">
        <v>0</v>
      </c>
      <c r="AT42" s="78"/>
      <c r="AU42" s="78">
        <v>21</v>
      </c>
      <c r="AV42" s="83" t="s">
        <v>2039</v>
      </c>
      <c r="AW42" s="78" t="b">
        <v>0</v>
      </c>
      <c r="AX42" s="78" t="s">
        <v>2136</v>
      </c>
      <c r="AY42" s="83" t="s">
        <v>2176</v>
      </c>
      <c r="AZ42" s="78" t="s">
        <v>66</v>
      </c>
      <c r="BA42" s="78" t="str">
        <f>REPLACE(INDEX(GroupVertices[Group],MATCH(Vertices[[#This Row],[Vertex]],GroupVertices[Vertex],0)),1,1,"")</f>
        <v>1</v>
      </c>
      <c r="BB42" s="48"/>
      <c r="BC42" s="48"/>
      <c r="BD42" s="48"/>
      <c r="BE42" s="48"/>
      <c r="BF42" s="48"/>
      <c r="BG42" s="48"/>
      <c r="BH42" s="119" t="s">
        <v>2782</v>
      </c>
      <c r="BI42" s="119" t="s">
        <v>2782</v>
      </c>
      <c r="BJ42" s="119" t="s">
        <v>2881</v>
      </c>
      <c r="BK42" s="119" t="s">
        <v>2881</v>
      </c>
      <c r="BL42" s="119">
        <v>5</v>
      </c>
      <c r="BM42" s="123">
        <v>9.803921568627452</v>
      </c>
      <c r="BN42" s="119">
        <v>2</v>
      </c>
      <c r="BO42" s="123">
        <v>3.9215686274509802</v>
      </c>
      <c r="BP42" s="119">
        <v>0</v>
      </c>
      <c r="BQ42" s="123">
        <v>0</v>
      </c>
      <c r="BR42" s="119">
        <v>44</v>
      </c>
      <c r="BS42" s="123">
        <v>86.27450980392157</v>
      </c>
      <c r="BT42" s="119">
        <v>51</v>
      </c>
      <c r="BU42" s="2"/>
      <c r="BV42" s="3"/>
      <c r="BW42" s="3"/>
      <c r="BX42" s="3"/>
      <c r="BY42" s="3"/>
    </row>
    <row r="43" spans="1:77" ht="41.45" customHeight="1">
      <c r="A43" s="64" t="s">
        <v>242</v>
      </c>
      <c r="C43" s="65"/>
      <c r="D43" s="65" t="s">
        <v>64</v>
      </c>
      <c r="E43" s="66">
        <v>166.5262670159345</v>
      </c>
      <c r="F43" s="68">
        <v>99.98450317535328</v>
      </c>
      <c r="G43" s="102" t="s">
        <v>594</v>
      </c>
      <c r="H43" s="65"/>
      <c r="I43" s="69" t="s">
        <v>242</v>
      </c>
      <c r="J43" s="70"/>
      <c r="K43" s="70"/>
      <c r="L43" s="69" t="s">
        <v>2387</v>
      </c>
      <c r="M43" s="73">
        <v>6.164575093929603</v>
      </c>
      <c r="N43" s="74">
        <v>2114.79833984375</v>
      </c>
      <c r="O43" s="74">
        <v>1521.0242919921875</v>
      </c>
      <c r="P43" s="75"/>
      <c r="Q43" s="76"/>
      <c r="R43" s="76"/>
      <c r="S43" s="88"/>
      <c r="T43" s="48">
        <v>1</v>
      </c>
      <c r="U43" s="48">
        <v>1</v>
      </c>
      <c r="V43" s="49">
        <v>0</v>
      </c>
      <c r="W43" s="49">
        <v>0</v>
      </c>
      <c r="X43" s="49">
        <v>0</v>
      </c>
      <c r="Y43" s="49">
        <v>0.999997</v>
      </c>
      <c r="Z43" s="49">
        <v>0</v>
      </c>
      <c r="AA43" s="49" t="s">
        <v>2656</v>
      </c>
      <c r="AB43" s="71">
        <v>43</v>
      </c>
      <c r="AC43" s="71"/>
      <c r="AD43" s="72"/>
      <c r="AE43" s="78" t="s">
        <v>1322</v>
      </c>
      <c r="AF43" s="78">
        <v>3427</v>
      </c>
      <c r="AG43" s="78">
        <v>3230</v>
      </c>
      <c r="AH43" s="78">
        <v>86116</v>
      </c>
      <c r="AI43" s="78">
        <v>32667</v>
      </c>
      <c r="AJ43" s="78"/>
      <c r="AK43" s="78" t="s">
        <v>1525</v>
      </c>
      <c r="AL43" s="78" t="s">
        <v>1694</v>
      </c>
      <c r="AM43" s="83" t="s">
        <v>1803</v>
      </c>
      <c r="AN43" s="78"/>
      <c r="AO43" s="80">
        <v>39888.6571412037</v>
      </c>
      <c r="AP43" s="83" t="s">
        <v>1901</v>
      </c>
      <c r="AQ43" s="78" t="b">
        <v>0</v>
      </c>
      <c r="AR43" s="78" t="b">
        <v>0</v>
      </c>
      <c r="AS43" s="78" t="b">
        <v>1</v>
      </c>
      <c r="AT43" s="78"/>
      <c r="AU43" s="78">
        <v>271</v>
      </c>
      <c r="AV43" s="83" t="s">
        <v>2040</v>
      </c>
      <c r="AW43" s="78" t="b">
        <v>0</v>
      </c>
      <c r="AX43" s="78" t="s">
        <v>2136</v>
      </c>
      <c r="AY43" s="83" t="s">
        <v>2177</v>
      </c>
      <c r="AZ43" s="78" t="s">
        <v>66</v>
      </c>
      <c r="BA43" s="78" t="str">
        <f>REPLACE(INDEX(GroupVertices[Group],MATCH(Vertices[[#This Row],[Vertex]],GroupVertices[Vertex],0)),1,1,"")</f>
        <v>2</v>
      </c>
      <c r="BB43" s="48" t="s">
        <v>526</v>
      </c>
      <c r="BC43" s="48" t="s">
        <v>526</v>
      </c>
      <c r="BD43" s="48" t="s">
        <v>548</v>
      </c>
      <c r="BE43" s="48" t="s">
        <v>548</v>
      </c>
      <c r="BF43" s="48"/>
      <c r="BG43" s="48"/>
      <c r="BH43" s="119" t="s">
        <v>2999</v>
      </c>
      <c r="BI43" s="119" t="s">
        <v>2999</v>
      </c>
      <c r="BJ43" s="119" t="s">
        <v>3091</v>
      </c>
      <c r="BK43" s="119" t="s">
        <v>3091</v>
      </c>
      <c r="BL43" s="119">
        <v>1</v>
      </c>
      <c r="BM43" s="123">
        <v>8.333333333333334</v>
      </c>
      <c r="BN43" s="119">
        <v>1</v>
      </c>
      <c r="BO43" s="123">
        <v>8.333333333333334</v>
      </c>
      <c r="BP43" s="119">
        <v>0</v>
      </c>
      <c r="BQ43" s="123">
        <v>0</v>
      </c>
      <c r="BR43" s="119">
        <v>10</v>
      </c>
      <c r="BS43" s="123">
        <v>83.33333333333333</v>
      </c>
      <c r="BT43" s="119">
        <v>12</v>
      </c>
      <c r="BU43" s="2"/>
      <c r="BV43" s="3"/>
      <c r="BW43" s="3"/>
      <c r="BX43" s="3"/>
      <c r="BY43" s="3"/>
    </row>
    <row r="44" spans="1:77" ht="41.45" customHeight="1">
      <c r="A44" s="64" t="s">
        <v>243</v>
      </c>
      <c r="C44" s="65"/>
      <c r="D44" s="65" t="s">
        <v>64</v>
      </c>
      <c r="E44" s="66">
        <v>162.0028035100749</v>
      </c>
      <c r="F44" s="68">
        <v>99.99999040147127</v>
      </c>
      <c r="G44" s="102" t="s">
        <v>595</v>
      </c>
      <c r="H44" s="65"/>
      <c r="I44" s="69" t="s">
        <v>243</v>
      </c>
      <c r="J44" s="70"/>
      <c r="K44" s="70"/>
      <c r="L44" s="69" t="s">
        <v>2388</v>
      </c>
      <c r="M44" s="73">
        <v>1.0031988696772558</v>
      </c>
      <c r="N44" s="74">
        <v>7513.86865234375</v>
      </c>
      <c r="O44" s="74">
        <v>2238.011474609375</v>
      </c>
      <c r="P44" s="75"/>
      <c r="Q44" s="76"/>
      <c r="R44" s="76"/>
      <c r="S44" s="88"/>
      <c r="T44" s="48">
        <v>0</v>
      </c>
      <c r="U44" s="48">
        <v>1</v>
      </c>
      <c r="V44" s="49">
        <v>0</v>
      </c>
      <c r="W44" s="49">
        <v>1</v>
      </c>
      <c r="X44" s="49">
        <v>0</v>
      </c>
      <c r="Y44" s="49">
        <v>0.999997</v>
      </c>
      <c r="Z44" s="49">
        <v>0</v>
      </c>
      <c r="AA44" s="49">
        <v>0</v>
      </c>
      <c r="AB44" s="71">
        <v>44</v>
      </c>
      <c r="AC44" s="71"/>
      <c r="AD44" s="72"/>
      <c r="AE44" s="78" t="s">
        <v>1323</v>
      </c>
      <c r="AF44" s="78">
        <v>179</v>
      </c>
      <c r="AG44" s="78">
        <v>3</v>
      </c>
      <c r="AH44" s="78">
        <v>93</v>
      </c>
      <c r="AI44" s="78">
        <v>24</v>
      </c>
      <c r="AJ44" s="78"/>
      <c r="AK44" s="78"/>
      <c r="AL44" s="78" t="s">
        <v>1699</v>
      </c>
      <c r="AM44" s="78"/>
      <c r="AN44" s="78"/>
      <c r="AO44" s="80">
        <v>43309.64099537037</v>
      </c>
      <c r="AP44" s="78"/>
      <c r="AQ44" s="78" t="b">
        <v>1</v>
      </c>
      <c r="AR44" s="78" t="b">
        <v>0</v>
      </c>
      <c r="AS44" s="78" t="b">
        <v>0</v>
      </c>
      <c r="AT44" s="78"/>
      <c r="AU44" s="78">
        <v>0</v>
      </c>
      <c r="AV44" s="78"/>
      <c r="AW44" s="78" t="b">
        <v>0</v>
      </c>
      <c r="AX44" s="78" t="s">
        <v>2136</v>
      </c>
      <c r="AY44" s="83" t="s">
        <v>2178</v>
      </c>
      <c r="AZ44" s="78" t="s">
        <v>66</v>
      </c>
      <c r="BA44" s="78" t="str">
        <f>REPLACE(INDEX(GroupVertices[Group],MATCH(Vertices[[#This Row],[Vertex]],GroupVertices[Vertex],0)),1,1,"")</f>
        <v>42</v>
      </c>
      <c r="BB44" s="48"/>
      <c r="BC44" s="48"/>
      <c r="BD44" s="48"/>
      <c r="BE44" s="48"/>
      <c r="BF44" s="48"/>
      <c r="BG44" s="48"/>
      <c r="BH44" s="119" t="s">
        <v>3000</v>
      </c>
      <c r="BI44" s="119" t="s">
        <v>3000</v>
      </c>
      <c r="BJ44" s="119" t="s">
        <v>3092</v>
      </c>
      <c r="BK44" s="119" t="s">
        <v>3092</v>
      </c>
      <c r="BL44" s="119">
        <v>1</v>
      </c>
      <c r="BM44" s="123">
        <v>2.9411764705882355</v>
      </c>
      <c r="BN44" s="119">
        <v>5</v>
      </c>
      <c r="BO44" s="123">
        <v>14.705882352941176</v>
      </c>
      <c r="BP44" s="119">
        <v>0</v>
      </c>
      <c r="BQ44" s="123">
        <v>0</v>
      </c>
      <c r="BR44" s="119">
        <v>28</v>
      </c>
      <c r="BS44" s="123">
        <v>82.3529411764706</v>
      </c>
      <c r="BT44" s="119">
        <v>34</v>
      </c>
      <c r="BU44" s="2"/>
      <c r="BV44" s="3"/>
      <c r="BW44" s="3"/>
      <c r="BX44" s="3"/>
      <c r="BY44" s="3"/>
    </row>
    <row r="45" spans="1:77" ht="41.45" customHeight="1">
      <c r="A45" s="64" t="s">
        <v>356</v>
      </c>
      <c r="C45" s="65"/>
      <c r="D45" s="65" t="s">
        <v>64</v>
      </c>
      <c r="E45" s="66">
        <v>162.55088972971888</v>
      </c>
      <c r="F45" s="68">
        <v>99.99811388910308</v>
      </c>
      <c r="G45" s="102" t="s">
        <v>2067</v>
      </c>
      <c r="H45" s="65"/>
      <c r="I45" s="69" t="s">
        <v>356</v>
      </c>
      <c r="J45" s="70"/>
      <c r="K45" s="70"/>
      <c r="L45" s="69" t="s">
        <v>2389</v>
      </c>
      <c r="M45" s="73">
        <v>1.6285778915807785</v>
      </c>
      <c r="N45" s="74">
        <v>7513.86865234375</v>
      </c>
      <c r="O45" s="74">
        <v>1796.879150390625</v>
      </c>
      <c r="P45" s="75"/>
      <c r="Q45" s="76"/>
      <c r="R45" s="76"/>
      <c r="S45" s="88"/>
      <c r="T45" s="48">
        <v>1</v>
      </c>
      <c r="U45" s="48">
        <v>0</v>
      </c>
      <c r="V45" s="49">
        <v>0</v>
      </c>
      <c r="W45" s="49">
        <v>1</v>
      </c>
      <c r="X45" s="49">
        <v>0</v>
      </c>
      <c r="Y45" s="49">
        <v>0.999997</v>
      </c>
      <c r="Z45" s="49">
        <v>0</v>
      </c>
      <c r="AA45" s="49">
        <v>0</v>
      </c>
      <c r="AB45" s="71">
        <v>45</v>
      </c>
      <c r="AC45" s="71"/>
      <c r="AD45" s="72"/>
      <c r="AE45" s="78" t="s">
        <v>1324</v>
      </c>
      <c r="AF45" s="78">
        <v>247</v>
      </c>
      <c r="AG45" s="78">
        <v>394</v>
      </c>
      <c r="AH45" s="78">
        <v>25900</v>
      </c>
      <c r="AI45" s="78">
        <v>71723</v>
      </c>
      <c r="AJ45" s="78"/>
      <c r="AK45" s="78" t="s">
        <v>1526</v>
      </c>
      <c r="AL45" s="78"/>
      <c r="AM45" s="83" t="s">
        <v>1804</v>
      </c>
      <c r="AN45" s="78"/>
      <c r="AO45" s="80">
        <v>42383.10790509259</v>
      </c>
      <c r="AP45" s="83" t="s">
        <v>1902</v>
      </c>
      <c r="AQ45" s="78" t="b">
        <v>0</v>
      </c>
      <c r="AR45" s="78" t="b">
        <v>0</v>
      </c>
      <c r="AS45" s="78" t="b">
        <v>1</v>
      </c>
      <c r="AT45" s="78"/>
      <c r="AU45" s="78">
        <v>12</v>
      </c>
      <c r="AV45" s="83" t="s">
        <v>2039</v>
      </c>
      <c r="AW45" s="78" t="b">
        <v>0</v>
      </c>
      <c r="AX45" s="78" t="s">
        <v>2136</v>
      </c>
      <c r="AY45" s="83" t="s">
        <v>2179</v>
      </c>
      <c r="AZ45" s="78" t="s">
        <v>65</v>
      </c>
      <c r="BA45" s="78" t="str">
        <f>REPLACE(INDEX(GroupVertices[Group],MATCH(Vertices[[#This Row],[Vertex]],GroupVertices[Vertex],0)),1,1,"")</f>
        <v>42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244</v>
      </c>
      <c r="C46" s="65"/>
      <c r="D46" s="65" t="s">
        <v>64</v>
      </c>
      <c r="E46" s="66">
        <v>162.35604577951295</v>
      </c>
      <c r="F46" s="68">
        <v>99.99878098685033</v>
      </c>
      <c r="G46" s="102" t="s">
        <v>596</v>
      </c>
      <c r="H46" s="65"/>
      <c r="I46" s="69" t="s">
        <v>244</v>
      </c>
      <c r="J46" s="70"/>
      <c r="K46" s="70"/>
      <c r="L46" s="69" t="s">
        <v>2390</v>
      </c>
      <c r="M46" s="73">
        <v>1.4062564490114955</v>
      </c>
      <c r="N46" s="74">
        <v>1838.7662353515625</v>
      </c>
      <c r="O46" s="74">
        <v>8260.693359375</v>
      </c>
      <c r="P46" s="75"/>
      <c r="Q46" s="76"/>
      <c r="R46" s="76"/>
      <c r="S46" s="88"/>
      <c r="T46" s="48">
        <v>0</v>
      </c>
      <c r="U46" s="48">
        <v>1</v>
      </c>
      <c r="V46" s="49">
        <v>0</v>
      </c>
      <c r="W46" s="49">
        <v>0.015873</v>
      </c>
      <c r="X46" s="49">
        <v>0.026192</v>
      </c>
      <c r="Y46" s="49">
        <v>0.548171</v>
      </c>
      <c r="Z46" s="49">
        <v>0</v>
      </c>
      <c r="AA46" s="49">
        <v>0</v>
      </c>
      <c r="AB46" s="71">
        <v>46</v>
      </c>
      <c r="AC46" s="71"/>
      <c r="AD46" s="72"/>
      <c r="AE46" s="78" t="s">
        <v>1325</v>
      </c>
      <c r="AF46" s="78">
        <v>403</v>
      </c>
      <c r="AG46" s="78">
        <v>255</v>
      </c>
      <c r="AH46" s="78">
        <v>10750</v>
      </c>
      <c r="AI46" s="78">
        <v>1958</v>
      </c>
      <c r="AJ46" s="78"/>
      <c r="AK46" s="78" t="s">
        <v>1527</v>
      </c>
      <c r="AL46" s="78" t="s">
        <v>1700</v>
      </c>
      <c r="AM46" s="78"/>
      <c r="AN46" s="78"/>
      <c r="AO46" s="80">
        <v>40758.81177083333</v>
      </c>
      <c r="AP46" s="83" t="s">
        <v>1903</v>
      </c>
      <c r="AQ46" s="78" t="b">
        <v>0</v>
      </c>
      <c r="AR46" s="78" t="b">
        <v>0</v>
      </c>
      <c r="AS46" s="78" t="b">
        <v>1</v>
      </c>
      <c r="AT46" s="78"/>
      <c r="AU46" s="78">
        <v>9</v>
      </c>
      <c r="AV46" s="83" t="s">
        <v>2039</v>
      </c>
      <c r="AW46" s="78" t="b">
        <v>0</v>
      </c>
      <c r="AX46" s="78" t="s">
        <v>2136</v>
      </c>
      <c r="AY46" s="83" t="s">
        <v>2180</v>
      </c>
      <c r="AZ46" s="78" t="s">
        <v>66</v>
      </c>
      <c r="BA46" s="78" t="str">
        <f>REPLACE(INDEX(GroupVertices[Group],MATCH(Vertices[[#This Row],[Vertex]],GroupVertices[Vertex],0)),1,1,"")</f>
        <v>1</v>
      </c>
      <c r="BB46" s="48"/>
      <c r="BC46" s="48"/>
      <c r="BD46" s="48"/>
      <c r="BE46" s="48"/>
      <c r="BF46" s="48"/>
      <c r="BG46" s="48"/>
      <c r="BH46" s="119" t="s">
        <v>2782</v>
      </c>
      <c r="BI46" s="119" t="s">
        <v>2782</v>
      </c>
      <c r="BJ46" s="119" t="s">
        <v>2881</v>
      </c>
      <c r="BK46" s="119" t="s">
        <v>2881</v>
      </c>
      <c r="BL46" s="119">
        <v>5</v>
      </c>
      <c r="BM46" s="123">
        <v>9.803921568627452</v>
      </c>
      <c r="BN46" s="119">
        <v>2</v>
      </c>
      <c r="BO46" s="123">
        <v>3.9215686274509802</v>
      </c>
      <c r="BP46" s="119">
        <v>0</v>
      </c>
      <c r="BQ46" s="123">
        <v>0</v>
      </c>
      <c r="BR46" s="119">
        <v>44</v>
      </c>
      <c r="BS46" s="123">
        <v>86.27450980392157</v>
      </c>
      <c r="BT46" s="119">
        <v>51</v>
      </c>
      <c r="BU46" s="2"/>
      <c r="BV46" s="3"/>
      <c r="BW46" s="3"/>
      <c r="BX46" s="3"/>
      <c r="BY46" s="3"/>
    </row>
    <row r="47" spans="1:77" ht="41.45" customHeight="1">
      <c r="A47" s="64" t="s">
        <v>245</v>
      </c>
      <c r="C47" s="65"/>
      <c r="D47" s="65" t="s">
        <v>64</v>
      </c>
      <c r="E47" s="66">
        <v>166.5823372174326</v>
      </c>
      <c r="F47" s="68">
        <v>99.98431120477854</v>
      </c>
      <c r="G47" s="102" t="s">
        <v>597</v>
      </c>
      <c r="H47" s="65"/>
      <c r="I47" s="69" t="s">
        <v>245</v>
      </c>
      <c r="J47" s="70"/>
      <c r="K47" s="70"/>
      <c r="L47" s="69" t="s">
        <v>2391</v>
      </c>
      <c r="M47" s="73">
        <v>6.22855248747472</v>
      </c>
      <c r="N47" s="74">
        <v>7513.86865234375</v>
      </c>
      <c r="O47" s="74">
        <v>3029.10888671875</v>
      </c>
      <c r="P47" s="75"/>
      <c r="Q47" s="76"/>
      <c r="R47" s="76"/>
      <c r="S47" s="88"/>
      <c r="T47" s="48">
        <v>0</v>
      </c>
      <c r="U47" s="48">
        <v>1</v>
      </c>
      <c r="V47" s="49">
        <v>0</v>
      </c>
      <c r="W47" s="49">
        <v>1</v>
      </c>
      <c r="X47" s="49">
        <v>0</v>
      </c>
      <c r="Y47" s="49">
        <v>0.999997</v>
      </c>
      <c r="Z47" s="49">
        <v>0</v>
      </c>
      <c r="AA47" s="49">
        <v>0</v>
      </c>
      <c r="AB47" s="71">
        <v>47</v>
      </c>
      <c r="AC47" s="71"/>
      <c r="AD47" s="72"/>
      <c r="AE47" s="78" t="s">
        <v>1326</v>
      </c>
      <c r="AF47" s="78">
        <v>3274</v>
      </c>
      <c r="AG47" s="78">
        <v>3270</v>
      </c>
      <c r="AH47" s="78">
        <v>36581</v>
      </c>
      <c r="AI47" s="78">
        <v>57651</v>
      </c>
      <c r="AJ47" s="78"/>
      <c r="AK47" s="78" t="s">
        <v>1528</v>
      </c>
      <c r="AL47" s="78" t="s">
        <v>1701</v>
      </c>
      <c r="AM47" s="78"/>
      <c r="AN47" s="78"/>
      <c r="AO47" s="80">
        <v>41458.13642361111</v>
      </c>
      <c r="AP47" s="83" t="s">
        <v>1904</v>
      </c>
      <c r="AQ47" s="78" t="b">
        <v>0</v>
      </c>
      <c r="AR47" s="78" t="b">
        <v>0</v>
      </c>
      <c r="AS47" s="78" t="b">
        <v>0</v>
      </c>
      <c r="AT47" s="78"/>
      <c r="AU47" s="78">
        <v>10</v>
      </c>
      <c r="AV47" s="83" t="s">
        <v>2039</v>
      </c>
      <c r="AW47" s="78" t="b">
        <v>0</v>
      </c>
      <c r="AX47" s="78" t="s">
        <v>2136</v>
      </c>
      <c r="AY47" s="83" t="s">
        <v>2181</v>
      </c>
      <c r="AZ47" s="78" t="s">
        <v>66</v>
      </c>
      <c r="BA47" s="78" t="str">
        <f>REPLACE(INDEX(GroupVertices[Group],MATCH(Vertices[[#This Row],[Vertex]],GroupVertices[Vertex],0)),1,1,"")</f>
        <v>41</v>
      </c>
      <c r="BB47" s="48"/>
      <c r="BC47" s="48"/>
      <c r="BD47" s="48"/>
      <c r="BE47" s="48"/>
      <c r="BF47" s="48"/>
      <c r="BG47" s="48"/>
      <c r="BH47" s="119" t="s">
        <v>3001</v>
      </c>
      <c r="BI47" s="119" t="s">
        <v>3001</v>
      </c>
      <c r="BJ47" s="119" t="s">
        <v>3093</v>
      </c>
      <c r="BK47" s="119" t="s">
        <v>3093</v>
      </c>
      <c r="BL47" s="119">
        <v>1</v>
      </c>
      <c r="BM47" s="123">
        <v>1.8867924528301887</v>
      </c>
      <c r="BN47" s="119">
        <v>0</v>
      </c>
      <c r="BO47" s="123">
        <v>0</v>
      </c>
      <c r="BP47" s="119">
        <v>0</v>
      </c>
      <c r="BQ47" s="123">
        <v>0</v>
      </c>
      <c r="BR47" s="119">
        <v>52</v>
      </c>
      <c r="BS47" s="123">
        <v>98.11320754716981</v>
      </c>
      <c r="BT47" s="119">
        <v>53</v>
      </c>
      <c r="BU47" s="2"/>
      <c r="BV47" s="3"/>
      <c r="BW47" s="3"/>
      <c r="BX47" s="3"/>
      <c r="BY47" s="3"/>
    </row>
    <row r="48" spans="1:77" ht="41.45" customHeight="1">
      <c r="A48" s="64" t="s">
        <v>357</v>
      </c>
      <c r="C48" s="65"/>
      <c r="D48" s="65" t="s">
        <v>64</v>
      </c>
      <c r="E48" s="66">
        <v>162.21446852073026</v>
      </c>
      <c r="F48" s="68">
        <v>99.99926571255158</v>
      </c>
      <c r="G48" s="102" t="s">
        <v>2068</v>
      </c>
      <c r="H48" s="65"/>
      <c r="I48" s="69" t="s">
        <v>357</v>
      </c>
      <c r="J48" s="70"/>
      <c r="K48" s="70"/>
      <c r="L48" s="69" t="s">
        <v>2392</v>
      </c>
      <c r="M48" s="73">
        <v>1.244713530310074</v>
      </c>
      <c r="N48" s="74">
        <v>7513.86865234375</v>
      </c>
      <c r="O48" s="74">
        <v>3464.359375</v>
      </c>
      <c r="P48" s="75"/>
      <c r="Q48" s="76"/>
      <c r="R48" s="76"/>
      <c r="S48" s="88"/>
      <c r="T48" s="48">
        <v>1</v>
      </c>
      <c r="U48" s="48">
        <v>0</v>
      </c>
      <c r="V48" s="49">
        <v>0</v>
      </c>
      <c r="W48" s="49">
        <v>1</v>
      </c>
      <c r="X48" s="49">
        <v>0</v>
      </c>
      <c r="Y48" s="49">
        <v>0.999997</v>
      </c>
      <c r="Z48" s="49">
        <v>0</v>
      </c>
      <c r="AA48" s="49">
        <v>0</v>
      </c>
      <c r="AB48" s="71">
        <v>48</v>
      </c>
      <c r="AC48" s="71"/>
      <c r="AD48" s="72"/>
      <c r="AE48" s="78" t="s">
        <v>1327</v>
      </c>
      <c r="AF48" s="78">
        <v>77</v>
      </c>
      <c r="AG48" s="78">
        <v>154</v>
      </c>
      <c r="AH48" s="78">
        <v>1363</v>
      </c>
      <c r="AI48" s="78">
        <v>8843</v>
      </c>
      <c r="AJ48" s="78"/>
      <c r="AK48" s="78" t="s">
        <v>1529</v>
      </c>
      <c r="AL48" s="78"/>
      <c r="AM48" s="78"/>
      <c r="AN48" s="78"/>
      <c r="AO48" s="80">
        <v>43753.50116898148</v>
      </c>
      <c r="AP48" s="83" t="s">
        <v>1905</v>
      </c>
      <c r="AQ48" s="78" t="b">
        <v>1</v>
      </c>
      <c r="AR48" s="78" t="b">
        <v>0</v>
      </c>
      <c r="AS48" s="78" t="b">
        <v>0</v>
      </c>
      <c r="AT48" s="78"/>
      <c r="AU48" s="78">
        <v>0</v>
      </c>
      <c r="AV48" s="78"/>
      <c r="AW48" s="78" t="b">
        <v>0</v>
      </c>
      <c r="AX48" s="78" t="s">
        <v>2136</v>
      </c>
      <c r="AY48" s="83" t="s">
        <v>2182</v>
      </c>
      <c r="AZ48" s="78" t="s">
        <v>65</v>
      </c>
      <c r="BA48" s="78" t="str">
        <f>REPLACE(INDEX(GroupVertices[Group],MATCH(Vertices[[#This Row],[Vertex]],GroupVertices[Vertex],0)),1,1,"")</f>
        <v>41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246</v>
      </c>
      <c r="C49" s="65"/>
      <c r="D49" s="65" t="s">
        <v>64</v>
      </c>
      <c r="E49" s="66">
        <v>162.5971476459548</v>
      </c>
      <c r="F49" s="68">
        <v>99.99795551337891</v>
      </c>
      <c r="G49" s="102" t="s">
        <v>598</v>
      </c>
      <c r="H49" s="65"/>
      <c r="I49" s="69" t="s">
        <v>246</v>
      </c>
      <c r="J49" s="70"/>
      <c r="K49" s="70"/>
      <c r="L49" s="69" t="s">
        <v>2393</v>
      </c>
      <c r="M49" s="73">
        <v>1.6813592412555005</v>
      </c>
      <c r="N49" s="74">
        <v>7513.86865234375</v>
      </c>
      <c r="O49" s="74">
        <v>4252.51611328125</v>
      </c>
      <c r="P49" s="75"/>
      <c r="Q49" s="76"/>
      <c r="R49" s="76"/>
      <c r="S49" s="88"/>
      <c r="T49" s="48">
        <v>0</v>
      </c>
      <c r="U49" s="48">
        <v>1</v>
      </c>
      <c r="V49" s="49">
        <v>0</v>
      </c>
      <c r="W49" s="49">
        <v>1</v>
      </c>
      <c r="X49" s="49">
        <v>0</v>
      </c>
      <c r="Y49" s="49">
        <v>0.999997</v>
      </c>
      <c r="Z49" s="49">
        <v>0</v>
      </c>
      <c r="AA49" s="49">
        <v>0</v>
      </c>
      <c r="AB49" s="71">
        <v>49</v>
      </c>
      <c r="AC49" s="71"/>
      <c r="AD49" s="72"/>
      <c r="AE49" s="78" t="s">
        <v>1328</v>
      </c>
      <c r="AF49" s="78">
        <v>784</v>
      </c>
      <c r="AG49" s="78">
        <v>427</v>
      </c>
      <c r="AH49" s="78">
        <v>12258</v>
      </c>
      <c r="AI49" s="78">
        <v>10014</v>
      </c>
      <c r="AJ49" s="78"/>
      <c r="AK49" s="78" t="s">
        <v>1530</v>
      </c>
      <c r="AL49" s="78" t="s">
        <v>1702</v>
      </c>
      <c r="AM49" s="78"/>
      <c r="AN49" s="78"/>
      <c r="AO49" s="80">
        <v>39835.5871412037</v>
      </c>
      <c r="AP49" s="83" t="s">
        <v>1906</v>
      </c>
      <c r="AQ49" s="78" t="b">
        <v>0</v>
      </c>
      <c r="AR49" s="78" t="b">
        <v>0</v>
      </c>
      <c r="AS49" s="78" t="b">
        <v>1</v>
      </c>
      <c r="AT49" s="78"/>
      <c r="AU49" s="78">
        <v>17</v>
      </c>
      <c r="AV49" s="83" t="s">
        <v>2047</v>
      </c>
      <c r="AW49" s="78" t="b">
        <v>0</v>
      </c>
      <c r="AX49" s="78" t="s">
        <v>2136</v>
      </c>
      <c r="AY49" s="83" t="s">
        <v>2183</v>
      </c>
      <c r="AZ49" s="78" t="s">
        <v>66</v>
      </c>
      <c r="BA49" s="78" t="str">
        <f>REPLACE(INDEX(GroupVertices[Group],MATCH(Vertices[[#This Row],[Vertex]],GroupVertices[Vertex],0)),1,1,"")</f>
        <v>40</v>
      </c>
      <c r="BB49" s="48" t="s">
        <v>527</v>
      </c>
      <c r="BC49" s="48" t="s">
        <v>527</v>
      </c>
      <c r="BD49" s="48" t="s">
        <v>549</v>
      </c>
      <c r="BE49" s="48" t="s">
        <v>549</v>
      </c>
      <c r="BF49" s="48"/>
      <c r="BG49" s="48"/>
      <c r="BH49" s="119" t="s">
        <v>3002</v>
      </c>
      <c r="BI49" s="119" t="s">
        <v>3002</v>
      </c>
      <c r="BJ49" s="119" t="s">
        <v>3094</v>
      </c>
      <c r="BK49" s="119" t="s">
        <v>3094</v>
      </c>
      <c r="BL49" s="119">
        <v>1</v>
      </c>
      <c r="BM49" s="123">
        <v>3.125</v>
      </c>
      <c r="BN49" s="119">
        <v>0</v>
      </c>
      <c r="BO49" s="123">
        <v>0</v>
      </c>
      <c r="BP49" s="119">
        <v>0</v>
      </c>
      <c r="BQ49" s="123">
        <v>0</v>
      </c>
      <c r="BR49" s="119">
        <v>31</v>
      </c>
      <c r="BS49" s="123">
        <v>96.875</v>
      </c>
      <c r="BT49" s="119">
        <v>32</v>
      </c>
      <c r="BU49" s="2"/>
      <c r="BV49" s="3"/>
      <c r="BW49" s="3"/>
      <c r="BX49" s="3"/>
      <c r="BY49" s="3"/>
    </row>
    <row r="50" spans="1:77" ht="41.45" customHeight="1">
      <c r="A50" s="64" t="s">
        <v>358</v>
      </c>
      <c r="C50" s="65"/>
      <c r="D50" s="65" t="s">
        <v>64</v>
      </c>
      <c r="E50" s="66">
        <v>162.38267912522457</v>
      </c>
      <c r="F50" s="68">
        <v>99.99868980082734</v>
      </c>
      <c r="G50" s="102" t="s">
        <v>2069</v>
      </c>
      <c r="H50" s="65"/>
      <c r="I50" s="69" t="s">
        <v>358</v>
      </c>
      <c r="J50" s="70"/>
      <c r="K50" s="70"/>
      <c r="L50" s="69" t="s">
        <v>2394</v>
      </c>
      <c r="M50" s="73">
        <v>1.4366457109454263</v>
      </c>
      <c r="N50" s="74">
        <v>7513.86865234375</v>
      </c>
      <c r="O50" s="74">
        <v>4687.7666015625</v>
      </c>
      <c r="P50" s="75"/>
      <c r="Q50" s="76"/>
      <c r="R50" s="76"/>
      <c r="S50" s="88"/>
      <c r="T50" s="48">
        <v>1</v>
      </c>
      <c r="U50" s="48">
        <v>0</v>
      </c>
      <c r="V50" s="49">
        <v>0</v>
      </c>
      <c r="W50" s="49">
        <v>1</v>
      </c>
      <c r="X50" s="49">
        <v>0</v>
      </c>
      <c r="Y50" s="49">
        <v>0.999997</v>
      </c>
      <c r="Z50" s="49">
        <v>0</v>
      </c>
      <c r="AA50" s="49">
        <v>0</v>
      </c>
      <c r="AB50" s="71">
        <v>50</v>
      </c>
      <c r="AC50" s="71"/>
      <c r="AD50" s="72"/>
      <c r="AE50" s="78" t="s">
        <v>1329</v>
      </c>
      <c r="AF50" s="78">
        <v>344</v>
      </c>
      <c r="AG50" s="78">
        <v>274</v>
      </c>
      <c r="AH50" s="78">
        <v>23247</v>
      </c>
      <c r="AI50" s="78">
        <v>56066</v>
      </c>
      <c r="AJ50" s="78"/>
      <c r="AK50" s="78" t="s">
        <v>1531</v>
      </c>
      <c r="AL50" s="78" t="s">
        <v>1703</v>
      </c>
      <c r="AM50" s="78"/>
      <c r="AN50" s="78"/>
      <c r="AO50" s="80">
        <v>41837.65094907407</v>
      </c>
      <c r="AP50" s="83" t="s">
        <v>1907</v>
      </c>
      <c r="AQ50" s="78" t="b">
        <v>1</v>
      </c>
      <c r="AR50" s="78" t="b">
        <v>0</v>
      </c>
      <c r="AS50" s="78" t="b">
        <v>1</v>
      </c>
      <c r="AT50" s="78"/>
      <c r="AU50" s="78">
        <v>14</v>
      </c>
      <c r="AV50" s="83" t="s">
        <v>2039</v>
      </c>
      <c r="AW50" s="78" t="b">
        <v>0</v>
      </c>
      <c r="AX50" s="78" t="s">
        <v>2136</v>
      </c>
      <c r="AY50" s="83" t="s">
        <v>2184</v>
      </c>
      <c r="AZ50" s="78" t="s">
        <v>65</v>
      </c>
      <c r="BA50" s="78" t="str">
        <f>REPLACE(INDEX(GroupVertices[Group],MATCH(Vertices[[#This Row],[Vertex]],GroupVertices[Vertex],0)),1,1,"")</f>
        <v>40</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247</v>
      </c>
      <c r="C51" s="65"/>
      <c r="D51" s="65" t="s">
        <v>64</v>
      </c>
      <c r="E51" s="66">
        <v>162.9616039556925</v>
      </c>
      <c r="F51" s="68">
        <v>99.99670770464303</v>
      </c>
      <c r="G51" s="102" t="s">
        <v>599</v>
      </c>
      <c r="H51" s="65"/>
      <c r="I51" s="69" t="s">
        <v>247</v>
      </c>
      <c r="J51" s="70"/>
      <c r="K51" s="70"/>
      <c r="L51" s="69" t="s">
        <v>2395</v>
      </c>
      <c r="M51" s="73">
        <v>2.0972122992987634</v>
      </c>
      <c r="N51" s="74">
        <v>300.0628356933594</v>
      </c>
      <c r="O51" s="74">
        <v>8193.85546875</v>
      </c>
      <c r="P51" s="75"/>
      <c r="Q51" s="76"/>
      <c r="R51" s="76"/>
      <c r="S51" s="88"/>
      <c r="T51" s="48">
        <v>0</v>
      </c>
      <c r="U51" s="48">
        <v>1</v>
      </c>
      <c r="V51" s="49">
        <v>0</v>
      </c>
      <c r="W51" s="49">
        <v>0.015873</v>
      </c>
      <c r="X51" s="49">
        <v>0.026192</v>
      </c>
      <c r="Y51" s="49">
        <v>0.548171</v>
      </c>
      <c r="Z51" s="49">
        <v>0</v>
      </c>
      <c r="AA51" s="49">
        <v>0</v>
      </c>
      <c r="AB51" s="71">
        <v>51</v>
      </c>
      <c r="AC51" s="71"/>
      <c r="AD51" s="72"/>
      <c r="AE51" s="78" t="s">
        <v>1330</v>
      </c>
      <c r="AF51" s="78">
        <v>753</v>
      </c>
      <c r="AG51" s="78">
        <v>687</v>
      </c>
      <c r="AH51" s="78">
        <v>19743</v>
      </c>
      <c r="AI51" s="78">
        <v>31388</v>
      </c>
      <c r="AJ51" s="78"/>
      <c r="AK51" s="78" t="s">
        <v>1532</v>
      </c>
      <c r="AL51" s="78" t="s">
        <v>1704</v>
      </c>
      <c r="AM51" s="83" t="s">
        <v>1805</v>
      </c>
      <c r="AN51" s="78"/>
      <c r="AO51" s="80">
        <v>39884.98472222222</v>
      </c>
      <c r="AP51" s="83" t="s">
        <v>1908</v>
      </c>
      <c r="AQ51" s="78" t="b">
        <v>0</v>
      </c>
      <c r="AR51" s="78" t="b">
        <v>0</v>
      </c>
      <c r="AS51" s="78" t="b">
        <v>1</v>
      </c>
      <c r="AT51" s="78"/>
      <c r="AU51" s="78">
        <v>3</v>
      </c>
      <c r="AV51" s="83" t="s">
        <v>2043</v>
      </c>
      <c r="AW51" s="78" t="b">
        <v>0</v>
      </c>
      <c r="AX51" s="78" t="s">
        <v>2136</v>
      </c>
      <c r="AY51" s="83" t="s">
        <v>2185</v>
      </c>
      <c r="AZ51" s="78" t="s">
        <v>66</v>
      </c>
      <c r="BA51" s="78" t="str">
        <f>REPLACE(INDEX(GroupVertices[Group],MATCH(Vertices[[#This Row],[Vertex]],GroupVertices[Vertex],0)),1,1,"")</f>
        <v>1</v>
      </c>
      <c r="BB51" s="48"/>
      <c r="BC51" s="48"/>
      <c r="BD51" s="48"/>
      <c r="BE51" s="48"/>
      <c r="BF51" s="48"/>
      <c r="BG51" s="48"/>
      <c r="BH51" s="119" t="s">
        <v>2782</v>
      </c>
      <c r="BI51" s="119" t="s">
        <v>2782</v>
      </c>
      <c r="BJ51" s="119" t="s">
        <v>2881</v>
      </c>
      <c r="BK51" s="119" t="s">
        <v>2881</v>
      </c>
      <c r="BL51" s="119">
        <v>5</v>
      </c>
      <c r="BM51" s="123">
        <v>9.803921568627452</v>
      </c>
      <c r="BN51" s="119">
        <v>2</v>
      </c>
      <c r="BO51" s="123">
        <v>3.9215686274509802</v>
      </c>
      <c r="BP51" s="119">
        <v>0</v>
      </c>
      <c r="BQ51" s="123">
        <v>0</v>
      </c>
      <c r="BR51" s="119">
        <v>44</v>
      </c>
      <c r="BS51" s="123">
        <v>86.27450980392157</v>
      </c>
      <c r="BT51" s="119">
        <v>51</v>
      </c>
      <c r="BU51" s="2"/>
      <c r="BV51" s="3"/>
      <c r="BW51" s="3"/>
      <c r="BX51" s="3"/>
      <c r="BY51" s="3"/>
    </row>
    <row r="52" spans="1:77" ht="41.45" customHeight="1">
      <c r="A52" s="64" t="s">
        <v>248</v>
      </c>
      <c r="C52" s="65"/>
      <c r="D52" s="65" t="s">
        <v>64</v>
      </c>
      <c r="E52" s="66">
        <v>162.56630903513087</v>
      </c>
      <c r="F52" s="68">
        <v>99.99806109719502</v>
      </c>
      <c r="G52" s="102" t="s">
        <v>600</v>
      </c>
      <c r="H52" s="65"/>
      <c r="I52" s="69" t="s">
        <v>248</v>
      </c>
      <c r="J52" s="70"/>
      <c r="K52" s="70"/>
      <c r="L52" s="69" t="s">
        <v>2396</v>
      </c>
      <c r="M52" s="73">
        <v>1.6461716748056858</v>
      </c>
      <c r="N52" s="74">
        <v>4528.4619140625</v>
      </c>
      <c r="O52" s="74">
        <v>3076.6337890625</v>
      </c>
      <c r="P52" s="75"/>
      <c r="Q52" s="76"/>
      <c r="R52" s="76"/>
      <c r="S52" s="88"/>
      <c r="T52" s="48">
        <v>0</v>
      </c>
      <c r="U52" s="48">
        <v>1</v>
      </c>
      <c r="V52" s="49">
        <v>0</v>
      </c>
      <c r="W52" s="49">
        <v>0.00365</v>
      </c>
      <c r="X52" s="49">
        <v>0</v>
      </c>
      <c r="Y52" s="49">
        <v>0.604719</v>
      </c>
      <c r="Z52" s="49">
        <v>0</v>
      </c>
      <c r="AA52" s="49">
        <v>0</v>
      </c>
      <c r="AB52" s="71">
        <v>52</v>
      </c>
      <c r="AC52" s="71"/>
      <c r="AD52" s="72"/>
      <c r="AE52" s="78" t="s">
        <v>1331</v>
      </c>
      <c r="AF52" s="78">
        <v>1051</v>
      </c>
      <c r="AG52" s="78">
        <v>405</v>
      </c>
      <c r="AH52" s="78">
        <v>15994</v>
      </c>
      <c r="AI52" s="78">
        <v>2069</v>
      </c>
      <c r="AJ52" s="78"/>
      <c r="AK52" s="78" t="s">
        <v>1533</v>
      </c>
      <c r="AL52" s="78" t="s">
        <v>1705</v>
      </c>
      <c r="AM52" s="83" t="s">
        <v>1806</v>
      </c>
      <c r="AN52" s="78"/>
      <c r="AO52" s="80">
        <v>40650.8052662037</v>
      </c>
      <c r="AP52" s="83" t="s">
        <v>1909</v>
      </c>
      <c r="AQ52" s="78" t="b">
        <v>0</v>
      </c>
      <c r="AR52" s="78" t="b">
        <v>0</v>
      </c>
      <c r="AS52" s="78" t="b">
        <v>1</v>
      </c>
      <c r="AT52" s="78"/>
      <c r="AU52" s="78">
        <v>12</v>
      </c>
      <c r="AV52" s="83" t="s">
        <v>2041</v>
      </c>
      <c r="AW52" s="78" t="b">
        <v>0</v>
      </c>
      <c r="AX52" s="78" t="s">
        <v>2136</v>
      </c>
      <c r="AY52" s="83" t="s">
        <v>2186</v>
      </c>
      <c r="AZ52" s="78" t="s">
        <v>66</v>
      </c>
      <c r="BA52" s="78" t="str">
        <f>REPLACE(INDEX(GroupVertices[Group],MATCH(Vertices[[#This Row],[Vertex]],GroupVertices[Vertex],0)),1,1,"")</f>
        <v>4</v>
      </c>
      <c r="BB52" s="48" t="s">
        <v>528</v>
      </c>
      <c r="BC52" s="48" t="s">
        <v>528</v>
      </c>
      <c r="BD52" s="48" t="s">
        <v>547</v>
      </c>
      <c r="BE52" s="48" t="s">
        <v>547</v>
      </c>
      <c r="BF52" s="48" t="s">
        <v>554</v>
      </c>
      <c r="BG52" s="48" t="s">
        <v>554</v>
      </c>
      <c r="BH52" s="119" t="s">
        <v>3003</v>
      </c>
      <c r="BI52" s="119" t="s">
        <v>3003</v>
      </c>
      <c r="BJ52" s="119" t="s">
        <v>3095</v>
      </c>
      <c r="BK52" s="119" t="s">
        <v>3095</v>
      </c>
      <c r="BL52" s="119">
        <v>4</v>
      </c>
      <c r="BM52" s="123">
        <v>12.121212121212121</v>
      </c>
      <c r="BN52" s="119">
        <v>1</v>
      </c>
      <c r="BO52" s="123">
        <v>3.0303030303030303</v>
      </c>
      <c r="BP52" s="119">
        <v>0</v>
      </c>
      <c r="BQ52" s="123">
        <v>0</v>
      </c>
      <c r="BR52" s="119">
        <v>28</v>
      </c>
      <c r="BS52" s="123">
        <v>84.84848484848484</v>
      </c>
      <c r="BT52" s="119">
        <v>33</v>
      </c>
      <c r="BU52" s="2"/>
      <c r="BV52" s="3"/>
      <c r="BW52" s="3"/>
      <c r="BX52" s="3"/>
      <c r="BY52" s="3"/>
    </row>
    <row r="53" spans="1:77" ht="41.45" customHeight="1">
      <c r="A53" s="64" t="s">
        <v>359</v>
      </c>
      <c r="C53" s="65"/>
      <c r="D53" s="65" t="s">
        <v>64</v>
      </c>
      <c r="E53" s="66">
        <v>437.85978435052573</v>
      </c>
      <c r="F53" s="68">
        <v>99.05552396928599</v>
      </c>
      <c r="G53" s="102" t="s">
        <v>2070</v>
      </c>
      <c r="H53" s="65"/>
      <c r="I53" s="69" t="s">
        <v>359</v>
      </c>
      <c r="J53" s="70"/>
      <c r="K53" s="70"/>
      <c r="L53" s="69" t="s">
        <v>2397</v>
      </c>
      <c r="M53" s="73">
        <v>315.7623785026231</v>
      </c>
      <c r="N53" s="74">
        <v>4290.90771484375</v>
      </c>
      <c r="O53" s="74">
        <v>3023.534912109375</v>
      </c>
      <c r="P53" s="75"/>
      <c r="Q53" s="76"/>
      <c r="R53" s="76"/>
      <c r="S53" s="88"/>
      <c r="T53" s="48">
        <v>2</v>
      </c>
      <c r="U53" s="48">
        <v>0</v>
      </c>
      <c r="V53" s="49">
        <v>98</v>
      </c>
      <c r="W53" s="49">
        <v>0.004444</v>
      </c>
      <c r="X53" s="49">
        <v>0</v>
      </c>
      <c r="Y53" s="49">
        <v>1.069929</v>
      </c>
      <c r="Z53" s="49">
        <v>0</v>
      </c>
      <c r="AA53" s="49">
        <v>0</v>
      </c>
      <c r="AB53" s="71">
        <v>53</v>
      </c>
      <c r="AC53" s="71"/>
      <c r="AD53" s="72"/>
      <c r="AE53" s="78" t="s">
        <v>1332</v>
      </c>
      <c r="AF53" s="78">
        <v>1001</v>
      </c>
      <c r="AG53" s="78">
        <v>196797</v>
      </c>
      <c r="AH53" s="78">
        <v>124359</v>
      </c>
      <c r="AI53" s="78">
        <v>4700</v>
      </c>
      <c r="AJ53" s="78"/>
      <c r="AK53" s="78" t="s">
        <v>1534</v>
      </c>
      <c r="AL53" s="78" t="s">
        <v>1694</v>
      </c>
      <c r="AM53" s="83" t="s">
        <v>1807</v>
      </c>
      <c r="AN53" s="78"/>
      <c r="AO53" s="80">
        <v>39821.77637731482</v>
      </c>
      <c r="AP53" s="83" t="s">
        <v>1910</v>
      </c>
      <c r="AQ53" s="78" t="b">
        <v>0</v>
      </c>
      <c r="AR53" s="78" t="b">
        <v>0</v>
      </c>
      <c r="AS53" s="78" t="b">
        <v>1</v>
      </c>
      <c r="AT53" s="78"/>
      <c r="AU53" s="78">
        <v>1364</v>
      </c>
      <c r="AV53" s="83" t="s">
        <v>2039</v>
      </c>
      <c r="AW53" s="78" t="b">
        <v>1</v>
      </c>
      <c r="AX53" s="78" t="s">
        <v>2136</v>
      </c>
      <c r="AY53" s="83" t="s">
        <v>2187</v>
      </c>
      <c r="AZ53" s="78" t="s">
        <v>65</v>
      </c>
      <c r="BA53" s="78" t="str">
        <f>REPLACE(INDEX(GroupVertices[Group],MATCH(Vertices[[#This Row],[Vertex]],GroupVertices[Vertex],0)),1,1,"")</f>
        <v>4</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249</v>
      </c>
      <c r="C54" s="65"/>
      <c r="D54" s="65" t="s">
        <v>64</v>
      </c>
      <c r="E54" s="66">
        <v>162.34763524928826</v>
      </c>
      <c r="F54" s="68">
        <v>99.99880978243655</v>
      </c>
      <c r="G54" s="102" t="s">
        <v>601</v>
      </c>
      <c r="H54" s="65"/>
      <c r="I54" s="69" t="s">
        <v>249</v>
      </c>
      <c r="J54" s="70"/>
      <c r="K54" s="70"/>
      <c r="L54" s="69" t="s">
        <v>2398</v>
      </c>
      <c r="M54" s="73">
        <v>1.3966598399797279</v>
      </c>
      <c r="N54" s="74">
        <v>6786.1962890625</v>
      </c>
      <c r="O54" s="74">
        <v>3505.53173828125</v>
      </c>
      <c r="P54" s="75"/>
      <c r="Q54" s="76"/>
      <c r="R54" s="76"/>
      <c r="S54" s="88"/>
      <c r="T54" s="48">
        <v>0</v>
      </c>
      <c r="U54" s="48">
        <v>1</v>
      </c>
      <c r="V54" s="49">
        <v>0</v>
      </c>
      <c r="W54" s="49">
        <v>1</v>
      </c>
      <c r="X54" s="49">
        <v>0</v>
      </c>
      <c r="Y54" s="49">
        <v>0.999997</v>
      </c>
      <c r="Z54" s="49">
        <v>0</v>
      </c>
      <c r="AA54" s="49">
        <v>0</v>
      </c>
      <c r="AB54" s="71">
        <v>54</v>
      </c>
      <c r="AC54" s="71"/>
      <c r="AD54" s="72"/>
      <c r="AE54" s="78" t="s">
        <v>1333</v>
      </c>
      <c r="AF54" s="78">
        <v>969</v>
      </c>
      <c r="AG54" s="78">
        <v>249</v>
      </c>
      <c r="AH54" s="78">
        <v>17473</v>
      </c>
      <c r="AI54" s="78">
        <v>12796</v>
      </c>
      <c r="AJ54" s="78"/>
      <c r="AK54" s="78" t="s">
        <v>1535</v>
      </c>
      <c r="AL54" s="78" t="s">
        <v>1700</v>
      </c>
      <c r="AM54" s="78"/>
      <c r="AN54" s="78"/>
      <c r="AO54" s="80">
        <v>42518.797476851854</v>
      </c>
      <c r="AP54" s="83" t="s">
        <v>1911</v>
      </c>
      <c r="AQ54" s="78" t="b">
        <v>1</v>
      </c>
      <c r="AR54" s="78" t="b">
        <v>0</v>
      </c>
      <c r="AS54" s="78" t="b">
        <v>0</v>
      </c>
      <c r="AT54" s="78"/>
      <c r="AU54" s="78">
        <v>9</v>
      </c>
      <c r="AV54" s="78"/>
      <c r="AW54" s="78" t="b">
        <v>0</v>
      </c>
      <c r="AX54" s="78" t="s">
        <v>2136</v>
      </c>
      <c r="AY54" s="83" t="s">
        <v>2188</v>
      </c>
      <c r="AZ54" s="78" t="s">
        <v>66</v>
      </c>
      <c r="BA54" s="78" t="str">
        <f>REPLACE(INDEX(GroupVertices[Group],MATCH(Vertices[[#This Row],[Vertex]],GroupVertices[Vertex],0)),1,1,"")</f>
        <v>39</v>
      </c>
      <c r="BB54" s="48"/>
      <c r="BC54" s="48"/>
      <c r="BD54" s="48"/>
      <c r="BE54" s="48"/>
      <c r="BF54" s="48"/>
      <c r="BG54" s="48"/>
      <c r="BH54" s="119" t="s">
        <v>3004</v>
      </c>
      <c r="BI54" s="119" t="s">
        <v>3004</v>
      </c>
      <c r="BJ54" s="119" t="s">
        <v>3096</v>
      </c>
      <c r="BK54" s="119" t="s">
        <v>3096</v>
      </c>
      <c r="BL54" s="119">
        <v>1</v>
      </c>
      <c r="BM54" s="123">
        <v>1.8867924528301887</v>
      </c>
      <c r="BN54" s="119">
        <v>1</v>
      </c>
      <c r="BO54" s="123">
        <v>1.8867924528301887</v>
      </c>
      <c r="BP54" s="119">
        <v>0</v>
      </c>
      <c r="BQ54" s="123">
        <v>0</v>
      </c>
      <c r="BR54" s="119">
        <v>51</v>
      </c>
      <c r="BS54" s="123">
        <v>96.22641509433963</v>
      </c>
      <c r="BT54" s="119">
        <v>53</v>
      </c>
      <c r="BU54" s="2"/>
      <c r="BV54" s="3"/>
      <c r="BW54" s="3"/>
      <c r="BX54" s="3"/>
      <c r="BY54" s="3"/>
    </row>
    <row r="55" spans="1:77" ht="41.45" customHeight="1">
      <c r="A55" s="64" t="s">
        <v>360</v>
      </c>
      <c r="C55" s="65"/>
      <c r="D55" s="65" t="s">
        <v>64</v>
      </c>
      <c r="E55" s="66">
        <v>163.18868827175982</v>
      </c>
      <c r="F55" s="68">
        <v>99.9959302238153</v>
      </c>
      <c r="G55" s="102" t="s">
        <v>2071</v>
      </c>
      <c r="H55" s="65"/>
      <c r="I55" s="69" t="s">
        <v>360</v>
      </c>
      <c r="J55" s="70"/>
      <c r="K55" s="70"/>
      <c r="L55" s="69" t="s">
        <v>2399</v>
      </c>
      <c r="M55" s="73">
        <v>2.356320743156489</v>
      </c>
      <c r="N55" s="74">
        <v>6786.1962890625</v>
      </c>
      <c r="O55" s="74">
        <v>3058.517578125</v>
      </c>
      <c r="P55" s="75"/>
      <c r="Q55" s="76"/>
      <c r="R55" s="76"/>
      <c r="S55" s="88"/>
      <c r="T55" s="48">
        <v>1</v>
      </c>
      <c r="U55" s="48">
        <v>0</v>
      </c>
      <c r="V55" s="49">
        <v>0</v>
      </c>
      <c r="W55" s="49">
        <v>1</v>
      </c>
      <c r="X55" s="49">
        <v>0</v>
      </c>
      <c r="Y55" s="49">
        <v>0.999997</v>
      </c>
      <c r="Z55" s="49">
        <v>0</v>
      </c>
      <c r="AA55" s="49">
        <v>0</v>
      </c>
      <c r="AB55" s="71">
        <v>55</v>
      </c>
      <c r="AC55" s="71"/>
      <c r="AD55" s="72"/>
      <c r="AE55" s="78" t="s">
        <v>1334</v>
      </c>
      <c r="AF55" s="78">
        <v>1033</v>
      </c>
      <c r="AG55" s="78">
        <v>849</v>
      </c>
      <c r="AH55" s="78">
        <v>3191</v>
      </c>
      <c r="AI55" s="78">
        <v>2997</v>
      </c>
      <c r="AJ55" s="78"/>
      <c r="AK55" s="78" t="s">
        <v>1536</v>
      </c>
      <c r="AL55" s="78" t="s">
        <v>1706</v>
      </c>
      <c r="AM55" s="83" t="s">
        <v>1808</v>
      </c>
      <c r="AN55" s="78"/>
      <c r="AO55" s="80">
        <v>40772.02423611111</v>
      </c>
      <c r="AP55" s="83" t="s">
        <v>1912</v>
      </c>
      <c r="AQ55" s="78" t="b">
        <v>0</v>
      </c>
      <c r="AR55" s="78" t="b">
        <v>0</v>
      </c>
      <c r="AS55" s="78" t="b">
        <v>1</v>
      </c>
      <c r="AT55" s="78"/>
      <c r="AU55" s="78">
        <v>14</v>
      </c>
      <c r="AV55" s="83" t="s">
        <v>2041</v>
      </c>
      <c r="AW55" s="78" t="b">
        <v>0</v>
      </c>
      <c r="AX55" s="78" t="s">
        <v>2136</v>
      </c>
      <c r="AY55" s="83" t="s">
        <v>2189</v>
      </c>
      <c r="AZ55" s="78" t="s">
        <v>65</v>
      </c>
      <c r="BA55" s="78" t="str">
        <f>REPLACE(INDEX(GroupVertices[Group],MATCH(Vertices[[#This Row],[Vertex]],GroupVertices[Vertex],0)),1,1,"")</f>
        <v>39</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250</v>
      </c>
      <c r="C56" s="65"/>
      <c r="D56" s="65" t="s">
        <v>64</v>
      </c>
      <c r="E56" s="66">
        <v>162.00140175503745</v>
      </c>
      <c r="F56" s="68">
        <v>99.99999520073563</v>
      </c>
      <c r="G56" s="102" t="s">
        <v>602</v>
      </c>
      <c r="H56" s="65"/>
      <c r="I56" s="69" t="s">
        <v>250</v>
      </c>
      <c r="J56" s="70"/>
      <c r="K56" s="70"/>
      <c r="L56" s="69" t="s">
        <v>2400</v>
      </c>
      <c r="M56" s="73">
        <v>1.001599434838628</v>
      </c>
      <c r="N56" s="74">
        <v>1021.832275390625</v>
      </c>
      <c r="O56" s="74">
        <v>8239.3154296875</v>
      </c>
      <c r="P56" s="75"/>
      <c r="Q56" s="76"/>
      <c r="R56" s="76"/>
      <c r="S56" s="88"/>
      <c r="T56" s="48">
        <v>0</v>
      </c>
      <c r="U56" s="48">
        <v>1</v>
      </c>
      <c r="V56" s="49">
        <v>0</v>
      </c>
      <c r="W56" s="49">
        <v>0.015873</v>
      </c>
      <c r="X56" s="49">
        <v>0.026192</v>
      </c>
      <c r="Y56" s="49">
        <v>0.548171</v>
      </c>
      <c r="Z56" s="49">
        <v>0</v>
      </c>
      <c r="AA56" s="49">
        <v>0</v>
      </c>
      <c r="AB56" s="71">
        <v>56</v>
      </c>
      <c r="AC56" s="71"/>
      <c r="AD56" s="72"/>
      <c r="AE56" s="78" t="s">
        <v>1335</v>
      </c>
      <c r="AF56" s="78">
        <v>27</v>
      </c>
      <c r="AG56" s="78">
        <v>2</v>
      </c>
      <c r="AH56" s="78">
        <v>16</v>
      </c>
      <c r="AI56" s="78">
        <v>6</v>
      </c>
      <c r="AJ56" s="78"/>
      <c r="AK56" s="78"/>
      <c r="AL56" s="78"/>
      <c r="AM56" s="78"/>
      <c r="AN56" s="78"/>
      <c r="AO56" s="80">
        <v>43493.024050925924</v>
      </c>
      <c r="AP56" s="78"/>
      <c r="AQ56" s="78" t="b">
        <v>1</v>
      </c>
      <c r="AR56" s="78" t="b">
        <v>1</v>
      </c>
      <c r="AS56" s="78" t="b">
        <v>0</v>
      </c>
      <c r="AT56" s="78"/>
      <c r="AU56" s="78">
        <v>0</v>
      </c>
      <c r="AV56" s="78"/>
      <c r="AW56" s="78" t="b">
        <v>0</v>
      </c>
      <c r="AX56" s="78" t="s">
        <v>2136</v>
      </c>
      <c r="AY56" s="83" t="s">
        <v>2190</v>
      </c>
      <c r="AZ56" s="78" t="s">
        <v>66</v>
      </c>
      <c r="BA56" s="78" t="str">
        <f>REPLACE(INDEX(GroupVertices[Group],MATCH(Vertices[[#This Row],[Vertex]],GroupVertices[Vertex],0)),1,1,"")</f>
        <v>1</v>
      </c>
      <c r="BB56" s="48"/>
      <c r="BC56" s="48"/>
      <c r="BD56" s="48"/>
      <c r="BE56" s="48"/>
      <c r="BF56" s="48"/>
      <c r="BG56" s="48"/>
      <c r="BH56" s="119" t="s">
        <v>2782</v>
      </c>
      <c r="BI56" s="119" t="s">
        <v>2782</v>
      </c>
      <c r="BJ56" s="119" t="s">
        <v>2881</v>
      </c>
      <c r="BK56" s="119" t="s">
        <v>2881</v>
      </c>
      <c r="BL56" s="119">
        <v>5</v>
      </c>
      <c r="BM56" s="123">
        <v>9.803921568627452</v>
      </c>
      <c r="BN56" s="119">
        <v>2</v>
      </c>
      <c r="BO56" s="123">
        <v>3.9215686274509802</v>
      </c>
      <c r="BP56" s="119">
        <v>0</v>
      </c>
      <c r="BQ56" s="123">
        <v>0</v>
      </c>
      <c r="BR56" s="119">
        <v>44</v>
      </c>
      <c r="BS56" s="123">
        <v>86.27450980392157</v>
      </c>
      <c r="BT56" s="119">
        <v>51</v>
      </c>
      <c r="BU56" s="2"/>
      <c r="BV56" s="3"/>
      <c r="BW56" s="3"/>
      <c r="BX56" s="3"/>
      <c r="BY56" s="3"/>
    </row>
    <row r="57" spans="1:77" ht="41.45" customHeight="1">
      <c r="A57" s="64" t="s">
        <v>251</v>
      </c>
      <c r="C57" s="65"/>
      <c r="D57" s="65" t="s">
        <v>64</v>
      </c>
      <c r="E57" s="66">
        <v>171.08337264269298</v>
      </c>
      <c r="F57" s="68">
        <v>99.96890076689046</v>
      </c>
      <c r="G57" s="102" t="s">
        <v>603</v>
      </c>
      <c r="H57" s="65"/>
      <c r="I57" s="69" t="s">
        <v>251</v>
      </c>
      <c r="J57" s="70"/>
      <c r="K57" s="70"/>
      <c r="L57" s="69" t="s">
        <v>2401</v>
      </c>
      <c r="M57" s="73">
        <v>11.36433775430902</v>
      </c>
      <c r="N57" s="74">
        <v>834.874267578125</v>
      </c>
      <c r="O57" s="74">
        <v>742.2783813476562</v>
      </c>
      <c r="P57" s="75"/>
      <c r="Q57" s="76"/>
      <c r="R57" s="76"/>
      <c r="S57" s="88"/>
      <c r="T57" s="48">
        <v>1</v>
      </c>
      <c r="U57" s="48">
        <v>1</v>
      </c>
      <c r="V57" s="49">
        <v>0</v>
      </c>
      <c r="W57" s="49">
        <v>0</v>
      </c>
      <c r="X57" s="49">
        <v>0</v>
      </c>
      <c r="Y57" s="49">
        <v>0.999997</v>
      </c>
      <c r="Z57" s="49">
        <v>0</v>
      </c>
      <c r="AA57" s="49" t="s">
        <v>2656</v>
      </c>
      <c r="AB57" s="71">
        <v>57</v>
      </c>
      <c r="AC57" s="71"/>
      <c r="AD57" s="72"/>
      <c r="AE57" s="78" t="s">
        <v>1336</v>
      </c>
      <c r="AF57" s="78">
        <v>5880</v>
      </c>
      <c r="AG57" s="78">
        <v>6481</v>
      </c>
      <c r="AH57" s="78">
        <v>5919</v>
      </c>
      <c r="AI57" s="78">
        <v>4282</v>
      </c>
      <c r="AJ57" s="78"/>
      <c r="AK57" s="78" t="s">
        <v>1537</v>
      </c>
      <c r="AL57" s="78" t="s">
        <v>1694</v>
      </c>
      <c r="AM57" s="83" t="s">
        <v>1809</v>
      </c>
      <c r="AN57" s="78"/>
      <c r="AO57" s="80">
        <v>42600.767858796295</v>
      </c>
      <c r="AP57" s="83" t="s">
        <v>1913</v>
      </c>
      <c r="AQ57" s="78" t="b">
        <v>1</v>
      </c>
      <c r="AR57" s="78" t="b">
        <v>0</v>
      </c>
      <c r="AS57" s="78" t="b">
        <v>1</v>
      </c>
      <c r="AT57" s="78"/>
      <c r="AU57" s="78">
        <v>101</v>
      </c>
      <c r="AV57" s="78"/>
      <c r="AW57" s="78" t="b">
        <v>0</v>
      </c>
      <c r="AX57" s="78" t="s">
        <v>2136</v>
      </c>
      <c r="AY57" s="83" t="s">
        <v>2191</v>
      </c>
      <c r="AZ57" s="78" t="s">
        <v>66</v>
      </c>
      <c r="BA57" s="78" t="str">
        <f>REPLACE(INDEX(GroupVertices[Group],MATCH(Vertices[[#This Row],[Vertex]],GroupVertices[Vertex],0)),1,1,"")</f>
        <v>2</v>
      </c>
      <c r="BB57" s="48" t="s">
        <v>529</v>
      </c>
      <c r="BC57" s="48" t="s">
        <v>529</v>
      </c>
      <c r="BD57" s="48" t="s">
        <v>547</v>
      </c>
      <c r="BE57" s="48" t="s">
        <v>547</v>
      </c>
      <c r="BF57" s="48"/>
      <c r="BG57" s="48"/>
      <c r="BH57" s="119" t="s">
        <v>3005</v>
      </c>
      <c r="BI57" s="119" t="s">
        <v>3005</v>
      </c>
      <c r="BJ57" s="119" t="s">
        <v>3097</v>
      </c>
      <c r="BK57" s="119" t="s">
        <v>3097</v>
      </c>
      <c r="BL57" s="119">
        <v>2</v>
      </c>
      <c r="BM57" s="123">
        <v>4.3478260869565215</v>
      </c>
      <c r="BN57" s="119">
        <v>2</v>
      </c>
      <c r="BO57" s="123">
        <v>4.3478260869565215</v>
      </c>
      <c r="BP57" s="119">
        <v>0</v>
      </c>
      <c r="BQ57" s="123">
        <v>0</v>
      </c>
      <c r="BR57" s="119">
        <v>42</v>
      </c>
      <c r="BS57" s="123">
        <v>91.30434782608695</v>
      </c>
      <c r="BT57" s="119">
        <v>46</v>
      </c>
      <c r="BU57" s="2"/>
      <c r="BV57" s="3"/>
      <c r="BW57" s="3"/>
      <c r="BX57" s="3"/>
      <c r="BY57" s="3"/>
    </row>
    <row r="58" spans="1:77" ht="41.45" customHeight="1">
      <c r="A58" s="64" t="s">
        <v>252</v>
      </c>
      <c r="C58" s="65"/>
      <c r="D58" s="65" t="s">
        <v>64</v>
      </c>
      <c r="E58" s="66">
        <v>162.67985119316452</v>
      </c>
      <c r="F58" s="68">
        <v>99.99767235678115</v>
      </c>
      <c r="G58" s="102" t="s">
        <v>604</v>
      </c>
      <c r="H58" s="65"/>
      <c r="I58" s="69" t="s">
        <v>252</v>
      </c>
      <c r="J58" s="70"/>
      <c r="K58" s="70"/>
      <c r="L58" s="69" t="s">
        <v>2402</v>
      </c>
      <c r="M58" s="73">
        <v>1.7757258967345484</v>
      </c>
      <c r="N58" s="74">
        <v>3622.814453125</v>
      </c>
      <c r="O58" s="74">
        <v>1844.9857177734375</v>
      </c>
      <c r="P58" s="75"/>
      <c r="Q58" s="76"/>
      <c r="R58" s="76"/>
      <c r="S58" s="88"/>
      <c r="T58" s="48">
        <v>0</v>
      </c>
      <c r="U58" s="48">
        <v>5</v>
      </c>
      <c r="V58" s="49">
        <v>629.333333</v>
      </c>
      <c r="W58" s="49">
        <v>0.00625</v>
      </c>
      <c r="X58" s="49">
        <v>0</v>
      </c>
      <c r="Y58" s="49">
        <v>2.190395</v>
      </c>
      <c r="Z58" s="49">
        <v>0</v>
      </c>
      <c r="AA58" s="49">
        <v>0</v>
      </c>
      <c r="AB58" s="71">
        <v>58</v>
      </c>
      <c r="AC58" s="71"/>
      <c r="AD58" s="72"/>
      <c r="AE58" s="78" t="s">
        <v>1337</v>
      </c>
      <c r="AF58" s="78">
        <v>317</v>
      </c>
      <c r="AG58" s="78">
        <v>486</v>
      </c>
      <c r="AH58" s="78">
        <v>9979</v>
      </c>
      <c r="AI58" s="78">
        <v>18845</v>
      </c>
      <c r="AJ58" s="78"/>
      <c r="AK58" s="78" t="s">
        <v>1538</v>
      </c>
      <c r="AL58" s="78" t="s">
        <v>1690</v>
      </c>
      <c r="AM58" s="78"/>
      <c r="AN58" s="78"/>
      <c r="AO58" s="80">
        <v>39884.63621527778</v>
      </c>
      <c r="AP58" s="83" t="s">
        <v>1914</v>
      </c>
      <c r="AQ58" s="78" t="b">
        <v>0</v>
      </c>
      <c r="AR58" s="78" t="b">
        <v>0</v>
      </c>
      <c r="AS58" s="78" t="b">
        <v>1</v>
      </c>
      <c r="AT58" s="78"/>
      <c r="AU58" s="78">
        <v>8</v>
      </c>
      <c r="AV58" s="83" t="s">
        <v>2041</v>
      </c>
      <c r="AW58" s="78" t="b">
        <v>0</v>
      </c>
      <c r="AX58" s="78" t="s">
        <v>2136</v>
      </c>
      <c r="AY58" s="83" t="s">
        <v>2192</v>
      </c>
      <c r="AZ58" s="78" t="s">
        <v>66</v>
      </c>
      <c r="BA58" s="78" t="str">
        <f>REPLACE(INDEX(GroupVertices[Group],MATCH(Vertices[[#This Row],[Vertex]],GroupVertices[Vertex],0)),1,1,"")</f>
        <v>4</v>
      </c>
      <c r="BB58" s="48"/>
      <c r="BC58" s="48"/>
      <c r="BD58" s="48"/>
      <c r="BE58" s="48"/>
      <c r="BF58" s="48"/>
      <c r="BG58" s="48"/>
      <c r="BH58" s="119" t="s">
        <v>3006</v>
      </c>
      <c r="BI58" s="119" t="s">
        <v>3006</v>
      </c>
      <c r="BJ58" s="119" t="s">
        <v>3098</v>
      </c>
      <c r="BK58" s="119" t="s">
        <v>3098</v>
      </c>
      <c r="BL58" s="119">
        <v>1</v>
      </c>
      <c r="BM58" s="123">
        <v>3.5714285714285716</v>
      </c>
      <c r="BN58" s="119">
        <v>2</v>
      </c>
      <c r="BO58" s="123">
        <v>7.142857142857143</v>
      </c>
      <c r="BP58" s="119">
        <v>0</v>
      </c>
      <c r="BQ58" s="123">
        <v>0</v>
      </c>
      <c r="BR58" s="119">
        <v>25</v>
      </c>
      <c r="BS58" s="123">
        <v>89.28571428571429</v>
      </c>
      <c r="BT58" s="119">
        <v>28</v>
      </c>
      <c r="BU58" s="2"/>
      <c r="BV58" s="3"/>
      <c r="BW58" s="3"/>
      <c r="BX58" s="3"/>
      <c r="BY58" s="3"/>
    </row>
    <row r="59" spans="1:77" ht="41.45" customHeight="1">
      <c r="A59" s="64" t="s">
        <v>361</v>
      </c>
      <c r="C59" s="65"/>
      <c r="D59" s="65" t="s">
        <v>64</v>
      </c>
      <c r="E59" s="66">
        <v>162.591540625805</v>
      </c>
      <c r="F59" s="68">
        <v>99.99797471043638</v>
      </c>
      <c r="G59" s="102" t="s">
        <v>2072</v>
      </c>
      <c r="H59" s="65"/>
      <c r="I59" s="69" t="s">
        <v>361</v>
      </c>
      <c r="J59" s="70"/>
      <c r="K59" s="70"/>
      <c r="L59" s="69" t="s">
        <v>2403</v>
      </c>
      <c r="M59" s="73">
        <v>1.6749615019009885</v>
      </c>
      <c r="N59" s="74">
        <v>3612.401611328125</v>
      </c>
      <c r="O59" s="74">
        <v>495.0439758300781</v>
      </c>
      <c r="P59" s="75"/>
      <c r="Q59" s="76"/>
      <c r="R59" s="76"/>
      <c r="S59" s="88"/>
      <c r="T59" s="48">
        <v>1</v>
      </c>
      <c r="U59" s="48">
        <v>0</v>
      </c>
      <c r="V59" s="49">
        <v>0</v>
      </c>
      <c r="W59" s="49">
        <v>0.004785</v>
      </c>
      <c r="X59" s="49">
        <v>0</v>
      </c>
      <c r="Y59" s="49">
        <v>0.522367</v>
      </c>
      <c r="Z59" s="49">
        <v>0</v>
      </c>
      <c r="AA59" s="49">
        <v>0</v>
      </c>
      <c r="AB59" s="71">
        <v>59</v>
      </c>
      <c r="AC59" s="71"/>
      <c r="AD59" s="72"/>
      <c r="AE59" s="78" t="s">
        <v>1338</v>
      </c>
      <c r="AF59" s="78">
        <v>909</v>
      </c>
      <c r="AG59" s="78">
        <v>423</v>
      </c>
      <c r="AH59" s="78">
        <v>11480</v>
      </c>
      <c r="AI59" s="78">
        <v>5680</v>
      </c>
      <c r="AJ59" s="78"/>
      <c r="AK59" s="78" t="s">
        <v>1539</v>
      </c>
      <c r="AL59" s="78" t="s">
        <v>1690</v>
      </c>
      <c r="AM59" s="78"/>
      <c r="AN59" s="78"/>
      <c r="AO59" s="80">
        <v>39843.14157407408</v>
      </c>
      <c r="AP59" s="83" t="s">
        <v>1915</v>
      </c>
      <c r="AQ59" s="78" t="b">
        <v>0</v>
      </c>
      <c r="AR59" s="78" t="b">
        <v>0</v>
      </c>
      <c r="AS59" s="78" t="b">
        <v>0</v>
      </c>
      <c r="AT59" s="78"/>
      <c r="AU59" s="78">
        <v>6</v>
      </c>
      <c r="AV59" s="83" t="s">
        <v>2044</v>
      </c>
      <c r="AW59" s="78" t="b">
        <v>0</v>
      </c>
      <c r="AX59" s="78" t="s">
        <v>2136</v>
      </c>
      <c r="AY59" s="83" t="s">
        <v>2193</v>
      </c>
      <c r="AZ59" s="78" t="s">
        <v>65</v>
      </c>
      <c r="BA59" s="78" t="str">
        <f>REPLACE(INDEX(GroupVertices[Group],MATCH(Vertices[[#This Row],[Vertex]],GroupVertices[Vertex],0)),1,1,"")</f>
        <v>4</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362</v>
      </c>
      <c r="C60" s="65"/>
      <c r="D60" s="65" t="s">
        <v>64</v>
      </c>
      <c r="E60" s="66">
        <v>162.09812285262169</v>
      </c>
      <c r="F60" s="68">
        <v>99.9996640514942</v>
      </c>
      <c r="G60" s="102" t="s">
        <v>2073</v>
      </c>
      <c r="H60" s="65"/>
      <c r="I60" s="69" t="s">
        <v>362</v>
      </c>
      <c r="J60" s="70"/>
      <c r="K60" s="70"/>
      <c r="L60" s="69" t="s">
        <v>2404</v>
      </c>
      <c r="M60" s="73">
        <v>1.1119604387039554</v>
      </c>
      <c r="N60" s="74">
        <v>3494.119873046875</v>
      </c>
      <c r="O60" s="74">
        <v>2911.2099609375</v>
      </c>
      <c r="P60" s="75"/>
      <c r="Q60" s="76"/>
      <c r="R60" s="76"/>
      <c r="S60" s="88"/>
      <c r="T60" s="48">
        <v>1</v>
      </c>
      <c r="U60" s="48">
        <v>0</v>
      </c>
      <c r="V60" s="49">
        <v>0</v>
      </c>
      <c r="W60" s="49">
        <v>0.004785</v>
      </c>
      <c r="X60" s="49">
        <v>0</v>
      </c>
      <c r="Y60" s="49">
        <v>0.522367</v>
      </c>
      <c r="Z60" s="49">
        <v>0</v>
      </c>
      <c r="AA60" s="49">
        <v>0</v>
      </c>
      <c r="AB60" s="71">
        <v>60</v>
      </c>
      <c r="AC60" s="71"/>
      <c r="AD60" s="72"/>
      <c r="AE60" s="78" t="s">
        <v>1339</v>
      </c>
      <c r="AF60" s="78">
        <v>234</v>
      </c>
      <c r="AG60" s="78">
        <v>71</v>
      </c>
      <c r="AH60" s="78">
        <v>3621</v>
      </c>
      <c r="AI60" s="78">
        <v>6293</v>
      </c>
      <c r="AJ60" s="78"/>
      <c r="AK60" s="78"/>
      <c r="AL60" s="78"/>
      <c r="AM60" s="78"/>
      <c r="AN60" s="78"/>
      <c r="AO60" s="80">
        <v>40648.265497685185</v>
      </c>
      <c r="AP60" s="78"/>
      <c r="AQ60" s="78" t="b">
        <v>1</v>
      </c>
      <c r="AR60" s="78" t="b">
        <v>0</v>
      </c>
      <c r="AS60" s="78" t="b">
        <v>1</v>
      </c>
      <c r="AT60" s="78"/>
      <c r="AU60" s="78">
        <v>2</v>
      </c>
      <c r="AV60" s="83" t="s">
        <v>2039</v>
      </c>
      <c r="AW60" s="78" t="b">
        <v>0</v>
      </c>
      <c r="AX60" s="78" t="s">
        <v>2136</v>
      </c>
      <c r="AY60" s="83" t="s">
        <v>2194</v>
      </c>
      <c r="AZ60" s="78" t="s">
        <v>65</v>
      </c>
      <c r="BA60" s="78" t="str">
        <f>REPLACE(INDEX(GroupVertices[Group],MATCH(Vertices[[#This Row],[Vertex]],GroupVertices[Vertex],0)),1,1,"")</f>
        <v>4</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363</v>
      </c>
      <c r="C61" s="65"/>
      <c r="D61" s="65" t="s">
        <v>64</v>
      </c>
      <c r="E61" s="66">
        <v>462.37647995557205</v>
      </c>
      <c r="F61" s="68">
        <v>98.97158483547642</v>
      </c>
      <c r="G61" s="102" t="s">
        <v>2074</v>
      </c>
      <c r="H61" s="65"/>
      <c r="I61" s="69" t="s">
        <v>363</v>
      </c>
      <c r="J61" s="70"/>
      <c r="K61" s="70"/>
      <c r="L61" s="69" t="s">
        <v>2405</v>
      </c>
      <c r="M61" s="73">
        <v>343.7364938302257</v>
      </c>
      <c r="N61" s="74">
        <v>7136.24951171875</v>
      </c>
      <c r="O61" s="74">
        <v>8555.9931640625</v>
      </c>
      <c r="P61" s="75"/>
      <c r="Q61" s="76"/>
      <c r="R61" s="76"/>
      <c r="S61" s="88"/>
      <c r="T61" s="48">
        <v>6</v>
      </c>
      <c r="U61" s="48">
        <v>0</v>
      </c>
      <c r="V61" s="49">
        <v>742</v>
      </c>
      <c r="W61" s="49">
        <v>0.006993</v>
      </c>
      <c r="X61" s="49">
        <v>0</v>
      </c>
      <c r="Y61" s="49">
        <v>2.5946</v>
      </c>
      <c r="Z61" s="49">
        <v>0</v>
      </c>
      <c r="AA61" s="49">
        <v>0</v>
      </c>
      <c r="AB61" s="71">
        <v>61</v>
      </c>
      <c r="AC61" s="71"/>
      <c r="AD61" s="72"/>
      <c r="AE61" s="78" t="s">
        <v>1340</v>
      </c>
      <c r="AF61" s="78">
        <v>93</v>
      </c>
      <c r="AG61" s="78">
        <v>214287</v>
      </c>
      <c r="AH61" s="78">
        <v>514</v>
      </c>
      <c r="AI61" s="78">
        <v>503</v>
      </c>
      <c r="AJ61" s="78"/>
      <c r="AK61" s="78" t="s">
        <v>1540</v>
      </c>
      <c r="AL61" s="78"/>
      <c r="AM61" s="83" t="s">
        <v>1810</v>
      </c>
      <c r="AN61" s="78"/>
      <c r="AO61" s="80">
        <v>41659.69871527778</v>
      </c>
      <c r="AP61" s="83" t="s">
        <v>1916</v>
      </c>
      <c r="AQ61" s="78" t="b">
        <v>0</v>
      </c>
      <c r="AR61" s="78" t="b">
        <v>0</v>
      </c>
      <c r="AS61" s="78" t="b">
        <v>1</v>
      </c>
      <c r="AT61" s="78"/>
      <c r="AU61" s="78">
        <v>794</v>
      </c>
      <c r="AV61" s="83" t="s">
        <v>2039</v>
      </c>
      <c r="AW61" s="78" t="b">
        <v>1</v>
      </c>
      <c r="AX61" s="78" t="s">
        <v>2136</v>
      </c>
      <c r="AY61" s="83" t="s">
        <v>2195</v>
      </c>
      <c r="AZ61" s="78" t="s">
        <v>65</v>
      </c>
      <c r="BA61" s="78" t="str">
        <f>REPLACE(INDEX(GroupVertices[Group],MATCH(Vertices[[#This Row],[Vertex]],GroupVertices[Vertex],0)),1,1,"")</f>
        <v>5</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364</v>
      </c>
      <c r="C62" s="65"/>
      <c r="D62" s="65" t="s">
        <v>64</v>
      </c>
      <c r="E62" s="66">
        <v>1000</v>
      </c>
      <c r="F62" s="68">
        <v>97.13089417654062</v>
      </c>
      <c r="G62" s="102" t="s">
        <v>2075</v>
      </c>
      <c r="H62" s="65"/>
      <c r="I62" s="69" t="s">
        <v>364</v>
      </c>
      <c r="J62" s="70"/>
      <c r="K62" s="70"/>
      <c r="L62" s="69" t="s">
        <v>2406</v>
      </c>
      <c r="M62" s="73">
        <v>957.1773340982294</v>
      </c>
      <c r="N62" s="74">
        <v>3394.833251953125</v>
      </c>
      <c r="O62" s="74">
        <v>1531.9154052734375</v>
      </c>
      <c r="P62" s="75"/>
      <c r="Q62" s="76"/>
      <c r="R62" s="76"/>
      <c r="S62" s="88"/>
      <c r="T62" s="48">
        <v>3</v>
      </c>
      <c r="U62" s="48">
        <v>0</v>
      </c>
      <c r="V62" s="49">
        <v>286</v>
      </c>
      <c r="W62" s="49">
        <v>0.004926</v>
      </c>
      <c r="X62" s="49">
        <v>0</v>
      </c>
      <c r="Y62" s="49">
        <v>1.462381</v>
      </c>
      <c r="Z62" s="49">
        <v>0</v>
      </c>
      <c r="AA62" s="49">
        <v>0</v>
      </c>
      <c r="AB62" s="71">
        <v>62</v>
      </c>
      <c r="AC62" s="71"/>
      <c r="AD62" s="72"/>
      <c r="AE62" s="78" t="s">
        <v>1341</v>
      </c>
      <c r="AF62" s="78">
        <v>673</v>
      </c>
      <c r="AG62" s="78">
        <v>597823</v>
      </c>
      <c r="AH62" s="78">
        <v>57472</v>
      </c>
      <c r="AI62" s="78">
        <v>2847</v>
      </c>
      <c r="AJ62" s="78"/>
      <c r="AK62" s="78" t="s">
        <v>1541</v>
      </c>
      <c r="AL62" s="78"/>
      <c r="AM62" s="83" t="s">
        <v>1811</v>
      </c>
      <c r="AN62" s="78"/>
      <c r="AO62" s="80">
        <v>39903.82854166667</v>
      </c>
      <c r="AP62" s="83" t="s">
        <v>1917</v>
      </c>
      <c r="AQ62" s="78" t="b">
        <v>0</v>
      </c>
      <c r="AR62" s="78" t="b">
        <v>0</v>
      </c>
      <c r="AS62" s="78" t="b">
        <v>1</v>
      </c>
      <c r="AT62" s="78"/>
      <c r="AU62" s="78">
        <v>3033</v>
      </c>
      <c r="AV62" s="83" t="s">
        <v>2039</v>
      </c>
      <c r="AW62" s="78" t="b">
        <v>1</v>
      </c>
      <c r="AX62" s="78" t="s">
        <v>2136</v>
      </c>
      <c r="AY62" s="83" t="s">
        <v>2196</v>
      </c>
      <c r="AZ62" s="78" t="s">
        <v>65</v>
      </c>
      <c r="BA62" s="78" t="str">
        <f>REPLACE(INDEX(GroupVertices[Group],MATCH(Vertices[[#This Row],[Vertex]],GroupVertices[Vertex],0)),1,1,"")</f>
        <v>4</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253</v>
      </c>
      <c r="C63" s="65"/>
      <c r="D63" s="65" t="s">
        <v>64</v>
      </c>
      <c r="E63" s="66">
        <v>162.07849828209734</v>
      </c>
      <c r="F63" s="68">
        <v>99.99973124119535</v>
      </c>
      <c r="G63" s="102" t="s">
        <v>602</v>
      </c>
      <c r="H63" s="65"/>
      <c r="I63" s="69" t="s">
        <v>253</v>
      </c>
      <c r="J63" s="70"/>
      <c r="K63" s="70"/>
      <c r="L63" s="69" t="s">
        <v>2407</v>
      </c>
      <c r="M63" s="73">
        <v>1.0895683509631644</v>
      </c>
      <c r="N63" s="74">
        <v>448.98516845703125</v>
      </c>
      <c r="O63" s="74">
        <v>5604.99072265625</v>
      </c>
      <c r="P63" s="75"/>
      <c r="Q63" s="76"/>
      <c r="R63" s="76"/>
      <c r="S63" s="88"/>
      <c r="T63" s="48">
        <v>0</v>
      </c>
      <c r="U63" s="48">
        <v>1</v>
      </c>
      <c r="V63" s="49">
        <v>0</v>
      </c>
      <c r="W63" s="49">
        <v>0.015873</v>
      </c>
      <c r="X63" s="49">
        <v>0.026192</v>
      </c>
      <c r="Y63" s="49">
        <v>0.548171</v>
      </c>
      <c r="Z63" s="49">
        <v>0</v>
      </c>
      <c r="AA63" s="49">
        <v>0</v>
      </c>
      <c r="AB63" s="71">
        <v>63</v>
      </c>
      <c r="AC63" s="71"/>
      <c r="AD63" s="72"/>
      <c r="AE63" s="78" t="s">
        <v>1342</v>
      </c>
      <c r="AF63" s="78">
        <v>96</v>
      </c>
      <c r="AG63" s="78">
        <v>57</v>
      </c>
      <c r="AH63" s="78">
        <v>9495</v>
      </c>
      <c r="AI63" s="78">
        <v>3050</v>
      </c>
      <c r="AJ63" s="78"/>
      <c r="AK63" s="78"/>
      <c r="AL63" s="78"/>
      <c r="AM63" s="78"/>
      <c r="AN63" s="78"/>
      <c r="AO63" s="80">
        <v>43363.868414351855</v>
      </c>
      <c r="AP63" s="78"/>
      <c r="AQ63" s="78" t="b">
        <v>1</v>
      </c>
      <c r="AR63" s="78" t="b">
        <v>1</v>
      </c>
      <c r="AS63" s="78" t="b">
        <v>0</v>
      </c>
      <c r="AT63" s="78"/>
      <c r="AU63" s="78">
        <v>1</v>
      </c>
      <c r="AV63" s="78"/>
      <c r="AW63" s="78" t="b">
        <v>0</v>
      </c>
      <c r="AX63" s="78" t="s">
        <v>2136</v>
      </c>
      <c r="AY63" s="83" t="s">
        <v>2197</v>
      </c>
      <c r="AZ63" s="78" t="s">
        <v>66</v>
      </c>
      <c r="BA63" s="78" t="str">
        <f>REPLACE(INDEX(GroupVertices[Group],MATCH(Vertices[[#This Row],[Vertex]],GroupVertices[Vertex],0)),1,1,"")</f>
        <v>1</v>
      </c>
      <c r="BB63" s="48"/>
      <c r="BC63" s="48"/>
      <c r="BD63" s="48"/>
      <c r="BE63" s="48"/>
      <c r="BF63" s="48"/>
      <c r="BG63" s="48"/>
      <c r="BH63" s="119" t="s">
        <v>2782</v>
      </c>
      <c r="BI63" s="119" t="s">
        <v>2782</v>
      </c>
      <c r="BJ63" s="119" t="s">
        <v>2881</v>
      </c>
      <c r="BK63" s="119" t="s">
        <v>2881</v>
      </c>
      <c r="BL63" s="119">
        <v>5</v>
      </c>
      <c r="BM63" s="123">
        <v>9.803921568627452</v>
      </c>
      <c r="BN63" s="119">
        <v>2</v>
      </c>
      <c r="BO63" s="123">
        <v>3.9215686274509802</v>
      </c>
      <c r="BP63" s="119">
        <v>0</v>
      </c>
      <c r="BQ63" s="123">
        <v>0</v>
      </c>
      <c r="BR63" s="119">
        <v>44</v>
      </c>
      <c r="BS63" s="123">
        <v>86.27450980392157</v>
      </c>
      <c r="BT63" s="119">
        <v>51</v>
      </c>
      <c r="BU63" s="2"/>
      <c r="BV63" s="3"/>
      <c r="BW63" s="3"/>
      <c r="BX63" s="3"/>
      <c r="BY63" s="3"/>
    </row>
    <row r="64" spans="1:77" ht="41.45" customHeight="1">
      <c r="A64" s="64" t="s">
        <v>254</v>
      </c>
      <c r="C64" s="65"/>
      <c r="D64" s="65" t="s">
        <v>64</v>
      </c>
      <c r="E64" s="66">
        <v>162.4527668770972</v>
      </c>
      <c r="F64" s="68">
        <v>99.99844983760889</v>
      </c>
      <c r="G64" s="102" t="s">
        <v>605</v>
      </c>
      <c r="H64" s="65"/>
      <c r="I64" s="69" t="s">
        <v>254</v>
      </c>
      <c r="J64" s="70"/>
      <c r="K64" s="70"/>
      <c r="L64" s="69" t="s">
        <v>2408</v>
      </c>
      <c r="M64" s="73">
        <v>1.516617452876823</v>
      </c>
      <c r="N64" s="74">
        <v>6159.22802734375</v>
      </c>
      <c r="O64" s="74">
        <v>5911.17333984375</v>
      </c>
      <c r="P64" s="75"/>
      <c r="Q64" s="76"/>
      <c r="R64" s="76"/>
      <c r="S64" s="88"/>
      <c r="T64" s="48">
        <v>0</v>
      </c>
      <c r="U64" s="48">
        <v>1</v>
      </c>
      <c r="V64" s="49">
        <v>0</v>
      </c>
      <c r="W64" s="49">
        <v>0.333333</v>
      </c>
      <c r="X64" s="49">
        <v>0</v>
      </c>
      <c r="Y64" s="49">
        <v>0.770268</v>
      </c>
      <c r="Z64" s="49">
        <v>0</v>
      </c>
      <c r="AA64" s="49">
        <v>0</v>
      </c>
      <c r="AB64" s="71">
        <v>64</v>
      </c>
      <c r="AC64" s="71"/>
      <c r="AD64" s="72"/>
      <c r="AE64" s="78" t="s">
        <v>1343</v>
      </c>
      <c r="AF64" s="78">
        <v>534</v>
      </c>
      <c r="AG64" s="78">
        <v>324</v>
      </c>
      <c r="AH64" s="78">
        <v>3754</v>
      </c>
      <c r="AI64" s="78">
        <v>4100</v>
      </c>
      <c r="AJ64" s="78"/>
      <c r="AK64" s="78" t="s">
        <v>1542</v>
      </c>
      <c r="AL64" s="78" t="s">
        <v>1690</v>
      </c>
      <c r="AM64" s="83" t="s">
        <v>1812</v>
      </c>
      <c r="AN64" s="78"/>
      <c r="AO64" s="80">
        <v>39726.05814814815</v>
      </c>
      <c r="AP64" s="83" t="s">
        <v>1918</v>
      </c>
      <c r="AQ64" s="78" t="b">
        <v>0</v>
      </c>
      <c r="AR64" s="78" t="b">
        <v>0</v>
      </c>
      <c r="AS64" s="78" t="b">
        <v>0</v>
      </c>
      <c r="AT64" s="78"/>
      <c r="AU64" s="78">
        <v>14</v>
      </c>
      <c r="AV64" s="83" t="s">
        <v>2045</v>
      </c>
      <c r="AW64" s="78" t="b">
        <v>0</v>
      </c>
      <c r="AX64" s="78" t="s">
        <v>2136</v>
      </c>
      <c r="AY64" s="83" t="s">
        <v>2198</v>
      </c>
      <c r="AZ64" s="78" t="s">
        <v>66</v>
      </c>
      <c r="BA64" s="78" t="str">
        <f>REPLACE(INDEX(GroupVertices[Group],MATCH(Vertices[[#This Row],[Vertex]],GroupVertices[Vertex],0)),1,1,"")</f>
        <v>19</v>
      </c>
      <c r="BB64" s="48"/>
      <c r="BC64" s="48"/>
      <c r="BD64" s="48"/>
      <c r="BE64" s="48"/>
      <c r="BF64" s="48"/>
      <c r="BG64" s="48"/>
      <c r="BH64" s="119" t="s">
        <v>3007</v>
      </c>
      <c r="BI64" s="119" t="s">
        <v>3007</v>
      </c>
      <c r="BJ64" s="119" t="s">
        <v>3099</v>
      </c>
      <c r="BK64" s="119" t="s">
        <v>3099</v>
      </c>
      <c r="BL64" s="119">
        <v>2</v>
      </c>
      <c r="BM64" s="123">
        <v>4.761904761904762</v>
      </c>
      <c r="BN64" s="119">
        <v>1</v>
      </c>
      <c r="BO64" s="123">
        <v>2.380952380952381</v>
      </c>
      <c r="BP64" s="119">
        <v>0</v>
      </c>
      <c r="BQ64" s="123">
        <v>0</v>
      </c>
      <c r="BR64" s="119">
        <v>39</v>
      </c>
      <c r="BS64" s="123">
        <v>92.85714285714286</v>
      </c>
      <c r="BT64" s="119">
        <v>42</v>
      </c>
      <c r="BU64" s="2"/>
      <c r="BV64" s="3"/>
      <c r="BW64" s="3"/>
      <c r="BX64" s="3"/>
      <c r="BY64" s="3"/>
    </row>
    <row r="65" spans="1:77" ht="41.45" customHeight="1">
      <c r="A65" s="64" t="s">
        <v>365</v>
      </c>
      <c r="C65" s="65"/>
      <c r="D65" s="65" t="s">
        <v>64</v>
      </c>
      <c r="E65" s="66">
        <v>191.49853300815292</v>
      </c>
      <c r="F65" s="68">
        <v>99.89900428062387</v>
      </c>
      <c r="G65" s="102" t="s">
        <v>2076</v>
      </c>
      <c r="H65" s="65"/>
      <c r="I65" s="69" t="s">
        <v>365</v>
      </c>
      <c r="J65" s="70"/>
      <c r="K65" s="70"/>
      <c r="L65" s="69" t="s">
        <v>2409</v>
      </c>
      <c r="M65" s="73">
        <v>34.65850674408627</v>
      </c>
      <c r="N65" s="74">
        <v>5821.3798828125</v>
      </c>
      <c r="O65" s="74">
        <v>5311.2333984375</v>
      </c>
      <c r="P65" s="75"/>
      <c r="Q65" s="76"/>
      <c r="R65" s="76"/>
      <c r="S65" s="88"/>
      <c r="T65" s="48">
        <v>2</v>
      </c>
      <c r="U65" s="48">
        <v>0</v>
      </c>
      <c r="V65" s="49">
        <v>2</v>
      </c>
      <c r="W65" s="49">
        <v>0.5</v>
      </c>
      <c r="X65" s="49">
        <v>0</v>
      </c>
      <c r="Y65" s="49">
        <v>1.459455</v>
      </c>
      <c r="Z65" s="49">
        <v>0</v>
      </c>
      <c r="AA65" s="49">
        <v>0</v>
      </c>
      <c r="AB65" s="71">
        <v>65</v>
      </c>
      <c r="AC65" s="71"/>
      <c r="AD65" s="72"/>
      <c r="AE65" s="78" t="s">
        <v>1344</v>
      </c>
      <c r="AF65" s="78">
        <v>650</v>
      </c>
      <c r="AG65" s="78">
        <v>21045</v>
      </c>
      <c r="AH65" s="78">
        <v>23770</v>
      </c>
      <c r="AI65" s="78">
        <v>4883</v>
      </c>
      <c r="AJ65" s="78"/>
      <c r="AK65" s="78" t="s">
        <v>1543</v>
      </c>
      <c r="AL65" s="78" t="s">
        <v>1707</v>
      </c>
      <c r="AM65" s="83" t="s">
        <v>1813</v>
      </c>
      <c r="AN65" s="78"/>
      <c r="AO65" s="80">
        <v>39861.942337962966</v>
      </c>
      <c r="AP65" s="78"/>
      <c r="AQ65" s="78" t="b">
        <v>0</v>
      </c>
      <c r="AR65" s="78" t="b">
        <v>0</v>
      </c>
      <c r="AS65" s="78" t="b">
        <v>0</v>
      </c>
      <c r="AT65" s="78"/>
      <c r="AU65" s="78">
        <v>305</v>
      </c>
      <c r="AV65" s="83" t="s">
        <v>2046</v>
      </c>
      <c r="AW65" s="78" t="b">
        <v>0</v>
      </c>
      <c r="AX65" s="78" t="s">
        <v>2136</v>
      </c>
      <c r="AY65" s="83" t="s">
        <v>2199</v>
      </c>
      <c r="AZ65" s="78" t="s">
        <v>65</v>
      </c>
      <c r="BA65" s="78" t="str">
        <f>REPLACE(INDEX(GroupVertices[Group],MATCH(Vertices[[#This Row],[Vertex]],GroupVertices[Vertex],0)),1,1,"")</f>
        <v>19</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255</v>
      </c>
      <c r="C66" s="65"/>
      <c r="D66" s="65" t="s">
        <v>64</v>
      </c>
      <c r="E66" s="66">
        <v>163.16205492604823</v>
      </c>
      <c r="F66" s="68">
        <v>99.9960214098383</v>
      </c>
      <c r="G66" s="102" t="s">
        <v>606</v>
      </c>
      <c r="H66" s="65"/>
      <c r="I66" s="69" t="s">
        <v>255</v>
      </c>
      <c r="J66" s="70"/>
      <c r="K66" s="70"/>
      <c r="L66" s="69" t="s">
        <v>2410</v>
      </c>
      <c r="M66" s="73">
        <v>2.3259314812225584</v>
      </c>
      <c r="N66" s="74">
        <v>6786.1962890625</v>
      </c>
      <c r="O66" s="74">
        <v>4752.4658203125</v>
      </c>
      <c r="P66" s="75"/>
      <c r="Q66" s="76"/>
      <c r="R66" s="76"/>
      <c r="S66" s="88"/>
      <c r="T66" s="48">
        <v>0</v>
      </c>
      <c r="U66" s="48">
        <v>1</v>
      </c>
      <c r="V66" s="49">
        <v>0</v>
      </c>
      <c r="W66" s="49">
        <v>1</v>
      </c>
      <c r="X66" s="49">
        <v>0</v>
      </c>
      <c r="Y66" s="49">
        <v>0.999997</v>
      </c>
      <c r="Z66" s="49">
        <v>0</v>
      </c>
      <c r="AA66" s="49">
        <v>0</v>
      </c>
      <c r="AB66" s="71">
        <v>66</v>
      </c>
      <c r="AC66" s="71"/>
      <c r="AD66" s="72"/>
      <c r="AE66" s="78" t="s">
        <v>1345</v>
      </c>
      <c r="AF66" s="78">
        <v>1215</v>
      </c>
      <c r="AG66" s="78">
        <v>830</v>
      </c>
      <c r="AH66" s="78">
        <v>1034</v>
      </c>
      <c r="AI66" s="78">
        <v>2423</v>
      </c>
      <c r="AJ66" s="78"/>
      <c r="AK66" s="78" t="s">
        <v>1544</v>
      </c>
      <c r="AL66" s="78" t="s">
        <v>1708</v>
      </c>
      <c r="AM66" s="78"/>
      <c r="AN66" s="78"/>
      <c r="AO66" s="80">
        <v>43564.820601851854</v>
      </c>
      <c r="AP66" s="83" t="s">
        <v>1919</v>
      </c>
      <c r="AQ66" s="78" t="b">
        <v>1</v>
      </c>
      <c r="AR66" s="78" t="b">
        <v>0</v>
      </c>
      <c r="AS66" s="78" t="b">
        <v>0</v>
      </c>
      <c r="AT66" s="78"/>
      <c r="AU66" s="78">
        <v>5</v>
      </c>
      <c r="AV66" s="78"/>
      <c r="AW66" s="78" t="b">
        <v>0</v>
      </c>
      <c r="AX66" s="78" t="s">
        <v>2136</v>
      </c>
      <c r="AY66" s="83" t="s">
        <v>2200</v>
      </c>
      <c r="AZ66" s="78" t="s">
        <v>66</v>
      </c>
      <c r="BA66" s="78" t="str">
        <f>REPLACE(INDEX(GroupVertices[Group],MATCH(Vertices[[#This Row],[Vertex]],GroupVertices[Vertex],0)),1,1,"")</f>
        <v>38</v>
      </c>
      <c r="BB66" s="48"/>
      <c r="BC66" s="48"/>
      <c r="BD66" s="48"/>
      <c r="BE66" s="48"/>
      <c r="BF66" s="48"/>
      <c r="BG66" s="48"/>
      <c r="BH66" s="119" t="s">
        <v>3008</v>
      </c>
      <c r="BI66" s="119" t="s">
        <v>3008</v>
      </c>
      <c r="BJ66" s="119" t="s">
        <v>3100</v>
      </c>
      <c r="BK66" s="119" t="s">
        <v>3100</v>
      </c>
      <c r="BL66" s="119">
        <v>1</v>
      </c>
      <c r="BM66" s="123">
        <v>3.7037037037037037</v>
      </c>
      <c r="BN66" s="119">
        <v>0</v>
      </c>
      <c r="BO66" s="123">
        <v>0</v>
      </c>
      <c r="BP66" s="119">
        <v>0</v>
      </c>
      <c r="BQ66" s="123">
        <v>0</v>
      </c>
      <c r="BR66" s="119">
        <v>26</v>
      </c>
      <c r="BS66" s="123">
        <v>96.29629629629629</v>
      </c>
      <c r="BT66" s="119">
        <v>27</v>
      </c>
      <c r="BU66" s="2"/>
      <c r="BV66" s="3"/>
      <c r="BW66" s="3"/>
      <c r="BX66" s="3"/>
      <c r="BY66" s="3"/>
    </row>
    <row r="67" spans="1:77" ht="41.45" customHeight="1">
      <c r="A67" s="64" t="s">
        <v>366</v>
      </c>
      <c r="C67" s="65"/>
      <c r="D67" s="65" t="s">
        <v>64</v>
      </c>
      <c r="E67" s="66">
        <v>173.75792125415256</v>
      </c>
      <c r="F67" s="68">
        <v>99.95974377047486</v>
      </c>
      <c r="G67" s="102" t="s">
        <v>2077</v>
      </c>
      <c r="H67" s="65"/>
      <c r="I67" s="69" t="s">
        <v>366</v>
      </c>
      <c r="J67" s="70"/>
      <c r="K67" s="70"/>
      <c r="L67" s="69" t="s">
        <v>2411</v>
      </c>
      <c r="M67" s="73">
        <v>14.41605942641112</v>
      </c>
      <c r="N67" s="74">
        <v>6786.1962890625</v>
      </c>
      <c r="O67" s="74">
        <v>4305.45166015625</v>
      </c>
      <c r="P67" s="75"/>
      <c r="Q67" s="76"/>
      <c r="R67" s="76"/>
      <c r="S67" s="88"/>
      <c r="T67" s="48">
        <v>1</v>
      </c>
      <c r="U67" s="48">
        <v>0</v>
      </c>
      <c r="V67" s="49">
        <v>0</v>
      </c>
      <c r="W67" s="49">
        <v>1</v>
      </c>
      <c r="X67" s="49">
        <v>0</v>
      </c>
      <c r="Y67" s="49">
        <v>0.999997</v>
      </c>
      <c r="Z67" s="49">
        <v>0</v>
      </c>
      <c r="AA67" s="49">
        <v>0</v>
      </c>
      <c r="AB67" s="71">
        <v>67</v>
      </c>
      <c r="AC67" s="71"/>
      <c r="AD67" s="72"/>
      <c r="AE67" s="78" t="s">
        <v>1346</v>
      </c>
      <c r="AF67" s="78">
        <v>874</v>
      </c>
      <c r="AG67" s="78">
        <v>8389</v>
      </c>
      <c r="AH67" s="78">
        <v>49432</v>
      </c>
      <c r="AI67" s="78">
        <v>217</v>
      </c>
      <c r="AJ67" s="78"/>
      <c r="AK67" s="78" t="s">
        <v>1545</v>
      </c>
      <c r="AL67" s="78" t="s">
        <v>1709</v>
      </c>
      <c r="AM67" s="78"/>
      <c r="AN67" s="78"/>
      <c r="AO67" s="80">
        <v>39936.84153935185</v>
      </c>
      <c r="AP67" s="83" t="s">
        <v>1920</v>
      </c>
      <c r="AQ67" s="78" t="b">
        <v>0</v>
      </c>
      <c r="AR67" s="78" t="b">
        <v>0</v>
      </c>
      <c r="AS67" s="78" t="b">
        <v>0</v>
      </c>
      <c r="AT67" s="78"/>
      <c r="AU67" s="78">
        <v>247</v>
      </c>
      <c r="AV67" s="83" t="s">
        <v>2041</v>
      </c>
      <c r="AW67" s="78" t="b">
        <v>0</v>
      </c>
      <c r="AX67" s="78" t="s">
        <v>2136</v>
      </c>
      <c r="AY67" s="83" t="s">
        <v>2201</v>
      </c>
      <c r="AZ67" s="78" t="s">
        <v>65</v>
      </c>
      <c r="BA67" s="78" t="str">
        <f>REPLACE(INDEX(GroupVertices[Group],MATCH(Vertices[[#This Row],[Vertex]],GroupVertices[Vertex],0)),1,1,"")</f>
        <v>38</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256</v>
      </c>
      <c r="C68" s="65"/>
      <c r="D68" s="65" t="s">
        <v>64</v>
      </c>
      <c r="E68" s="66">
        <v>162.20045097035572</v>
      </c>
      <c r="F68" s="68">
        <v>99.99931370519526</v>
      </c>
      <c r="G68" s="102" t="s">
        <v>607</v>
      </c>
      <c r="H68" s="65"/>
      <c r="I68" s="69" t="s">
        <v>256</v>
      </c>
      <c r="J68" s="70"/>
      <c r="K68" s="70"/>
      <c r="L68" s="69" t="s">
        <v>2412</v>
      </c>
      <c r="M68" s="73">
        <v>1.2287191819237948</v>
      </c>
      <c r="N68" s="74">
        <v>6786.1962890625</v>
      </c>
      <c r="O68" s="74">
        <v>5990.57763671875</v>
      </c>
      <c r="P68" s="75"/>
      <c r="Q68" s="76"/>
      <c r="R68" s="76"/>
      <c r="S68" s="88"/>
      <c r="T68" s="48">
        <v>0</v>
      </c>
      <c r="U68" s="48">
        <v>1</v>
      </c>
      <c r="V68" s="49">
        <v>0</v>
      </c>
      <c r="W68" s="49">
        <v>1</v>
      </c>
      <c r="X68" s="49">
        <v>0</v>
      </c>
      <c r="Y68" s="49">
        <v>0.999997</v>
      </c>
      <c r="Z68" s="49">
        <v>0</v>
      </c>
      <c r="AA68" s="49">
        <v>0</v>
      </c>
      <c r="AB68" s="71">
        <v>68</v>
      </c>
      <c r="AC68" s="71"/>
      <c r="AD68" s="72"/>
      <c r="AE68" s="78" t="s">
        <v>1347</v>
      </c>
      <c r="AF68" s="78">
        <v>381</v>
      </c>
      <c r="AG68" s="78">
        <v>144</v>
      </c>
      <c r="AH68" s="78">
        <v>5927</v>
      </c>
      <c r="AI68" s="78">
        <v>21009</v>
      </c>
      <c r="AJ68" s="78"/>
      <c r="AK68" s="78" t="s">
        <v>1546</v>
      </c>
      <c r="AL68" s="78" t="s">
        <v>1710</v>
      </c>
      <c r="AM68" s="78"/>
      <c r="AN68" s="78"/>
      <c r="AO68" s="80">
        <v>43344.06462962963</v>
      </c>
      <c r="AP68" s="83" t="s">
        <v>1921</v>
      </c>
      <c r="AQ68" s="78" t="b">
        <v>0</v>
      </c>
      <c r="AR68" s="78" t="b">
        <v>0</v>
      </c>
      <c r="AS68" s="78" t="b">
        <v>0</v>
      </c>
      <c r="AT68" s="78"/>
      <c r="AU68" s="78">
        <v>0</v>
      </c>
      <c r="AV68" s="83" t="s">
        <v>2039</v>
      </c>
      <c r="AW68" s="78" t="b">
        <v>0</v>
      </c>
      <c r="AX68" s="78" t="s">
        <v>2136</v>
      </c>
      <c r="AY68" s="83" t="s">
        <v>2202</v>
      </c>
      <c r="AZ68" s="78" t="s">
        <v>66</v>
      </c>
      <c r="BA68" s="78" t="str">
        <f>REPLACE(INDEX(GroupVertices[Group],MATCH(Vertices[[#This Row],[Vertex]],GroupVertices[Vertex],0)),1,1,"")</f>
        <v>37</v>
      </c>
      <c r="BB68" s="48"/>
      <c r="BC68" s="48"/>
      <c r="BD68" s="48"/>
      <c r="BE68" s="48"/>
      <c r="BF68" s="48"/>
      <c r="BG68" s="48"/>
      <c r="BH68" s="119" t="s">
        <v>3009</v>
      </c>
      <c r="BI68" s="119" t="s">
        <v>3009</v>
      </c>
      <c r="BJ68" s="119" t="s">
        <v>3101</v>
      </c>
      <c r="BK68" s="119" t="s">
        <v>3101</v>
      </c>
      <c r="BL68" s="119">
        <v>3</v>
      </c>
      <c r="BM68" s="123">
        <v>5.769230769230769</v>
      </c>
      <c r="BN68" s="119">
        <v>3</v>
      </c>
      <c r="BO68" s="123">
        <v>5.769230769230769</v>
      </c>
      <c r="BP68" s="119">
        <v>0</v>
      </c>
      <c r="BQ68" s="123">
        <v>0</v>
      </c>
      <c r="BR68" s="119">
        <v>46</v>
      </c>
      <c r="BS68" s="123">
        <v>88.46153846153847</v>
      </c>
      <c r="BT68" s="119">
        <v>52</v>
      </c>
      <c r="BU68" s="2"/>
      <c r="BV68" s="3"/>
      <c r="BW68" s="3"/>
      <c r="BX68" s="3"/>
      <c r="BY68" s="3"/>
    </row>
    <row r="69" spans="1:77" ht="41.45" customHeight="1">
      <c r="A69" s="64" t="s">
        <v>367</v>
      </c>
      <c r="C69" s="65"/>
      <c r="D69" s="65" t="s">
        <v>64</v>
      </c>
      <c r="E69" s="66">
        <v>164.45727658065445</v>
      </c>
      <c r="F69" s="68">
        <v>99.99158688956157</v>
      </c>
      <c r="G69" s="102" t="s">
        <v>2078</v>
      </c>
      <c r="H69" s="65"/>
      <c r="I69" s="69" t="s">
        <v>367</v>
      </c>
      <c r="J69" s="70"/>
      <c r="K69" s="70"/>
      <c r="L69" s="69" t="s">
        <v>2413</v>
      </c>
      <c r="M69" s="73">
        <v>3.80380927211477</v>
      </c>
      <c r="N69" s="74">
        <v>6786.1962890625</v>
      </c>
      <c r="O69" s="74">
        <v>5549.44482421875</v>
      </c>
      <c r="P69" s="75"/>
      <c r="Q69" s="76"/>
      <c r="R69" s="76"/>
      <c r="S69" s="88"/>
      <c r="T69" s="48">
        <v>1</v>
      </c>
      <c r="U69" s="48">
        <v>0</v>
      </c>
      <c r="V69" s="49">
        <v>0</v>
      </c>
      <c r="W69" s="49">
        <v>1</v>
      </c>
      <c r="X69" s="49">
        <v>0</v>
      </c>
      <c r="Y69" s="49">
        <v>0.999997</v>
      </c>
      <c r="Z69" s="49">
        <v>0</v>
      </c>
      <c r="AA69" s="49">
        <v>0</v>
      </c>
      <c r="AB69" s="71">
        <v>69</v>
      </c>
      <c r="AC69" s="71"/>
      <c r="AD69" s="72"/>
      <c r="AE69" s="78" t="s">
        <v>1348</v>
      </c>
      <c r="AF69" s="78">
        <v>693</v>
      </c>
      <c r="AG69" s="78">
        <v>1754</v>
      </c>
      <c r="AH69" s="78">
        <v>8762</v>
      </c>
      <c r="AI69" s="78">
        <v>445</v>
      </c>
      <c r="AJ69" s="78"/>
      <c r="AK69" s="78" t="s">
        <v>1547</v>
      </c>
      <c r="AL69" s="78" t="s">
        <v>1699</v>
      </c>
      <c r="AM69" s="83" t="s">
        <v>1814</v>
      </c>
      <c r="AN69" s="78"/>
      <c r="AO69" s="80">
        <v>41917.13136574074</v>
      </c>
      <c r="AP69" s="83" t="s">
        <v>1922</v>
      </c>
      <c r="AQ69" s="78" t="b">
        <v>0</v>
      </c>
      <c r="AR69" s="78" t="b">
        <v>0</v>
      </c>
      <c r="AS69" s="78" t="b">
        <v>1</v>
      </c>
      <c r="AT69" s="78"/>
      <c r="AU69" s="78">
        <v>50</v>
      </c>
      <c r="AV69" s="83" t="s">
        <v>2039</v>
      </c>
      <c r="AW69" s="78" t="b">
        <v>0</v>
      </c>
      <c r="AX69" s="78" t="s">
        <v>2136</v>
      </c>
      <c r="AY69" s="83" t="s">
        <v>2203</v>
      </c>
      <c r="AZ69" s="78" t="s">
        <v>65</v>
      </c>
      <c r="BA69" s="78" t="str">
        <f>REPLACE(INDEX(GroupVertices[Group],MATCH(Vertices[[#This Row],[Vertex]],GroupVertices[Vertex],0)),1,1,"")</f>
        <v>37</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257</v>
      </c>
      <c r="C70" s="65"/>
      <c r="D70" s="65" t="s">
        <v>64</v>
      </c>
      <c r="E70" s="66">
        <v>162.81582143179742</v>
      </c>
      <c r="F70" s="68">
        <v>99.99720682813738</v>
      </c>
      <c r="G70" s="102" t="s">
        <v>608</v>
      </c>
      <c r="H70" s="65"/>
      <c r="I70" s="69" t="s">
        <v>257</v>
      </c>
      <c r="J70" s="70"/>
      <c r="K70" s="70"/>
      <c r="L70" s="69" t="s">
        <v>2414</v>
      </c>
      <c r="M70" s="73">
        <v>1.9308710760814582</v>
      </c>
      <c r="N70" s="74">
        <v>4300.66845703125</v>
      </c>
      <c r="O70" s="74">
        <v>6242.798828125</v>
      </c>
      <c r="P70" s="75"/>
      <c r="Q70" s="76"/>
      <c r="R70" s="76"/>
      <c r="S70" s="88"/>
      <c r="T70" s="48">
        <v>0</v>
      </c>
      <c r="U70" s="48">
        <v>2</v>
      </c>
      <c r="V70" s="49">
        <v>98</v>
      </c>
      <c r="W70" s="49">
        <v>0.00463</v>
      </c>
      <c r="X70" s="49">
        <v>0</v>
      </c>
      <c r="Y70" s="49">
        <v>1.084531</v>
      </c>
      <c r="Z70" s="49">
        <v>0</v>
      </c>
      <c r="AA70" s="49">
        <v>0</v>
      </c>
      <c r="AB70" s="71">
        <v>70</v>
      </c>
      <c r="AC70" s="71"/>
      <c r="AD70" s="72"/>
      <c r="AE70" s="78" t="s">
        <v>1349</v>
      </c>
      <c r="AF70" s="78">
        <v>658</v>
      </c>
      <c r="AG70" s="78">
        <v>583</v>
      </c>
      <c r="AH70" s="78">
        <v>2574</v>
      </c>
      <c r="AI70" s="78">
        <v>3081</v>
      </c>
      <c r="AJ70" s="78"/>
      <c r="AK70" s="78" t="s">
        <v>1548</v>
      </c>
      <c r="AL70" s="78" t="s">
        <v>1711</v>
      </c>
      <c r="AM70" s="78"/>
      <c r="AN70" s="78"/>
      <c r="AO70" s="80">
        <v>40879.00184027778</v>
      </c>
      <c r="AP70" s="83" t="s">
        <v>1923</v>
      </c>
      <c r="AQ70" s="78" t="b">
        <v>1</v>
      </c>
      <c r="AR70" s="78" t="b">
        <v>0</v>
      </c>
      <c r="AS70" s="78" t="b">
        <v>0</v>
      </c>
      <c r="AT70" s="78"/>
      <c r="AU70" s="78">
        <v>1</v>
      </c>
      <c r="AV70" s="83" t="s">
        <v>2039</v>
      </c>
      <c r="AW70" s="78" t="b">
        <v>0</v>
      </c>
      <c r="AX70" s="78" t="s">
        <v>2136</v>
      </c>
      <c r="AY70" s="83" t="s">
        <v>2204</v>
      </c>
      <c r="AZ70" s="78" t="s">
        <v>66</v>
      </c>
      <c r="BA70" s="78" t="str">
        <f>REPLACE(INDEX(GroupVertices[Group],MATCH(Vertices[[#This Row],[Vertex]],GroupVertices[Vertex],0)),1,1,"")</f>
        <v>3</v>
      </c>
      <c r="BB70" s="48"/>
      <c r="BC70" s="48"/>
      <c r="BD70" s="48"/>
      <c r="BE70" s="48"/>
      <c r="BF70" s="48"/>
      <c r="BG70" s="48"/>
      <c r="BH70" s="119" t="s">
        <v>3010</v>
      </c>
      <c r="BI70" s="119" t="s">
        <v>3010</v>
      </c>
      <c r="BJ70" s="119" t="s">
        <v>3102</v>
      </c>
      <c r="BK70" s="119" t="s">
        <v>3102</v>
      </c>
      <c r="BL70" s="119">
        <v>1</v>
      </c>
      <c r="BM70" s="123">
        <v>1.694915254237288</v>
      </c>
      <c r="BN70" s="119">
        <v>2</v>
      </c>
      <c r="BO70" s="123">
        <v>3.389830508474576</v>
      </c>
      <c r="BP70" s="119">
        <v>0</v>
      </c>
      <c r="BQ70" s="123">
        <v>0</v>
      </c>
      <c r="BR70" s="119">
        <v>56</v>
      </c>
      <c r="BS70" s="123">
        <v>94.91525423728814</v>
      </c>
      <c r="BT70" s="119">
        <v>59</v>
      </c>
      <c r="BU70" s="2"/>
      <c r="BV70" s="3"/>
      <c r="BW70" s="3"/>
      <c r="BX70" s="3"/>
      <c r="BY70" s="3"/>
    </row>
    <row r="71" spans="1:77" ht="41.45" customHeight="1">
      <c r="A71" s="64" t="s">
        <v>368</v>
      </c>
      <c r="C71" s="65"/>
      <c r="D71" s="65" t="s">
        <v>64</v>
      </c>
      <c r="E71" s="66">
        <v>162.67003890790235</v>
      </c>
      <c r="F71" s="68">
        <v>99.99770595163173</v>
      </c>
      <c r="G71" s="102" t="s">
        <v>2079</v>
      </c>
      <c r="H71" s="65"/>
      <c r="I71" s="69" t="s">
        <v>368</v>
      </c>
      <c r="J71" s="70"/>
      <c r="K71" s="70"/>
      <c r="L71" s="69" t="s">
        <v>2415</v>
      </c>
      <c r="M71" s="73">
        <v>1.764529852864153</v>
      </c>
      <c r="N71" s="74">
        <v>4528.4619140625</v>
      </c>
      <c r="O71" s="74">
        <v>5942.42041015625</v>
      </c>
      <c r="P71" s="75"/>
      <c r="Q71" s="76"/>
      <c r="R71" s="76"/>
      <c r="S71" s="88"/>
      <c r="T71" s="48">
        <v>1</v>
      </c>
      <c r="U71" s="48">
        <v>0</v>
      </c>
      <c r="V71" s="49">
        <v>0</v>
      </c>
      <c r="W71" s="49">
        <v>0.003774</v>
      </c>
      <c r="X71" s="49">
        <v>0</v>
      </c>
      <c r="Y71" s="49">
        <v>0.610926</v>
      </c>
      <c r="Z71" s="49">
        <v>0</v>
      </c>
      <c r="AA71" s="49">
        <v>0</v>
      </c>
      <c r="AB71" s="71">
        <v>71</v>
      </c>
      <c r="AC71" s="71"/>
      <c r="AD71" s="72"/>
      <c r="AE71" s="78" t="s">
        <v>1350</v>
      </c>
      <c r="AF71" s="78">
        <v>506</v>
      </c>
      <c r="AG71" s="78">
        <v>479</v>
      </c>
      <c r="AH71" s="78">
        <v>20809</v>
      </c>
      <c r="AI71" s="78">
        <v>8552</v>
      </c>
      <c r="AJ71" s="78"/>
      <c r="AK71" s="78" t="s">
        <v>1549</v>
      </c>
      <c r="AL71" s="78" t="s">
        <v>1712</v>
      </c>
      <c r="AM71" s="78"/>
      <c r="AN71" s="78"/>
      <c r="AO71" s="80">
        <v>40922.97715277778</v>
      </c>
      <c r="AP71" s="83" t="s">
        <v>1924</v>
      </c>
      <c r="AQ71" s="78" t="b">
        <v>0</v>
      </c>
      <c r="AR71" s="78" t="b">
        <v>0</v>
      </c>
      <c r="AS71" s="78" t="b">
        <v>1</v>
      </c>
      <c r="AT71" s="78"/>
      <c r="AU71" s="78">
        <v>5</v>
      </c>
      <c r="AV71" s="83" t="s">
        <v>2039</v>
      </c>
      <c r="AW71" s="78" t="b">
        <v>0</v>
      </c>
      <c r="AX71" s="78" t="s">
        <v>2136</v>
      </c>
      <c r="AY71" s="83" t="s">
        <v>2205</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369</v>
      </c>
      <c r="C72" s="65"/>
      <c r="D72" s="65" t="s">
        <v>64</v>
      </c>
      <c r="E72" s="66">
        <v>1000</v>
      </c>
      <c r="F72" s="68">
        <v>70</v>
      </c>
      <c r="G72" s="102" t="s">
        <v>2080</v>
      </c>
      <c r="H72" s="65"/>
      <c r="I72" s="69" t="s">
        <v>369</v>
      </c>
      <c r="J72" s="70"/>
      <c r="K72" s="70"/>
      <c r="L72" s="69" t="s">
        <v>2416</v>
      </c>
      <c r="M72" s="73">
        <v>9999</v>
      </c>
      <c r="N72" s="74">
        <v>4063.44775390625</v>
      </c>
      <c r="O72" s="74">
        <v>6654.09130859375</v>
      </c>
      <c r="P72" s="75"/>
      <c r="Q72" s="76"/>
      <c r="R72" s="76"/>
      <c r="S72" s="88"/>
      <c r="T72" s="48">
        <v>2</v>
      </c>
      <c r="U72" s="48">
        <v>0</v>
      </c>
      <c r="V72" s="49">
        <v>192</v>
      </c>
      <c r="W72" s="49">
        <v>0.005917</v>
      </c>
      <c r="X72" s="49">
        <v>0</v>
      </c>
      <c r="Y72" s="49">
        <v>0.977047</v>
      </c>
      <c r="Z72" s="49">
        <v>0</v>
      </c>
      <c r="AA72" s="49">
        <v>0</v>
      </c>
      <c r="AB72" s="71">
        <v>72</v>
      </c>
      <c r="AC72" s="71"/>
      <c r="AD72" s="72"/>
      <c r="AE72" s="78" t="s">
        <v>1351</v>
      </c>
      <c r="AF72" s="78">
        <v>1929</v>
      </c>
      <c r="AG72" s="78">
        <v>6250959</v>
      </c>
      <c r="AH72" s="78">
        <v>160140</v>
      </c>
      <c r="AI72" s="78">
        <v>4500</v>
      </c>
      <c r="AJ72" s="78"/>
      <c r="AK72" s="78" t="s">
        <v>1550</v>
      </c>
      <c r="AL72" s="78" t="s">
        <v>1713</v>
      </c>
      <c r="AM72" s="78"/>
      <c r="AN72" s="78"/>
      <c r="AO72" s="80">
        <v>39987.641875</v>
      </c>
      <c r="AP72" s="83" t="s">
        <v>1925</v>
      </c>
      <c r="AQ72" s="78" t="b">
        <v>0</v>
      </c>
      <c r="AR72" s="78" t="b">
        <v>0</v>
      </c>
      <c r="AS72" s="78" t="b">
        <v>1</v>
      </c>
      <c r="AT72" s="78"/>
      <c r="AU72" s="78">
        <v>21328</v>
      </c>
      <c r="AV72" s="83" t="s">
        <v>2041</v>
      </c>
      <c r="AW72" s="78" t="b">
        <v>1</v>
      </c>
      <c r="AX72" s="78" t="s">
        <v>2136</v>
      </c>
      <c r="AY72" s="83" t="s">
        <v>2206</v>
      </c>
      <c r="AZ72" s="78" t="s">
        <v>65</v>
      </c>
      <c r="BA72" s="78" t="str">
        <f>REPLACE(INDEX(GroupVertices[Group],MATCH(Vertices[[#This Row],[Vertex]],GroupVertices[Vertex],0)),1,1,"")</f>
        <v>3</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258</v>
      </c>
      <c r="C73" s="65"/>
      <c r="D73" s="65" t="s">
        <v>64</v>
      </c>
      <c r="E73" s="66">
        <v>165.39785421078514</v>
      </c>
      <c r="F73" s="68">
        <v>99.98836658317013</v>
      </c>
      <c r="G73" s="102" t="s">
        <v>609</v>
      </c>
      <c r="H73" s="65"/>
      <c r="I73" s="69" t="s">
        <v>258</v>
      </c>
      <c r="J73" s="70"/>
      <c r="K73" s="70"/>
      <c r="L73" s="69" t="s">
        <v>2417</v>
      </c>
      <c r="M73" s="73">
        <v>4.877030048834115</v>
      </c>
      <c r="N73" s="74">
        <v>3378.123779296875</v>
      </c>
      <c r="O73" s="74">
        <v>7641.01220703125</v>
      </c>
      <c r="P73" s="75"/>
      <c r="Q73" s="76"/>
      <c r="R73" s="76"/>
      <c r="S73" s="88"/>
      <c r="T73" s="48">
        <v>0</v>
      </c>
      <c r="U73" s="48">
        <v>1</v>
      </c>
      <c r="V73" s="49">
        <v>0</v>
      </c>
      <c r="W73" s="49">
        <v>0.005263</v>
      </c>
      <c r="X73" s="49">
        <v>0</v>
      </c>
      <c r="Y73" s="49">
        <v>0.521817</v>
      </c>
      <c r="Z73" s="49">
        <v>0</v>
      </c>
      <c r="AA73" s="49">
        <v>0</v>
      </c>
      <c r="AB73" s="71">
        <v>73</v>
      </c>
      <c r="AC73" s="71"/>
      <c r="AD73" s="72"/>
      <c r="AE73" s="78" t="s">
        <v>1352</v>
      </c>
      <c r="AF73" s="78">
        <v>2235</v>
      </c>
      <c r="AG73" s="78">
        <v>2425</v>
      </c>
      <c r="AH73" s="78">
        <v>203990</v>
      </c>
      <c r="AI73" s="78">
        <v>23131</v>
      </c>
      <c r="AJ73" s="78"/>
      <c r="AK73" s="78" t="s">
        <v>1551</v>
      </c>
      <c r="AL73" s="78" t="s">
        <v>1714</v>
      </c>
      <c r="AM73" s="78"/>
      <c r="AN73" s="78"/>
      <c r="AO73" s="80">
        <v>39879.15006944445</v>
      </c>
      <c r="AP73" s="83" t="s">
        <v>1926</v>
      </c>
      <c r="AQ73" s="78" t="b">
        <v>0</v>
      </c>
      <c r="AR73" s="78" t="b">
        <v>0</v>
      </c>
      <c r="AS73" s="78" t="b">
        <v>0</v>
      </c>
      <c r="AT73" s="78"/>
      <c r="AU73" s="78">
        <v>99</v>
      </c>
      <c r="AV73" s="83" t="s">
        <v>2041</v>
      </c>
      <c r="AW73" s="78" t="b">
        <v>0</v>
      </c>
      <c r="AX73" s="78" t="s">
        <v>2136</v>
      </c>
      <c r="AY73" s="83" t="s">
        <v>2207</v>
      </c>
      <c r="AZ73" s="78" t="s">
        <v>66</v>
      </c>
      <c r="BA73" s="78" t="str">
        <f>REPLACE(INDEX(GroupVertices[Group],MATCH(Vertices[[#This Row],[Vertex]],GroupVertices[Vertex],0)),1,1,"")</f>
        <v>3</v>
      </c>
      <c r="BB73" s="48" t="s">
        <v>530</v>
      </c>
      <c r="BC73" s="48" t="s">
        <v>530</v>
      </c>
      <c r="BD73" s="48" t="s">
        <v>547</v>
      </c>
      <c r="BE73" s="48" t="s">
        <v>547</v>
      </c>
      <c r="BF73" s="48"/>
      <c r="BG73" s="48"/>
      <c r="BH73" s="119" t="s">
        <v>3011</v>
      </c>
      <c r="BI73" s="119" t="s">
        <v>3011</v>
      </c>
      <c r="BJ73" s="119" t="s">
        <v>3103</v>
      </c>
      <c r="BK73" s="119" t="s">
        <v>3103</v>
      </c>
      <c r="BL73" s="119">
        <v>1</v>
      </c>
      <c r="BM73" s="123">
        <v>3.225806451612903</v>
      </c>
      <c r="BN73" s="119">
        <v>0</v>
      </c>
      <c r="BO73" s="123">
        <v>0</v>
      </c>
      <c r="BP73" s="119">
        <v>0</v>
      </c>
      <c r="BQ73" s="123">
        <v>0</v>
      </c>
      <c r="BR73" s="119">
        <v>30</v>
      </c>
      <c r="BS73" s="123">
        <v>96.7741935483871</v>
      </c>
      <c r="BT73" s="119">
        <v>31</v>
      </c>
      <c r="BU73" s="2"/>
      <c r="BV73" s="3"/>
      <c r="BW73" s="3"/>
      <c r="BX73" s="3"/>
      <c r="BY73" s="3"/>
    </row>
    <row r="74" spans="1:77" ht="41.45" customHeight="1">
      <c r="A74" s="64" t="s">
        <v>370</v>
      </c>
      <c r="C74" s="65"/>
      <c r="D74" s="65" t="s">
        <v>64</v>
      </c>
      <c r="E74" s="66">
        <v>1000</v>
      </c>
      <c r="F74" s="68">
        <v>96.5942164385043</v>
      </c>
      <c r="G74" s="102" t="s">
        <v>2081</v>
      </c>
      <c r="H74" s="65"/>
      <c r="I74" s="69" t="s">
        <v>370</v>
      </c>
      <c r="J74" s="70"/>
      <c r="K74" s="70"/>
      <c r="L74" s="69" t="s">
        <v>2418</v>
      </c>
      <c r="M74" s="73">
        <v>1136.0341349277983</v>
      </c>
      <c r="N74" s="74">
        <v>3506.828125</v>
      </c>
      <c r="O74" s="74">
        <v>7164.087890625</v>
      </c>
      <c r="P74" s="75"/>
      <c r="Q74" s="76"/>
      <c r="R74" s="76"/>
      <c r="S74" s="88"/>
      <c r="T74" s="48">
        <v>7</v>
      </c>
      <c r="U74" s="48">
        <v>0</v>
      </c>
      <c r="V74" s="49">
        <v>1122.666667</v>
      </c>
      <c r="W74" s="49">
        <v>0.007092</v>
      </c>
      <c r="X74" s="49">
        <v>0</v>
      </c>
      <c r="Y74" s="49">
        <v>3.062027</v>
      </c>
      <c r="Z74" s="49">
        <v>0</v>
      </c>
      <c r="AA74" s="49">
        <v>0</v>
      </c>
      <c r="AB74" s="71">
        <v>74</v>
      </c>
      <c r="AC74" s="71"/>
      <c r="AD74" s="72"/>
      <c r="AE74" s="78" t="s">
        <v>1353</v>
      </c>
      <c r="AF74" s="78">
        <v>247</v>
      </c>
      <c r="AG74" s="78">
        <v>709648</v>
      </c>
      <c r="AH74" s="78">
        <v>237964</v>
      </c>
      <c r="AI74" s="78">
        <v>1348</v>
      </c>
      <c r="AJ74" s="78"/>
      <c r="AK74" s="78" t="s">
        <v>1552</v>
      </c>
      <c r="AL74" s="78" t="s">
        <v>1694</v>
      </c>
      <c r="AM74" s="83" t="s">
        <v>1815</v>
      </c>
      <c r="AN74" s="78"/>
      <c r="AO74" s="80">
        <v>39867.64666666667</v>
      </c>
      <c r="AP74" s="83" t="s">
        <v>1927</v>
      </c>
      <c r="AQ74" s="78" t="b">
        <v>0</v>
      </c>
      <c r="AR74" s="78" t="b">
        <v>0</v>
      </c>
      <c r="AS74" s="78" t="b">
        <v>1</v>
      </c>
      <c r="AT74" s="78"/>
      <c r="AU74" s="78">
        <v>3364</v>
      </c>
      <c r="AV74" s="83" t="s">
        <v>2041</v>
      </c>
      <c r="AW74" s="78" t="b">
        <v>1</v>
      </c>
      <c r="AX74" s="78" t="s">
        <v>2136</v>
      </c>
      <c r="AY74" s="83" t="s">
        <v>2208</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259</v>
      </c>
      <c r="C75" s="65"/>
      <c r="D75" s="65" t="s">
        <v>64</v>
      </c>
      <c r="E75" s="66">
        <v>162.32660892372647</v>
      </c>
      <c r="F75" s="68">
        <v>99.99888177140208</v>
      </c>
      <c r="G75" s="102" t="s">
        <v>610</v>
      </c>
      <c r="H75" s="65"/>
      <c r="I75" s="69" t="s">
        <v>259</v>
      </c>
      <c r="J75" s="70"/>
      <c r="K75" s="70"/>
      <c r="L75" s="69" t="s">
        <v>2419</v>
      </c>
      <c r="M75" s="73">
        <v>1.372668317400309</v>
      </c>
      <c r="N75" s="74">
        <v>7491.12841796875</v>
      </c>
      <c r="O75" s="74">
        <v>5972.931640625</v>
      </c>
      <c r="P75" s="75"/>
      <c r="Q75" s="76"/>
      <c r="R75" s="76"/>
      <c r="S75" s="88"/>
      <c r="T75" s="48">
        <v>0</v>
      </c>
      <c r="U75" s="48">
        <v>1</v>
      </c>
      <c r="V75" s="49">
        <v>0</v>
      </c>
      <c r="W75" s="49">
        <v>1</v>
      </c>
      <c r="X75" s="49">
        <v>0</v>
      </c>
      <c r="Y75" s="49">
        <v>0.999997</v>
      </c>
      <c r="Z75" s="49">
        <v>0</v>
      </c>
      <c r="AA75" s="49">
        <v>0</v>
      </c>
      <c r="AB75" s="71">
        <v>75</v>
      </c>
      <c r="AC75" s="71"/>
      <c r="AD75" s="72"/>
      <c r="AE75" s="78" t="s">
        <v>1354</v>
      </c>
      <c r="AF75" s="78">
        <v>411</v>
      </c>
      <c r="AG75" s="78">
        <v>234</v>
      </c>
      <c r="AH75" s="78">
        <v>11472</v>
      </c>
      <c r="AI75" s="78">
        <v>6218</v>
      </c>
      <c r="AJ75" s="78"/>
      <c r="AK75" s="78" t="s">
        <v>1553</v>
      </c>
      <c r="AL75" s="78" t="s">
        <v>1715</v>
      </c>
      <c r="AM75" s="78"/>
      <c r="AN75" s="78"/>
      <c r="AO75" s="80">
        <v>41837.23138888889</v>
      </c>
      <c r="AP75" s="83" t="s">
        <v>1928</v>
      </c>
      <c r="AQ75" s="78" t="b">
        <v>0</v>
      </c>
      <c r="AR75" s="78" t="b">
        <v>0</v>
      </c>
      <c r="AS75" s="78" t="b">
        <v>0</v>
      </c>
      <c r="AT75" s="78"/>
      <c r="AU75" s="78">
        <v>4</v>
      </c>
      <c r="AV75" s="83" t="s">
        <v>2039</v>
      </c>
      <c r="AW75" s="78" t="b">
        <v>0</v>
      </c>
      <c r="AX75" s="78" t="s">
        <v>2136</v>
      </c>
      <c r="AY75" s="83" t="s">
        <v>2209</v>
      </c>
      <c r="AZ75" s="78" t="s">
        <v>66</v>
      </c>
      <c r="BA75" s="78" t="str">
        <f>REPLACE(INDEX(GroupVertices[Group],MATCH(Vertices[[#This Row],[Vertex]],GroupVertices[Vertex],0)),1,1,"")</f>
        <v>36</v>
      </c>
      <c r="BB75" s="48"/>
      <c r="BC75" s="48"/>
      <c r="BD75" s="48"/>
      <c r="BE75" s="48"/>
      <c r="BF75" s="48"/>
      <c r="BG75" s="48"/>
      <c r="BH75" s="119" t="s">
        <v>3012</v>
      </c>
      <c r="BI75" s="119" t="s">
        <v>3012</v>
      </c>
      <c r="BJ75" s="119" t="s">
        <v>3104</v>
      </c>
      <c r="BK75" s="119" t="s">
        <v>3104</v>
      </c>
      <c r="BL75" s="119">
        <v>2</v>
      </c>
      <c r="BM75" s="123">
        <v>3.8461538461538463</v>
      </c>
      <c r="BN75" s="119">
        <v>1</v>
      </c>
      <c r="BO75" s="123">
        <v>1.9230769230769231</v>
      </c>
      <c r="BP75" s="119">
        <v>0</v>
      </c>
      <c r="BQ75" s="123">
        <v>0</v>
      </c>
      <c r="BR75" s="119">
        <v>49</v>
      </c>
      <c r="BS75" s="123">
        <v>94.23076923076923</v>
      </c>
      <c r="BT75" s="119">
        <v>52</v>
      </c>
      <c r="BU75" s="2"/>
      <c r="BV75" s="3"/>
      <c r="BW75" s="3"/>
      <c r="BX75" s="3"/>
      <c r="BY75" s="3"/>
    </row>
    <row r="76" spans="1:77" ht="41.45" customHeight="1">
      <c r="A76" s="64" t="s">
        <v>371</v>
      </c>
      <c r="C76" s="65"/>
      <c r="D76" s="65" t="s">
        <v>64</v>
      </c>
      <c r="E76" s="66">
        <v>162.7485371899997</v>
      </c>
      <c r="F76" s="68">
        <v>99.99743719282708</v>
      </c>
      <c r="G76" s="102" t="s">
        <v>2082</v>
      </c>
      <c r="H76" s="65"/>
      <c r="I76" s="69" t="s">
        <v>371</v>
      </c>
      <c r="J76" s="70"/>
      <c r="K76" s="70"/>
      <c r="L76" s="69" t="s">
        <v>2420</v>
      </c>
      <c r="M76" s="73">
        <v>1.8540982038273173</v>
      </c>
      <c r="N76" s="74">
        <v>7491.12841796875</v>
      </c>
      <c r="O76" s="74">
        <v>5496.50927734375</v>
      </c>
      <c r="P76" s="75"/>
      <c r="Q76" s="76"/>
      <c r="R76" s="76"/>
      <c r="S76" s="88"/>
      <c r="T76" s="48">
        <v>1</v>
      </c>
      <c r="U76" s="48">
        <v>0</v>
      </c>
      <c r="V76" s="49">
        <v>0</v>
      </c>
      <c r="W76" s="49">
        <v>1</v>
      </c>
      <c r="X76" s="49">
        <v>0</v>
      </c>
      <c r="Y76" s="49">
        <v>0.999997</v>
      </c>
      <c r="Z76" s="49">
        <v>0</v>
      </c>
      <c r="AA76" s="49">
        <v>0</v>
      </c>
      <c r="AB76" s="71">
        <v>76</v>
      </c>
      <c r="AC76" s="71"/>
      <c r="AD76" s="72"/>
      <c r="AE76" s="78" t="s">
        <v>1355</v>
      </c>
      <c r="AF76" s="78">
        <v>716</v>
      </c>
      <c r="AG76" s="78">
        <v>535</v>
      </c>
      <c r="AH76" s="78">
        <v>14862</v>
      </c>
      <c r="AI76" s="78">
        <v>33657</v>
      </c>
      <c r="AJ76" s="78"/>
      <c r="AK76" s="78" t="s">
        <v>1554</v>
      </c>
      <c r="AL76" s="78" t="s">
        <v>1696</v>
      </c>
      <c r="AM76" s="78"/>
      <c r="AN76" s="78"/>
      <c r="AO76" s="80">
        <v>40822.7022337963</v>
      </c>
      <c r="AP76" s="83" t="s">
        <v>1929</v>
      </c>
      <c r="AQ76" s="78" t="b">
        <v>0</v>
      </c>
      <c r="AR76" s="78" t="b">
        <v>0</v>
      </c>
      <c r="AS76" s="78" t="b">
        <v>0</v>
      </c>
      <c r="AT76" s="78"/>
      <c r="AU76" s="78">
        <v>23</v>
      </c>
      <c r="AV76" s="83" t="s">
        <v>2045</v>
      </c>
      <c r="AW76" s="78" t="b">
        <v>0</v>
      </c>
      <c r="AX76" s="78" t="s">
        <v>2136</v>
      </c>
      <c r="AY76" s="83" t="s">
        <v>2210</v>
      </c>
      <c r="AZ76" s="78" t="s">
        <v>65</v>
      </c>
      <c r="BA76" s="78" t="str">
        <f>REPLACE(INDEX(GroupVertices[Group],MATCH(Vertices[[#This Row],[Vertex]],GroupVertices[Vertex],0)),1,1,"")</f>
        <v>36</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260</v>
      </c>
      <c r="C77" s="65"/>
      <c r="D77" s="65" t="s">
        <v>64</v>
      </c>
      <c r="E77" s="66">
        <v>162.78778633104838</v>
      </c>
      <c r="F77" s="68">
        <v>99.99730281342475</v>
      </c>
      <c r="G77" s="102" t="s">
        <v>611</v>
      </c>
      <c r="H77" s="65"/>
      <c r="I77" s="69" t="s">
        <v>260</v>
      </c>
      <c r="J77" s="70"/>
      <c r="K77" s="70"/>
      <c r="L77" s="69" t="s">
        <v>2421</v>
      </c>
      <c r="M77" s="73">
        <v>1.8988823793088996</v>
      </c>
      <c r="N77" s="74">
        <v>6786.1962890625</v>
      </c>
      <c r="O77" s="74">
        <v>1023.4270629882812</v>
      </c>
      <c r="P77" s="75"/>
      <c r="Q77" s="76"/>
      <c r="R77" s="76"/>
      <c r="S77" s="88"/>
      <c r="T77" s="48">
        <v>0</v>
      </c>
      <c r="U77" s="48">
        <v>1</v>
      </c>
      <c r="V77" s="49">
        <v>0</v>
      </c>
      <c r="W77" s="49">
        <v>1</v>
      </c>
      <c r="X77" s="49">
        <v>0</v>
      </c>
      <c r="Y77" s="49">
        <v>0.999997</v>
      </c>
      <c r="Z77" s="49">
        <v>0</v>
      </c>
      <c r="AA77" s="49">
        <v>0</v>
      </c>
      <c r="AB77" s="71">
        <v>77</v>
      </c>
      <c r="AC77" s="71"/>
      <c r="AD77" s="72"/>
      <c r="AE77" s="78" t="s">
        <v>1356</v>
      </c>
      <c r="AF77" s="78">
        <v>1436</v>
      </c>
      <c r="AG77" s="78">
        <v>563</v>
      </c>
      <c r="AH77" s="78">
        <v>10034</v>
      </c>
      <c r="AI77" s="78">
        <v>24136</v>
      </c>
      <c r="AJ77" s="78"/>
      <c r="AK77" s="78" t="s">
        <v>1555</v>
      </c>
      <c r="AL77" s="78" t="s">
        <v>1716</v>
      </c>
      <c r="AM77" s="83" t="s">
        <v>1816</v>
      </c>
      <c r="AN77" s="78"/>
      <c r="AO77" s="80">
        <v>40773.860810185186</v>
      </c>
      <c r="AP77" s="83" t="s">
        <v>1930</v>
      </c>
      <c r="AQ77" s="78" t="b">
        <v>0</v>
      </c>
      <c r="AR77" s="78" t="b">
        <v>0</v>
      </c>
      <c r="AS77" s="78" t="b">
        <v>1</v>
      </c>
      <c r="AT77" s="78"/>
      <c r="AU77" s="78">
        <v>8</v>
      </c>
      <c r="AV77" s="83" t="s">
        <v>2039</v>
      </c>
      <c r="AW77" s="78" t="b">
        <v>0</v>
      </c>
      <c r="AX77" s="78" t="s">
        <v>2136</v>
      </c>
      <c r="AY77" s="83" t="s">
        <v>2211</v>
      </c>
      <c r="AZ77" s="78" t="s">
        <v>66</v>
      </c>
      <c r="BA77" s="78" t="str">
        <f>REPLACE(INDEX(GroupVertices[Group],MATCH(Vertices[[#This Row],[Vertex]],GroupVertices[Vertex],0)),1,1,"")</f>
        <v>35</v>
      </c>
      <c r="BB77" s="48"/>
      <c r="BC77" s="48"/>
      <c r="BD77" s="48"/>
      <c r="BE77" s="48"/>
      <c r="BF77" s="48"/>
      <c r="BG77" s="48"/>
      <c r="BH77" s="119" t="s">
        <v>3013</v>
      </c>
      <c r="BI77" s="119" t="s">
        <v>3013</v>
      </c>
      <c r="BJ77" s="119" t="s">
        <v>3105</v>
      </c>
      <c r="BK77" s="119" t="s">
        <v>3105</v>
      </c>
      <c r="BL77" s="119">
        <v>2</v>
      </c>
      <c r="BM77" s="123">
        <v>4.651162790697675</v>
      </c>
      <c r="BN77" s="119">
        <v>3</v>
      </c>
      <c r="BO77" s="123">
        <v>6.976744186046512</v>
      </c>
      <c r="BP77" s="119">
        <v>0</v>
      </c>
      <c r="BQ77" s="123">
        <v>0</v>
      </c>
      <c r="BR77" s="119">
        <v>38</v>
      </c>
      <c r="BS77" s="123">
        <v>88.37209302325581</v>
      </c>
      <c r="BT77" s="119">
        <v>43</v>
      </c>
      <c r="BU77" s="2"/>
      <c r="BV77" s="3"/>
      <c r="BW77" s="3"/>
      <c r="BX77" s="3"/>
      <c r="BY77" s="3"/>
    </row>
    <row r="78" spans="1:77" ht="41.45" customHeight="1">
      <c r="A78" s="64" t="s">
        <v>372</v>
      </c>
      <c r="C78" s="65"/>
      <c r="D78" s="65" t="s">
        <v>64</v>
      </c>
      <c r="E78" s="66">
        <v>178.8869429361917</v>
      </c>
      <c r="F78" s="68">
        <v>99.94218326214958</v>
      </c>
      <c r="G78" s="102" t="s">
        <v>2083</v>
      </c>
      <c r="H78" s="65"/>
      <c r="I78" s="69" t="s">
        <v>372</v>
      </c>
      <c r="J78" s="70"/>
      <c r="K78" s="70"/>
      <c r="L78" s="69" t="s">
        <v>2422</v>
      </c>
      <c r="M78" s="73">
        <v>20.268391500950734</v>
      </c>
      <c r="N78" s="74">
        <v>6786.1962890625</v>
      </c>
      <c r="O78" s="74">
        <v>576.4129638671875</v>
      </c>
      <c r="P78" s="75"/>
      <c r="Q78" s="76"/>
      <c r="R78" s="76"/>
      <c r="S78" s="88"/>
      <c r="T78" s="48">
        <v>1</v>
      </c>
      <c r="U78" s="48">
        <v>0</v>
      </c>
      <c r="V78" s="49">
        <v>0</v>
      </c>
      <c r="W78" s="49">
        <v>1</v>
      </c>
      <c r="X78" s="49">
        <v>0</v>
      </c>
      <c r="Y78" s="49">
        <v>0.999997</v>
      </c>
      <c r="Z78" s="49">
        <v>0</v>
      </c>
      <c r="AA78" s="49">
        <v>0</v>
      </c>
      <c r="AB78" s="71">
        <v>78</v>
      </c>
      <c r="AC78" s="71"/>
      <c r="AD78" s="72"/>
      <c r="AE78" s="78" t="s">
        <v>1357</v>
      </c>
      <c r="AF78" s="78">
        <v>3939</v>
      </c>
      <c r="AG78" s="78">
        <v>12048</v>
      </c>
      <c r="AH78" s="78">
        <v>166929</v>
      </c>
      <c r="AI78" s="78">
        <v>123348</v>
      </c>
      <c r="AJ78" s="78"/>
      <c r="AK78" s="78" t="s">
        <v>1556</v>
      </c>
      <c r="AL78" s="78" t="s">
        <v>1697</v>
      </c>
      <c r="AM78" s="83" t="s">
        <v>1817</v>
      </c>
      <c r="AN78" s="78"/>
      <c r="AO78" s="80">
        <v>40313.88613425926</v>
      </c>
      <c r="AP78" s="83" t="s">
        <v>1931</v>
      </c>
      <c r="AQ78" s="78" t="b">
        <v>0</v>
      </c>
      <c r="AR78" s="78" t="b">
        <v>0</v>
      </c>
      <c r="AS78" s="78" t="b">
        <v>0</v>
      </c>
      <c r="AT78" s="78"/>
      <c r="AU78" s="78">
        <v>331</v>
      </c>
      <c r="AV78" s="83" t="s">
        <v>2039</v>
      </c>
      <c r="AW78" s="78" t="b">
        <v>1</v>
      </c>
      <c r="AX78" s="78" t="s">
        <v>2136</v>
      </c>
      <c r="AY78" s="83" t="s">
        <v>2212</v>
      </c>
      <c r="AZ78" s="78" t="s">
        <v>65</v>
      </c>
      <c r="BA78" s="78" t="str">
        <f>REPLACE(INDEX(GroupVertices[Group],MATCH(Vertices[[#This Row],[Vertex]],GroupVertices[Vertex],0)),1,1,"")</f>
        <v>35</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261</v>
      </c>
      <c r="C79" s="65"/>
      <c r="D79" s="65" t="s">
        <v>64</v>
      </c>
      <c r="E79" s="66">
        <v>162.00420526511235</v>
      </c>
      <c r="F79" s="68">
        <v>99.99998560220689</v>
      </c>
      <c r="G79" s="102" t="s">
        <v>612</v>
      </c>
      <c r="H79" s="65"/>
      <c r="I79" s="69" t="s">
        <v>261</v>
      </c>
      <c r="J79" s="70"/>
      <c r="K79" s="70"/>
      <c r="L79" s="69" t="s">
        <v>2423</v>
      </c>
      <c r="M79" s="73">
        <v>1.0047983045158837</v>
      </c>
      <c r="N79" s="74">
        <v>5821.3798828125</v>
      </c>
      <c r="O79" s="74">
        <v>5911.17333984375</v>
      </c>
      <c r="P79" s="75"/>
      <c r="Q79" s="76"/>
      <c r="R79" s="76"/>
      <c r="S79" s="88"/>
      <c r="T79" s="48">
        <v>0</v>
      </c>
      <c r="U79" s="48">
        <v>1</v>
      </c>
      <c r="V79" s="49">
        <v>0</v>
      </c>
      <c r="W79" s="49">
        <v>0.333333</v>
      </c>
      <c r="X79" s="49">
        <v>0</v>
      </c>
      <c r="Y79" s="49">
        <v>0.770268</v>
      </c>
      <c r="Z79" s="49">
        <v>0</v>
      </c>
      <c r="AA79" s="49">
        <v>0</v>
      </c>
      <c r="AB79" s="71">
        <v>79</v>
      </c>
      <c r="AC79" s="71"/>
      <c r="AD79" s="72"/>
      <c r="AE79" s="78" t="s">
        <v>1358</v>
      </c>
      <c r="AF79" s="78">
        <v>12</v>
      </c>
      <c r="AG79" s="78">
        <v>4</v>
      </c>
      <c r="AH79" s="78">
        <v>41</v>
      </c>
      <c r="AI79" s="78">
        <v>288</v>
      </c>
      <c r="AJ79" s="78"/>
      <c r="AK79" s="78" t="s">
        <v>1557</v>
      </c>
      <c r="AL79" s="78" t="s">
        <v>1700</v>
      </c>
      <c r="AM79" s="78"/>
      <c r="AN79" s="78"/>
      <c r="AO79" s="80">
        <v>43261.51188657407</v>
      </c>
      <c r="AP79" s="78"/>
      <c r="AQ79" s="78" t="b">
        <v>1</v>
      </c>
      <c r="AR79" s="78" t="b">
        <v>0</v>
      </c>
      <c r="AS79" s="78" t="b">
        <v>0</v>
      </c>
      <c r="AT79" s="78"/>
      <c r="AU79" s="78">
        <v>0</v>
      </c>
      <c r="AV79" s="78"/>
      <c r="AW79" s="78" t="b">
        <v>0</v>
      </c>
      <c r="AX79" s="78" t="s">
        <v>2136</v>
      </c>
      <c r="AY79" s="83" t="s">
        <v>2213</v>
      </c>
      <c r="AZ79" s="78" t="s">
        <v>66</v>
      </c>
      <c r="BA79" s="78" t="str">
        <f>REPLACE(INDEX(GroupVertices[Group],MATCH(Vertices[[#This Row],[Vertex]],GroupVertices[Vertex],0)),1,1,"")</f>
        <v>19</v>
      </c>
      <c r="BB79" s="48"/>
      <c r="BC79" s="48"/>
      <c r="BD79" s="48"/>
      <c r="BE79" s="48"/>
      <c r="BF79" s="48"/>
      <c r="BG79" s="48"/>
      <c r="BH79" s="119" t="s">
        <v>3014</v>
      </c>
      <c r="BI79" s="119" t="s">
        <v>3014</v>
      </c>
      <c r="BJ79" s="119" t="s">
        <v>3106</v>
      </c>
      <c r="BK79" s="119" t="s">
        <v>3106</v>
      </c>
      <c r="BL79" s="119">
        <v>1</v>
      </c>
      <c r="BM79" s="123">
        <v>3.7037037037037037</v>
      </c>
      <c r="BN79" s="119">
        <v>2</v>
      </c>
      <c r="BO79" s="123">
        <v>7.407407407407407</v>
      </c>
      <c r="BP79" s="119">
        <v>0</v>
      </c>
      <c r="BQ79" s="123">
        <v>0</v>
      </c>
      <c r="BR79" s="119">
        <v>24</v>
      </c>
      <c r="BS79" s="123">
        <v>88.88888888888889</v>
      </c>
      <c r="BT79" s="119">
        <v>27</v>
      </c>
      <c r="BU79" s="2"/>
      <c r="BV79" s="3"/>
      <c r="BW79" s="3"/>
      <c r="BX79" s="3"/>
      <c r="BY79" s="3"/>
    </row>
    <row r="80" spans="1:77" ht="41.45" customHeight="1">
      <c r="A80" s="64" t="s">
        <v>262</v>
      </c>
      <c r="C80" s="65"/>
      <c r="D80" s="65" t="s">
        <v>64</v>
      </c>
      <c r="E80" s="66">
        <v>162.90693550923186</v>
      </c>
      <c r="F80" s="68">
        <v>99.99689487595342</v>
      </c>
      <c r="G80" s="102" t="s">
        <v>613</v>
      </c>
      <c r="H80" s="65"/>
      <c r="I80" s="69" t="s">
        <v>262</v>
      </c>
      <c r="J80" s="70"/>
      <c r="K80" s="70"/>
      <c r="L80" s="69" t="s">
        <v>2424</v>
      </c>
      <c r="M80" s="73">
        <v>2.034834340592274</v>
      </c>
      <c r="N80" s="74">
        <v>6786.1962890625</v>
      </c>
      <c r="O80" s="74">
        <v>2261.53857421875</v>
      </c>
      <c r="P80" s="75"/>
      <c r="Q80" s="76"/>
      <c r="R80" s="76"/>
      <c r="S80" s="88"/>
      <c r="T80" s="48">
        <v>0</v>
      </c>
      <c r="U80" s="48">
        <v>1</v>
      </c>
      <c r="V80" s="49">
        <v>0</v>
      </c>
      <c r="W80" s="49">
        <v>1</v>
      </c>
      <c r="X80" s="49">
        <v>0</v>
      </c>
      <c r="Y80" s="49">
        <v>0.999997</v>
      </c>
      <c r="Z80" s="49">
        <v>0</v>
      </c>
      <c r="AA80" s="49">
        <v>0</v>
      </c>
      <c r="AB80" s="71">
        <v>80</v>
      </c>
      <c r="AC80" s="71"/>
      <c r="AD80" s="72"/>
      <c r="AE80" s="78" t="s">
        <v>1359</v>
      </c>
      <c r="AF80" s="78">
        <v>1536</v>
      </c>
      <c r="AG80" s="78">
        <v>648</v>
      </c>
      <c r="AH80" s="78">
        <v>11526</v>
      </c>
      <c r="AI80" s="78">
        <v>6167</v>
      </c>
      <c r="AJ80" s="78"/>
      <c r="AK80" s="78" t="s">
        <v>1558</v>
      </c>
      <c r="AL80" s="78" t="s">
        <v>1717</v>
      </c>
      <c r="AM80" s="78"/>
      <c r="AN80" s="78"/>
      <c r="AO80" s="80">
        <v>40627.60909722222</v>
      </c>
      <c r="AP80" s="83" t="s">
        <v>1932</v>
      </c>
      <c r="AQ80" s="78" t="b">
        <v>0</v>
      </c>
      <c r="AR80" s="78" t="b">
        <v>0</v>
      </c>
      <c r="AS80" s="78" t="b">
        <v>1</v>
      </c>
      <c r="AT80" s="78"/>
      <c r="AU80" s="78">
        <v>16</v>
      </c>
      <c r="AV80" s="83" t="s">
        <v>2041</v>
      </c>
      <c r="AW80" s="78" t="b">
        <v>0</v>
      </c>
      <c r="AX80" s="78" t="s">
        <v>2136</v>
      </c>
      <c r="AY80" s="83" t="s">
        <v>2214</v>
      </c>
      <c r="AZ80" s="78" t="s">
        <v>66</v>
      </c>
      <c r="BA80" s="78" t="str">
        <f>REPLACE(INDEX(GroupVertices[Group],MATCH(Vertices[[#This Row],[Vertex]],GroupVertices[Vertex],0)),1,1,"")</f>
        <v>34</v>
      </c>
      <c r="BB80" s="48"/>
      <c r="BC80" s="48"/>
      <c r="BD80" s="48"/>
      <c r="BE80" s="48"/>
      <c r="BF80" s="48" t="s">
        <v>555</v>
      </c>
      <c r="BG80" s="48" t="s">
        <v>555</v>
      </c>
      <c r="BH80" s="119" t="s">
        <v>3015</v>
      </c>
      <c r="BI80" s="119" t="s">
        <v>3015</v>
      </c>
      <c r="BJ80" s="119" t="s">
        <v>3107</v>
      </c>
      <c r="BK80" s="119" t="s">
        <v>3107</v>
      </c>
      <c r="BL80" s="119">
        <v>0</v>
      </c>
      <c r="BM80" s="123">
        <v>0</v>
      </c>
      <c r="BN80" s="119">
        <v>0</v>
      </c>
      <c r="BO80" s="123">
        <v>0</v>
      </c>
      <c r="BP80" s="119">
        <v>0</v>
      </c>
      <c r="BQ80" s="123">
        <v>0</v>
      </c>
      <c r="BR80" s="119">
        <v>18</v>
      </c>
      <c r="BS80" s="123">
        <v>100</v>
      </c>
      <c r="BT80" s="119">
        <v>18</v>
      </c>
      <c r="BU80" s="2"/>
      <c r="BV80" s="3"/>
      <c r="BW80" s="3"/>
      <c r="BX80" s="3"/>
      <c r="BY80" s="3"/>
    </row>
    <row r="81" spans="1:77" ht="41.45" customHeight="1">
      <c r="A81" s="64" t="s">
        <v>373</v>
      </c>
      <c r="C81" s="65"/>
      <c r="D81" s="65" t="s">
        <v>64</v>
      </c>
      <c r="E81" s="66">
        <v>162.97842501614193</v>
      </c>
      <c r="F81" s="68">
        <v>99.99665011347061</v>
      </c>
      <c r="G81" s="102" t="s">
        <v>2084</v>
      </c>
      <c r="H81" s="65"/>
      <c r="I81" s="69" t="s">
        <v>373</v>
      </c>
      <c r="J81" s="70"/>
      <c r="K81" s="70"/>
      <c r="L81" s="69" t="s">
        <v>2425</v>
      </c>
      <c r="M81" s="73">
        <v>2.1164055173622986</v>
      </c>
      <c r="N81" s="74">
        <v>6786.1962890625</v>
      </c>
      <c r="O81" s="74">
        <v>1820.4061279296875</v>
      </c>
      <c r="P81" s="75"/>
      <c r="Q81" s="76"/>
      <c r="R81" s="76"/>
      <c r="S81" s="88"/>
      <c r="T81" s="48">
        <v>1</v>
      </c>
      <c r="U81" s="48">
        <v>0</v>
      </c>
      <c r="V81" s="49">
        <v>0</v>
      </c>
      <c r="W81" s="49">
        <v>1</v>
      </c>
      <c r="X81" s="49">
        <v>0</v>
      </c>
      <c r="Y81" s="49">
        <v>0.999997</v>
      </c>
      <c r="Z81" s="49">
        <v>0</v>
      </c>
      <c r="AA81" s="49">
        <v>0</v>
      </c>
      <c r="AB81" s="71">
        <v>81</v>
      </c>
      <c r="AC81" s="71"/>
      <c r="AD81" s="72"/>
      <c r="AE81" s="78" t="s">
        <v>1360</v>
      </c>
      <c r="AF81" s="78">
        <v>1080</v>
      </c>
      <c r="AG81" s="78">
        <v>699</v>
      </c>
      <c r="AH81" s="78">
        <v>46577</v>
      </c>
      <c r="AI81" s="78">
        <v>77197</v>
      </c>
      <c r="AJ81" s="78"/>
      <c r="AK81" s="78" t="s">
        <v>1559</v>
      </c>
      <c r="AL81" s="78" t="s">
        <v>1718</v>
      </c>
      <c r="AM81" s="78"/>
      <c r="AN81" s="78"/>
      <c r="AO81" s="80">
        <v>42087.07712962963</v>
      </c>
      <c r="AP81" s="83" t="s">
        <v>1933</v>
      </c>
      <c r="AQ81" s="78" t="b">
        <v>1</v>
      </c>
      <c r="AR81" s="78" t="b">
        <v>0</v>
      </c>
      <c r="AS81" s="78" t="b">
        <v>0</v>
      </c>
      <c r="AT81" s="78"/>
      <c r="AU81" s="78">
        <v>13</v>
      </c>
      <c r="AV81" s="83" t="s">
        <v>2039</v>
      </c>
      <c r="AW81" s="78" t="b">
        <v>0</v>
      </c>
      <c r="AX81" s="78" t="s">
        <v>2136</v>
      </c>
      <c r="AY81" s="83" t="s">
        <v>2215</v>
      </c>
      <c r="AZ81" s="78" t="s">
        <v>65</v>
      </c>
      <c r="BA81" s="78" t="str">
        <f>REPLACE(INDEX(GroupVertices[Group],MATCH(Vertices[[#This Row],[Vertex]],GroupVertices[Vertex],0)),1,1,"")</f>
        <v>34</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263</v>
      </c>
      <c r="C82" s="65"/>
      <c r="D82" s="65" t="s">
        <v>64</v>
      </c>
      <c r="E82" s="66">
        <v>162.07008775187262</v>
      </c>
      <c r="F82" s="68">
        <v>99.99976003678157</v>
      </c>
      <c r="G82" s="102" t="s">
        <v>614</v>
      </c>
      <c r="H82" s="65"/>
      <c r="I82" s="69" t="s">
        <v>263</v>
      </c>
      <c r="J82" s="70"/>
      <c r="K82" s="70"/>
      <c r="L82" s="69" t="s">
        <v>2426</v>
      </c>
      <c r="M82" s="73">
        <v>1.0799717419313968</v>
      </c>
      <c r="N82" s="74">
        <v>9586.435546875</v>
      </c>
      <c r="O82" s="74">
        <v>3296.72900390625</v>
      </c>
      <c r="P82" s="75"/>
      <c r="Q82" s="76"/>
      <c r="R82" s="76"/>
      <c r="S82" s="88"/>
      <c r="T82" s="48">
        <v>0</v>
      </c>
      <c r="U82" s="48">
        <v>1</v>
      </c>
      <c r="V82" s="49">
        <v>0</v>
      </c>
      <c r="W82" s="49">
        <v>1</v>
      </c>
      <c r="X82" s="49">
        <v>0</v>
      </c>
      <c r="Y82" s="49">
        <v>0.999997</v>
      </c>
      <c r="Z82" s="49">
        <v>0</v>
      </c>
      <c r="AA82" s="49">
        <v>0</v>
      </c>
      <c r="AB82" s="71">
        <v>82</v>
      </c>
      <c r="AC82" s="71"/>
      <c r="AD82" s="72"/>
      <c r="AE82" s="78" t="s">
        <v>1361</v>
      </c>
      <c r="AF82" s="78">
        <v>66</v>
      </c>
      <c r="AG82" s="78">
        <v>51</v>
      </c>
      <c r="AH82" s="78">
        <v>3377</v>
      </c>
      <c r="AI82" s="78">
        <v>821</v>
      </c>
      <c r="AJ82" s="78"/>
      <c r="AK82" s="78"/>
      <c r="AL82" s="78" t="s">
        <v>1719</v>
      </c>
      <c r="AM82" s="78"/>
      <c r="AN82" s="78"/>
      <c r="AO82" s="80">
        <v>40819.113958333335</v>
      </c>
      <c r="AP82" s="78"/>
      <c r="AQ82" s="78" t="b">
        <v>1</v>
      </c>
      <c r="AR82" s="78" t="b">
        <v>0</v>
      </c>
      <c r="AS82" s="78" t="b">
        <v>0</v>
      </c>
      <c r="AT82" s="78"/>
      <c r="AU82" s="78">
        <v>0</v>
      </c>
      <c r="AV82" s="83" t="s">
        <v>2039</v>
      </c>
      <c r="AW82" s="78" t="b">
        <v>0</v>
      </c>
      <c r="AX82" s="78" t="s">
        <v>2136</v>
      </c>
      <c r="AY82" s="83" t="s">
        <v>2216</v>
      </c>
      <c r="AZ82" s="78" t="s">
        <v>66</v>
      </c>
      <c r="BA82" s="78" t="str">
        <f>REPLACE(INDEX(GroupVertices[Group],MATCH(Vertices[[#This Row],[Vertex]],GroupVertices[Vertex],0)),1,1,"")</f>
        <v>33</v>
      </c>
      <c r="BB82" s="48"/>
      <c r="BC82" s="48"/>
      <c r="BD82" s="48"/>
      <c r="BE82" s="48"/>
      <c r="BF82" s="48"/>
      <c r="BG82" s="48"/>
      <c r="BH82" s="119" t="s">
        <v>3016</v>
      </c>
      <c r="BI82" s="119" t="s">
        <v>3016</v>
      </c>
      <c r="BJ82" s="119" t="s">
        <v>3108</v>
      </c>
      <c r="BK82" s="119" t="s">
        <v>3108</v>
      </c>
      <c r="BL82" s="119">
        <v>1</v>
      </c>
      <c r="BM82" s="123">
        <v>2.9411764705882355</v>
      </c>
      <c r="BN82" s="119">
        <v>2</v>
      </c>
      <c r="BO82" s="123">
        <v>5.882352941176471</v>
      </c>
      <c r="BP82" s="119">
        <v>0</v>
      </c>
      <c r="BQ82" s="123">
        <v>0</v>
      </c>
      <c r="BR82" s="119">
        <v>31</v>
      </c>
      <c r="BS82" s="123">
        <v>91.17647058823529</v>
      </c>
      <c r="BT82" s="119">
        <v>34</v>
      </c>
      <c r="BU82" s="2"/>
      <c r="BV82" s="3"/>
      <c r="BW82" s="3"/>
      <c r="BX82" s="3"/>
      <c r="BY82" s="3"/>
    </row>
    <row r="83" spans="1:77" ht="41.45" customHeight="1">
      <c r="A83" s="64" t="s">
        <v>374</v>
      </c>
      <c r="C83" s="65"/>
      <c r="D83" s="65" t="s">
        <v>64</v>
      </c>
      <c r="E83" s="66">
        <v>181.659614400273</v>
      </c>
      <c r="F83" s="68">
        <v>99.93269031722818</v>
      </c>
      <c r="G83" s="102" t="s">
        <v>2085</v>
      </c>
      <c r="H83" s="65"/>
      <c r="I83" s="69" t="s">
        <v>374</v>
      </c>
      <c r="J83" s="70"/>
      <c r="K83" s="70"/>
      <c r="L83" s="69" t="s">
        <v>2427</v>
      </c>
      <c r="M83" s="73">
        <v>23.43207361175679</v>
      </c>
      <c r="N83" s="74">
        <v>9586.435546875</v>
      </c>
      <c r="O83" s="74">
        <v>2761.488525390625</v>
      </c>
      <c r="P83" s="75"/>
      <c r="Q83" s="76"/>
      <c r="R83" s="76"/>
      <c r="S83" s="88"/>
      <c r="T83" s="48">
        <v>1</v>
      </c>
      <c r="U83" s="48">
        <v>0</v>
      </c>
      <c r="V83" s="49">
        <v>0</v>
      </c>
      <c r="W83" s="49">
        <v>1</v>
      </c>
      <c r="X83" s="49">
        <v>0</v>
      </c>
      <c r="Y83" s="49">
        <v>0.999997</v>
      </c>
      <c r="Z83" s="49">
        <v>0</v>
      </c>
      <c r="AA83" s="49">
        <v>0</v>
      </c>
      <c r="AB83" s="71">
        <v>83</v>
      </c>
      <c r="AC83" s="71"/>
      <c r="AD83" s="72"/>
      <c r="AE83" s="78" t="s">
        <v>374</v>
      </c>
      <c r="AF83" s="78">
        <v>6138</v>
      </c>
      <c r="AG83" s="78">
        <v>14026</v>
      </c>
      <c r="AH83" s="78">
        <v>39565</v>
      </c>
      <c r="AI83" s="78">
        <v>30455</v>
      </c>
      <c r="AJ83" s="78"/>
      <c r="AK83" s="78" t="s">
        <v>1560</v>
      </c>
      <c r="AL83" s="78" t="s">
        <v>1720</v>
      </c>
      <c r="AM83" s="83" t="s">
        <v>1818</v>
      </c>
      <c r="AN83" s="78"/>
      <c r="AO83" s="80">
        <v>39828.975694444445</v>
      </c>
      <c r="AP83" s="83" t="s">
        <v>1934</v>
      </c>
      <c r="AQ83" s="78" t="b">
        <v>0</v>
      </c>
      <c r="AR83" s="78" t="b">
        <v>0</v>
      </c>
      <c r="AS83" s="78" t="b">
        <v>0</v>
      </c>
      <c r="AT83" s="78"/>
      <c r="AU83" s="78">
        <v>181</v>
      </c>
      <c r="AV83" s="83" t="s">
        <v>2041</v>
      </c>
      <c r="AW83" s="78" t="b">
        <v>1</v>
      </c>
      <c r="AX83" s="78" t="s">
        <v>2136</v>
      </c>
      <c r="AY83" s="83" t="s">
        <v>2217</v>
      </c>
      <c r="AZ83" s="78" t="s">
        <v>65</v>
      </c>
      <c r="BA83" s="78" t="str">
        <f>REPLACE(INDEX(GroupVertices[Group],MATCH(Vertices[[#This Row],[Vertex]],GroupVertices[Vertex],0)),1,1,"")</f>
        <v>33</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264</v>
      </c>
      <c r="C84" s="65"/>
      <c r="D84" s="65" t="s">
        <v>64</v>
      </c>
      <c r="E84" s="66">
        <v>162.15559480915724</v>
      </c>
      <c r="F84" s="68">
        <v>99.99946728165507</v>
      </c>
      <c r="G84" s="102" t="s">
        <v>615</v>
      </c>
      <c r="H84" s="65"/>
      <c r="I84" s="69" t="s">
        <v>264</v>
      </c>
      <c r="J84" s="70"/>
      <c r="K84" s="70"/>
      <c r="L84" s="69" t="s">
        <v>2428</v>
      </c>
      <c r="M84" s="73">
        <v>1.177537267087701</v>
      </c>
      <c r="N84" s="74">
        <v>8956.2197265625</v>
      </c>
      <c r="O84" s="74">
        <v>3296.72900390625</v>
      </c>
      <c r="P84" s="75"/>
      <c r="Q84" s="76"/>
      <c r="R84" s="76"/>
      <c r="S84" s="88"/>
      <c r="T84" s="48">
        <v>2</v>
      </c>
      <c r="U84" s="48">
        <v>1</v>
      </c>
      <c r="V84" s="49">
        <v>0</v>
      </c>
      <c r="W84" s="49">
        <v>1</v>
      </c>
      <c r="X84" s="49">
        <v>0</v>
      </c>
      <c r="Y84" s="49">
        <v>1.298242</v>
      </c>
      <c r="Z84" s="49">
        <v>0</v>
      </c>
      <c r="AA84" s="49">
        <v>0</v>
      </c>
      <c r="AB84" s="71">
        <v>84</v>
      </c>
      <c r="AC84" s="71"/>
      <c r="AD84" s="72"/>
      <c r="AE84" s="78" t="s">
        <v>1362</v>
      </c>
      <c r="AF84" s="78">
        <v>252</v>
      </c>
      <c r="AG84" s="78">
        <v>112</v>
      </c>
      <c r="AH84" s="78">
        <v>9374</v>
      </c>
      <c r="AI84" s="78">
        <v>633</v>
      </c>
      <c r="AJ84" s="78"/>
      <c r="AK84" s="78" t="s">
        <v>1561</v>
      </c>
      <c r="AL84" s="78"/>
      <c r="AM84" s="78"/>
      <c r="AN84" s="78"/>
      <c r="AO84" s="80">
        <v>43418.962002314816</v>
      </c>
      <c r="AP84" s="78"/>
      <c r="AQ84" s="78" t="b">
        <v>1</v>
      </c>
      <c r="AR84" s="78" t="b">
        <v>0</v>
      </c>
      <c r="AS84" s="78" t="b">
        <v>0</v>
      </c>
      <c r="AT84" s="78"/>
      <c r="AU84" s="78">
        <v>0</v>
      </c>
      <c r="AV84" s="78"/>
      <c r="AW84" s="78" t="b">
        <v>0</v>
      </c>
      <c r="AX84" s="78" t="s">
        <v>2136</v>
      </c>
      <c r="AY84" s="83" t="s">
        <v>2218</v>
      </c>
      <c r="AZ84" s="78" t="s">
        <v>66</v>
      </c>
      <c r="BA84" s="78" t="str">
        <f>REPLACE(INDEX(GroupVertices[Group],MATCH(Vertices[[#This Row],[Vertex]],GroupVertices[Vertex],0)),1,1,"")</f>
        <v>32</v>
      </c>
      <c r="BB84" s="48" t="s">
        <v>531</v>
      </c>
      <c r="BC84" s="48" t="s">
        <v>531</v>
      </c>
      <c r="BD84" s="48" t="s">
        <v>547</v>
      </c>
      <c r="BE84" s="48" t="s">
        <v>547</v>
      </c>
      <c r="BF84" s="48"/>
      <c r="BG84" s="48"/>
      <c r="BH84" s="119" t="s">
        <v>3017</v>
      </c>
      <c r="BI84" s="119" t="s">
        <v>3017</v>
      </c>
      <c r="BJ84" s="119" t="s">
        <v>2891</v>
      </c>
      <c r="BK84" s="119" t="s">
        <v>2891</v>
      </c>
      <c r="BL84" s="119">
        <v>2</v>
      </c>
      <c r="BM84" s="123">
        <v>10</v>
      </c>
      <c r="BN84" s="119">
        <v>2</v>
      </c>
      <c r="BO84" s="123">
        <v>10</v>
      </c>
      <c r="BP84" s="119">
        <v>0</v>
      </c>
      <c r="BQ84" s="123">
        <v>0</v>
      </c>
      <c r="BR84" s="119">
        <v>16</v>
      </c>
      <c r="BS84" s="123">
        <v>80</v>
      </c>
      <c r="BT84" s="119">
        <v>20</v>
      </c>
      <c r="BU84" s="2"/>
      <c r="BV84" s="3"/>
      <c r="BW84" s="3"/>
      <c r="BX84" s="3"/>
      <c r="BY84" s="3"/>
    </row>
    <row r="85" spans="1:77" ht="41.45" customHeight="1">
      <c r="A85" s="64" t="s">
        <v>265</v>
      </c>
      <c r="C85" s="65"/>
      <c r="D85" s="65" t="s">
        <v>64</v>
      </c>
      <c r="E85" s="66">
        <v>167.21032347421138</v>
      </c>
      <c r="F85" s="68">
        <v>99.98216113434133</v>
      </c>
      <c r="G85" s="102" t="s">
        <v>616</v>
      </c>
      <c r="H85" s="65"/>
      <c r="I85" s="69" t="s">
        <v>265</v>
      </c>
      <c r="J85" s="70"/>
      <c r="K85" s="70"/>
      <c r="L85" s="69" t="s">
        <v>2429</v>
      </c>
      <c r="M85" s="73">
        <v>6.945099295180035</v>
      </c>
      <c r="N85" s="74">
        <v>8956.2197265625</v>
      </c>
      <c r="O85" s="74">
        <v>2761.488525390625</v>
      </c>
      <c r="P85" s="75"/>
      <c r="Q85" s="76"/>
      <c r="R85" s="76"/>
      <c r="S85" s="88"/>
      <c r="T85" s="48">
        <v>0</v>
      </c>
      <c r="U85" s="48">
        <v>1</v>
      </c>
      <c r="V85" s="49">
        <v>0</v>
      </c>
      <c r="W85" s="49">
        <v>1</v>
      </c>
      <c r="X85" s="49">
        <v>0</v>
      </c>
      <c r="Y85" s="49">
        <v>0.701753</v>
      </c>
      <c r="Z85" s="49">
        <v>0</v>
      </c>
      <c r="AA85" s="49">
        <v>0</v>
      </c>
      <c r="AB85" s="71">
        <v>85</v>
      </c>
      <c r="AC85" s="71"/>
      <c r="AD85" s="72"/>
      <c r="AE85" s="78" t="s">
        <v>1363</v>
      </c>
      <c r="AF85" s="78">
        <v>1268</v>
      </c>
      <c r="AG85" s="78">
        <v>3718</v>
      </c>
      <c r="AH85" s="78">
        <v>150656</v>
      </c>
      <c r="AI85" s="78">
        <v>227364</v>
      </c>
      <c r="AJ85" s="78"/>
      <c r="AK85" s="78"/>
      <c r="AL85" s="78"/>
      <c r="AM85" s="78"/>
      <c r="AN85" s="78"/>
      <c r="AO85" s="80">
        <v>43462.83424768518</v>
      </c>
      <c r="AP85" s="78"/>
      <c r="AQ85" s="78" t="b">
        <v>1</v>
      </c>
      <c r="AR85" s="78" t="b">
        <v>0</v>
      </c>
      <c r="AS85" s="78" t="b">
        <v>0</v>
      </c>
      <c r="AT85" s="78"/>
      <c r="AU85" s="78">
        <v>3</v>
      </c>
      <c r="AV85" s="78"/>
      <c r="AW85" s="78" t="b">
        <v>0</v>
      </c>
      <c r="AX85" s="78" t="s">
        <v>2136</v>
      </c>
      <c r="AY85" s="83" t="s">
        <v>2219</v>
      </c>
      <c r="AZ85" s="78" t="s">
        <v>66</v>
      </c>
      <c r="BA85" s="78" t="str">
        <f>REPLACE(INDEX(GroupVertices[Group],MATCH(Vertices[[#This Row],[Vertex]],GroupVertices[Vertex],0)),1,1,"")</f>
        <v>32</v>
      </c>
      <c r="BB85" s="48"/>
      <c r="BC85" s="48"/>
      <c r="BD85" s="48"/>
      <c r="BE85" s="48"/>
      <c r="BF85" s="48"/>
      <c r="BG85" s="48"/>
      <c r="BH85" s="119" t="s">
        <v>3017</v>
      </c>
      <c r="BI85" s="119" t="s">
        <v>3017</v>
      </c>
      <c r="BJ85" s="119" t="s">
        <v>2891</v>
      </c>
      <c r="BK85" s="119" t="s">
        <v>2891</v>
      </c>
      <c r="BL85" s="119">
        <v>2</v>
      </c>
      <c r="BM85" s="123">
        <v>10</v>
      </c>
      <c r="BN85" s="119">
        <v>2</v>
      </c>
      <c r="BO85" s="123">
        <v>10</v>
      </c>
      <c r="BP85" s="119">
        <v>0</v>
      </c>
      <c r="BQ85" s="123">
        <v>0</v>
      </c>
      <c r="BR85" s="119">
        <v>16</v>
      </c>
      <c r="BS85" s="123">
        <v>80</v>
      </c>
      <c r="BT85" s="119">
        <v>20</v>
      </c>
      <c r="BU85" s="2"/>
      <c r="BV85" s="3"/>
      <c r="BW85" s="3"/>
      <c r="BX85" s="3"/>
      <c r="BY85" s="3"/>
    </row>
    <row r="86" spans="1:77" ht="41.45" customHeight="1">
      <c r="A86" s="64" t="s">
        <v>266</v>
      </c>
      <c r="C86" s="65"/>
      <c r="D86" s="65" t="s">
        <v>64</v>
      </c>
      <c r="E86" s="66">
        <v>162.05466844646065</v>
      </c>
      <c r="F86" s="68">
        <v>99.99981282868961</v>
      </c>
      <c r="G86" s="102" t="s">
        <v>617</v>
      </c>
      <c r="H86" s="65"/>
      <c r="I86" s="69" t="s">
        <v>266</v>
      </c>
      <c r="J86" s="70"/>
      <c r="K86" s="70"/>
      <c r="L86" s="69" t="s">
        <v>2430</v>
      </c>
      <c r="M86" s="73">
        <v>1.0623779587064894</v>
      </c>
      <c r="N86" s="74">
        <v>1432.4913330078125</v>
      </c>
      <c r="O86" s="74">
        <v>8782.5546875</v>
      </c>
      <c r="P86" s="75"/>
      <c r="Q86" s="76"/>
      <c r="R86" s="76"/>
      <c r="S86" s="88"/>
      <c r="T86" s="48">
        <v>0</v>
      </c>
      <c r="U86" s="48">
        <v>1</v>
      </c>
      <c r="V86" s="49">
        <v>0</v>
      </c>
      <c r="W86" s="49">
        <v>0.015873</v>
      </c>
      <c r="X86" s="49">
        <v>0.026192</v>
      </c>
      <c r="Y86" s="49">
        <v>0.548171</v>
      </c>
      <c r="Z86" s="49">
        <v>0</v>
      </c>
      <c r="AA86" s="49">
        <v>0</v>
      </c>
      <c r="AB86" s="71">
        <v>86</v>
      </c>
      <c r="AC86" s="71"/>
      <c r="AD86" s="72"/>
      <c r="AE86" s="78" t="s">
        <v>1364</v>
      </c>
      <c r="AF86" s="78">
        <v>57</v>
      </c>
      <c r="AG86" s="78">
        <v>40</v>
      </c>
      <c r="AH86" s="78">
        <v>2111</v>
      </c>
      <c r="AI86" s="78">
        <v>2555</v>
      </c>
      <c r="AJ86" s="78"/>
      <c r="AK86" s="78"/>
      <c r="AL86" s="78"/>
      <c r="AM86" s="78"/>
      <c r="AN86" s="78"/>
      <c r="AO86" s="80">
        <v>42778.3052662037</v>
      </c>
      <c r="AP86" s="78"/>
      <c r="AQ86" s="78" t="b">
        <v>1</v>
      </c>
      <c r="AR86" s="78" t="b">
        <v>0</v>
      </c>
      <c r="AS86" s="78" t="b">
        <v>0</v>
      </c>
      <c r="AT86" s="78"/>
      <c r="AU86" s="78">
        <v>2</v>
      </c>
      <c r="AV86" s="78"/>
      <c r="AW86" s="78" t="b">
        <v>0</v>
      </c>
      <c r="AX86" s="78" t="s">
        <v>2136</v>
      </c>
      <c r="AY86" s="83" t="s">
        <v>2220</v>
      </c>
      <c r="AZ86" s="78" t="s">
        <v>66</v>
      </c>
      <c r="BA86" s="78" t="str">
        <f>REPLACE(INDEX(GroupVertices[Group],MATCH(Vertices[[#This Row],[Vertex]],GroupVertices[Vertex],0)),1,1,"")</f>
        <v>1</v>
      </c>
      <c r="BB86" s="48"/>
      <c r="BC86" s="48"/>
      <c r="BD86" s="48"/>
      <c r="BE86" s="48"/>
      <c r="BF86" s="48"/>
      <c r="BG86" s="48"/>
      <c r="BH86" s="119" t="s">
        <v>2782</v>
      </c>
      <c r="BI86" s="119" t="s">
        <v>2782</v>
      </c>
      <c r="BJ86" s="119" t="s">
        <v>2881</v>
      </c>
      <c r="BK86" s="119" t="s">
        <v>2881</v>
      </c>
      <c r="BL86" s="119">
        <v>5</v>
      </c>
      <c r="BM86" s="123">
        <v>9.803921568627452</v>
      </c>
      <c r="BN86" s="119">
        <v>2</v>
      </c>
      <c r="BO86" s="123">
        <v>3.9215686274509802</v>
      </c>
      <c r="BP86" s="119">
        <v>0</v>
      </c>
      <c r="BQ86" s="123">
        <v>0</v>
      </c>
      <c r="BR86" s="119">
        <v>44</v>
      </c>
      <c r="BS86" s="123">
        <v>86.27450980392157</v>
      </c>
      <c r="BT86" s="119">
        <v>51</v>
      </c>
      <c r="BU86" s="2"/>
      <c r="BV86" s="3"/>
      <c r="BW86" s="3"/>
      <c r="BX86" s="3"/>
      <c r="BY86" s="3"/>
    </row>
    <row r="87" spans="1:77" ht="41.45" customHeight="1">
      <c r="A87" s="64" t="s">
        <v>267</v>
      </c>
      <c r="C87" s="65"/>
      <c r="D87" s="65" t="s">
        <v>64</v>
      </c>
      <c r="E87" s="66">
        <v>162.133166728558</v>
      </c>
      <c r="F87" s="68">
        <v>99.99954406988496</v>
      </c>
      <c r="G87" s="102" t="s">
        <v>618</v>
      </c>
      <c r="H87" s="65"/>
      <c r="I87" s="69" t="s">
        <v>267</v>
      </c>
      <c r="J87" s="70"/>
      <c r="K87" s="70"/>
      <c r="L87" s="69" t="s">
        <v>2431</v>
      </c>
      <c r="M87" s="73">
        <v>1.1519463096696538</v>
      </c>
      <c r="N87" s="74">
        <v>8261.0322265625</v>
      </c>
      <c r="O87" s="74">
        <v>979.3138427734375</v>
      </c>
      <c r="P87" s="75"/>
      <c r="Q87" s="76"/>
      <c r="R87" s="76"/>
      <c r="S87" s="88"/>
      <c r="T87" s="48">
        <v>0</v>
      </c>
      <c r="U87" s="48">
        <v>1</v>
      </c>
      <c r="V87" s="49">
        <v>0</v>
      </c>
      <c r="W87" s="49">
        <v>1</v>
      </c>
      <c r="X87" s="49">
        <v>0</v>
      </c>
      <c r="Y87" s="49">
        <v>0.999997</v>
      </c>
      <c r="Z87" s="49">
        <v>0</v>
      </c>
      <c r="AA87" s="49">
        <v>0</v>
      </c>
      <c r="AB87" s="71">
        <v>87</v>
      </c>
      <c r="AC87" s="71"/>
      <c r="AD87" s="72"/>
      <c r="AE87" s="78" t="s">
        <v>1365</v>
      </c>
      <c r="AF87" s="78">
        <v>597</v>
      </c>
      <c r="AG87" s="78">
        <v>96</v>
      </c>
      <c r="AH87" s="78">
        <v>5205</v>
      </c>
      <c r="AI87" s="78">
        <v>3001</v>
      </c>
      <c r="AJ87" s="78"/>
      <c r="AK87" s="78"/>
      <c r="AL87" s="78"/>
      <c r="AM87" s="78"/>
      <c r="AN87" s="78"/>
      <c r="AO87" s="80">
        <v>40009.99435185185</v>
      </c>
      <c r="AP87" s="78"/>
      <c r="AQ87" s="78" t="b">
        <v>0</v>
      </c>
      <c r="AR87" s="78" t="b">
        <v>0</v>
      </c>
      <c r="AS87" s="78" t="b">
        <v>0</v>
      </c>
      <c r="AT87" s="78"/>
      <c r="AU87" s="78">
        <v>5</v>
      </c>
      <c r="AV87" s="83" t="s">
        <v>2045</v>
      </c>
      <c r="AW87" s="78" t="b">
        <v>0</v>
      </c>
      <c r="AX87" s="78" t="s">
        <v>2136</v>
      </c>
      <c r="AY87" s="83" t="s">
        <v>2221</v>
      </c>
      <c r="AZ87" s="78" t="s">
        <v>66</v>
      </c>
      <c r="BA87" s="78" t="str">
        <f>REPLACE(INDEX(GroupVertices[Group],MATCH(Vertices[[#This Row],[Vertex]],GroupVertices[Vertex],0)),1,1,"")</f>
        <v>31</v>
      </c>
      <c r="BB87" s="48" t="s">
        <v>532</v>
      </c>
      <c r="BC87" s="48" t="s">
        <v>532</v>
      </c>
      <c r="BD87" s="48" t="s">
        <v>550</v>
      </c>
      <c r="BE87" s="48" t="s">
        <v>550</v>
      </c>
      <c r="BF87" s="48" t="s">
        <v>556</v>
      </c>
      <c r="BG87" s="48" t="s">
        <v>556</v>
      </c>
      <c r="BH87" s="119" t="s">
        <v>3018</v>
      </c>
      <c r="BI87" s="119" t="s">
        <v>3018</v>
      </c>
      <c r="BJ87" s="119" t="s">
        <v>3109</v>
      </c>
      <c r="BK87" s="119" t="s">
        <v>3109</v>
      </c>
      <c r="BL87" s="119">
        <v>2</v>
      </c>
      <c r="BM87" s="123">
        <v>5.882352941176471</v>
      </c>
      <c r="BN87" s="119">
        <v>1</v>
      </c>
      <c r="BO87" s="123">
        <v>2.9411764705882355</v>
      </c>
      <c r="BP87" s="119">
        <v>0</v>
      </c>
      <c r="BQ87" s="123">
        <v>0</v>
      </c>
      <c r="BR87" s="119">
        <v>31</v>
      </c>
      <c r="BS87" s="123">
        <v>91.17647058823529</v>
      </c>
      <c r="BT87" s="119">
        <v>34</v>
      </c>
      <c r="BU87" s="2"/>
      <c r="BV87" s="3"/>
      <c r="BW87" s="3"/>
      <c r="BX87" s="3"/>
      <c r="BY87" s="3"/>
    </row>
    <row r="88" spans="1:77" ht="41.45" customHeight="1">
      <c r="A88" s="64" t="s">
        <v>375</v>
      </c>
      <c r="C88" s="65"/>
      <c r="D88" s="65" t="s">
        <v>64</v>
      </c>
      <c r="E88" s="66">
        <v>163.14102860048644</v>
      </c>
      <c r="F88" s="68">
        <v>99.99609339880384</v>
      </c>
      <c r="G88" s="102" t="s">
        <v>2086</v>
      </c>
      <c r="H88" s="65"/>
      <c r="I88" s="69" t="s">
        <v>375</v>
      </c>
      <c r="J88" s="70"/>
      <c r="K88" s="70"/>
      <c r="L88" s="69" t="s">
        <v>2432</v>
      </c>
      <c r="M88" s="73">
        <v>2.301939958643139</v>
      </c>
      <c r="N88" s="74">
        <v>8261.0322265625</v>
      </c>
      <c r="O88" s="74">
        <v>561.7085571289062</v>
      </c>
      <c r="P88" s="75"/>
      <c r="Q88" s="76"/>
      <c r="R88" s="76"/>
      <c r="S88" s="88"/>
      <c r="T88" s="48">
        <v>1</v>
      </c>
      <c r="U88" s="48">
        <v>0</v>
      </c>
      <c r="V88" s="49">
        <v>0</v>
      </c>
      <c r="W88" s="49">
        <v>1</v>
      </c>
      <c r="X88" s="49">
        <v>0</v>
      </c>
      <c r="Y88" s="49">
        <v>0.999997</v>
      </c>
      <c r="Z88" s="49">
        <v>0</v>
      </c>
      <c r="AA88" s="49">
        <v>0</v>
      </c>
      <c r="AB88" s="71">
        <v>88</v>
      </c>
      <c r="AC88" s="71"/>
      <c r="AD88" s="72"/>
      <c r="AE88" s="78" t="s">
        <v>1366</v>
      </c>
      <c r="AF88" s="78">
        <v>654</v>
      </c>
      <c r="AG88" s="78">
        <v>815</v>
      </c>
      <c r="AH88" s="78">
        <v>5078</v>
      </c>
      <c r="AI88" s="78">
        <v>6489</v>
      </c>
      <c r="AJ88" s="78"/>
      <c r="AK88" s="78" t="s">
        <v>1562</v>
      </c>
      <c r="AL88" s="78"/>
      <c r="AM88" s="83" t="s">
        <v>1819</v>
      </c>
      <c r="AN88" s="78"/>
      <c r="AO88" s="80">
        <v>41832.79237268519</v>
      </c>
      <c r="AP88" s="83" t="s">
        <v>1935</v>
      </c>
      <c r="AQ88" s="78" t="b">
        <v>0</v>
      </c>
      <c r="AR88" s="78" t="b">
        <v>0</v>
      </c>
      <c r="AS88" s="78" t="b">
        <v>0</v>
      </c>
      <c r="AT88" s="78"/>
      <c r="AU88" s="78">
        <v>2</v>
      </c>
      <c r="AV88" s="83" t="s">
        <v>2039</v>
      </c>
      <c r="AW88" s="78" t="b">
        <v>0</v>
      </c>
      <c r="AX88" s="78" t="s">
        <v>2136</v>
      </c>
      <c r="AY88" s="83" t="s">
        <v>2222</v>
      </c>
      <c r="AZ88" s="78" t="s">
        <v>65</v>
      </c>
      <c r="BA88" s="78" t="str">
        <f>REPLACE(INDEX(GroupVertices[Group],MATCH(Vertices[[#This Row],[Vertex]],GroupVertices[Vertex],0)),1,1,"")</f>
        <v>31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268</v>
      </c>
      <c r="C89" s="65"/>
      <c r="D89" s="65" t="s">
        <v>64</v>
      </c>
      <c r="E89" s="66">
        <v>164.94508733368795</v>
      </c>
      <c r="F89" s="68">
        <v>99.98991674556125</v>
      </c>
      <c r="G89" s="102" t="s">
        <v>619</v>
      </c>
      <c r="H89" s="65"/>
      <c r="I89" s="69" t="s">
        <v>268</v>
      </c>
      <c r="J89" s="70"/>
      <c r="K89" s="70"/>
      <c r="L89" s="69" t="s">
        <v>2433</v>
      </c>
      <c r="M89" s="73">
        <v>4.360412595957292</v>
      </c>
      <c r="N89" s="74">
        <v>9690.388671875</v>
      </c>
      <c r="O89" s="74">
        <v>799.9199829101562</v>
      </c>
      <c r="P89" s="75"/>
      <c r="Q89" s="76"/>
      <c r="R89" s="76"/>
      <c r="S89" s="88"/>
      <c r="T89" s="48">
        <v>0</v>
      </c>
      <c r="U89" s="48">
        <v>1</v>
      </c>
      <c r="V89" s="49">
        <v>0</v>
      </c>
      <c r="W89" s="49">
        <v>1</v>
      </c>
      <c r="X89" s="49">
        <v>0</v>
      </c>
      <c r="Y89" s="49">
        <v>0.999997</v>
      </c>
      <c r="Z89" s="49">
        <v>0</v>
      </c>
      <c r="AA89" s="49">
        <v>0</v>
      </c>
      <c r="AB89" s="71">
        <v>89</v>
      </c>
      <c r="AC89" s="71"/>
      <c r="AD89" s="72"/>
      <c r="AE89" s="78" t="s">
        <v>1367</v>
      </c>
      <c r="AF89" s="78">
        <v>2514</v>
      </c>
      <c r="AG89" s="78">
        <v>2102</v>
      </c>
      <c r="AH89" s="78">
        <v>18114</v>
      </c>
      <c r="AI89" s="78">
        <v>24830</v>
      </c>
      <c r="AJ89" s="78"/>
      <c r="AK89" s="78" t="s">
        <v>1563</v>
      </c>
      <c r="AL89" s="78" t="s">
        <v>1721</v>
      </c>
      <c r="AM89" s="78"/>
      <c r="AN89" s="78"/>
      <c r="AO89" s="80">
        <v>41689.34767361111</v>
      </c>
      <c r="AP89" s="83" t="s">
        <v>1936</v>
      </c>
      <c r="AQ89" s="78" t="b">
        <v>0</v>
      </c>
      <c r="AR89" s="78" t="b">
        <v>0</v>
      </c>
      <c r="AS89" s="78" t="b">
        <v>1</v>
      </c>
      <c r="AT89" s="78"/>
      <c r="AU89" s="78">
        <v>19</v>
      </c>
      <c r="AV89" s="83" t="s">
        <v>2039</v>
      </c>
      <c r="AW89" s="78" t="b">
        <v>0</v>
      </c>
      <c r="AX89" s="78" t="s">
        <v>2136</v>
      </c>
      <c r="AY89" s="83" t="s">
        <v>2223</v>
      </c>
      <c r="AZ89" s="78" t="s">
        <v>66</v>
      </c>
      <c r="BA89" s="78" t="str">
        <f>REPLACE(INDEX(GroupVertices[Group],MATCH(Vertices[[#This Row],[Vertex]],GroupVertices[Vertex],0)),1,1,"")</f>
        <v>30</v>
      </c>
      <c r="BB89" s="48"/>
      <c r="BC89" s="48"/>
      <c r="BD89" s="48"/>
      <c r="BE89" s="48"/>
      <c r="BF89" s="48"/>
      <c r="BG89" s="48"/>
      <c r="BH89" s="119" t="s">
        <v>3019</v>
      </c>
      <c r="BI89" s="119" t="s">
        <v>3019</v>
      </c>
      <c r="BJ89" s="119" t="s">
        <v>3110</v>
      </c>
      <c r="BK89" s="119" t="s">
        <v>3110</v>
      </c>
      <c r="BL89" s="119">
        <v>0</v>
      </c>
      <c r="BM89" s="123">
        <v>0</v>
      </c>
      <c r="BN89" s="119">
        <v>4</v>
      </c>
      <c r="BO89" s="123">
        <v>7.407407407407407</v>
      </c>
      <c r="BP89" s="119">
        <v>0</v>
      </c>
      <c r="BQ89" s="123">
        <v>0</v>
      </c>
      <c r="BR89" s="119">
        <v>50</v>
      </c>
      <c r="BS89" s="123">
        <v>92.5925925925926</v>
      </c>
      <c r="BT89" s="119">
        <v>54</v>
      </c>
      <c r="BU89" s="2"/>
      <c r="BV89" s="3"/>
      <c r="BW89" s="3"/>
      <c r="BX89" s="3"/>
      <c r="BY89" s="3"/>
    </row>
    <row r="90" spans="1:77" ht="41.45" customHeight="1">
      <c r="A90" s="64" t="s">
        <v>376</v>
      </c>
      <c r="C90" s="65"/>
      <c r="D90" s="65" t="s">
        <v>64</v>
      </c>
      <c r="E90" s="66">
        <v>162.29436855786506</v>
      </c>
      <c r="F90" s="68">
        <v>99.99899215448256</v>
      </c>
      <c r="G90" s="102" t="s">
        <v>2087</v>
      </c>
      <c r="H90" s="65"/>
      <c r="I90" s="69" t="s">
        <v>376</v>
      </c>
      <c r="J90" s="70"/>
      <c r="K90" s="70"/>
      <c r="L90" s="69" t="s">
        <v>2434</v>
      </c>
      <c r="M90" s="73">
        <v>1.3358813161118663</v>
      </c>
      <c r="N90" s="74">
        <v>9690.388671875</v>
      </c>
      <c r="O90" s="74">
        <v>1693.9482421875</v>
      </c>
      <c r="P90" s="75"/>
      <c r="Q90" s="76"/>
      <c r="R90" s="76"/>
      <c r="S90" s="88"/>
      <c r="T90" s="48">
        <v>1</v>
      </c>
      <c r="U90" s="48">
        <v>0</v>
      </c>
      <c r="V90" s="49">
        <v>0</v>
      </c>
      <c r="W90" s="49">
        <v>1</v>
      </c>
      <c r="X90" s="49">
        <v>0</v>
      </c>
      <c r="Y90" s="49">
        <v>0.999997</v>
      </c>
      <c r="Z90" s="49">
        <v>0</v>
      </c>
      <c r="AA90" s="49">
        <v>0</v>
      </c>
      <c r="AB90" s="71">
        <v>90</v>
      </c>
      <c r="AC90" s="71"/>
      <c r="AD90" s="72"/>
      <c r="AE90" s="78" t="s">
        <v>1368</v>
      </c>
      <c r="AF90" s="78">
        <v>612</v>
      </c>
      <c r="AG90" s="78">
        <v>211</v>
      </c>
      <c r="AH90" s="78">
        <v>3738</v>
      </c>
      <c r="AI90" s="78">
        <v>8506</v>
      </c>
      <c r="AJ90" s="78"/>
      <c r="AK90" s="78" t="s">
        <v>1564</v>
      </c>
      <c r="AL90" s="78" t="s">
        <v>1722</v>
      </c>
      <c r="AM90" s="78"/>
      <c r="AN90" s="78"/>
      <c r="AO90" s="80">
        <v>42550.8825462963</v>
      </c>
      <c r="AP90" s="83" t="s">
        <v>1937</v>
      </c>
      <c r="AQ90" s="78" t="b">
        <v>1</v>
      </c>
      <c r="AR90" s="78" t="b">
        <v>0</v>
      </c>
      <c r="AS90" s="78" t="b">
        <v>0</v>
      </c>
      <c r="AT90" s="78"/>
      <c r="AU90" s="78">
        <v>0</v>
      </c>
      <c r="AV90" s="78"/>
      <c r="AW90" s="78" t="b">
        <v>0</v>
      </c>
      <c r="AX90" s="78" t="s">
        <v>2136</v>
      </c>
      <c r="AY90" s="83" t="s">
        <v>2224</v>
      </c>
      <c r="AZ90" s="78" t="s">
        <v>65</v>
      </c>
      <c r="BA90" s="78" t="str">
        <f>REPLACE(INDEX(GroupVertices[Group],MATCH(Vertices[[#This Row],[Vertex]],GroupVertices[Vertex],0)),1,1,"")</f>
        <v>30</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269</v>
      </c>
      <c r="C91" s="65"/>
      <c r="D91" s="65" t="s">
        <v>64</v>
      </c>
      <c r="E91" s="66">
        <v>162.05466844646065</v>
      </c>
      <c r="F91" s="68">
        <v>99.99981282868961</v>
      </c>
      <c r="G91" s="102" t="s">
        <v>620</v>
      </c>
      <c r="H91" s="65"/>
      <c r="I91" s="69" t="s">
        <v>269</v>
      </c>
      <c r="J91" s="70"/>
      <c r="K91" s="70"/>
      <c r="L91" s="69" t="s">
        <v>2435</v>
      </c>
      <c r="M91" s="73">
        <v>1.0623779587064894</v>
      </c>
      <c r="N91" s="74">
        <v>9060.1728515625</v>
      </c>
      <c r="O91" s="74">
        <v>891.0873413085938</v>
      </c>
      <c r="P91" s="75"/>
      <c r="Q91" s="76"/>
      <c r="R91" s="76"/>
      <c r="S91" s="88"/>
      <c r="T91" s="48">
        <v>0</v>
      </c>
      <c r="U91" s="48">
        <v>1</v>
      </c>
      <c r="V91" s="49">
        <v>0</v>
      </c>
      <c r="W91" s="49">
        <v>1</v>
      </c>
      <c r="X91" s="49">
        <v>0</v>
      </c>
      <c r="Y91" s="49">
        <v>0.999997</v>
      </c>
      <c r="Z91" s="49">
        <v>0</v>
      </c>
      <c r="AA91" s="49">
        <v>0</v>
      </c>
      <c r="AB91" s="71">
        <v>91</v>
      </c>
      <c r="AC91" s="71"/>
      <c r="AD91" s="72"/>
      <c r="AE91" s="78" t="s">
        <v>1369</v>
      </c>
      <c r="AF91" s="78">
        <v>353</v>
      </c>
      <c r="AG91" s="78">
        <v>40</v>
      </c>
      <c r="AH91" s="78">
        <v>3107</v>
      </c>
      <c r="AI91" s="78">
        <v>867</v>
      </c>
      <c r="AJ91" s="78"/>
      <c r="AK91" s="78"/>
      <c r="AL91" s="78"/>
      <c r="AM91" s="78"/>
      <c r="AN91" s="78"/>
      <c r="AO91" s="80">
        <v>40552.07109953704</v>
      </c>
      <c r="AP91" s="78"/>
      <c r="AQ91" s="78" t="b">
        <v>1</v>
      </c>
      <c r="AR91" s="78" t="b">
        <v>0</v>
      </c>
      <c r="AS91" s="78" t="b">
        <v>1</v>
      </c>
      <c r="AT91" s="78"/>
      <c r="AU91" s="78">
        <v>0</v>
      </c>
      <c r="AV91" s="83" t="s">
        <v>2039</v>
      </c>
      <c r="AW91" s="78" t="b">
        <v>0</v>
      </c>
      <c r="AX91" s="78" t="s">
        <v>2136</v>
      </c>
      <c r="AY91" s="83" t="s">
        <v>2225</v>
      </c>
      <c r="AZ91" s="78" t="s">
        <v>66</v>
      </c>
      <c r="BA91" s="78" t="str">
        <f>REPLACE(INDEX(GroupVertices[Group],MATCH(Vertices[[#This Row],[Vertex]],GroupVertices[Vertex],0)),1,1,"")</f>
        <v>29</v>
      </c>
      <c r="BB91" s="48"/>
      <c r="BC91" s="48"/>
      <c r="BD91" s="48"/>
      <c r="BE91" s="48"/>
      <c r="BF91" s="48"/>
      <c r="BG91" s="48"/>
      <c r="BH91" s="119" t="s">
        <v>3020</v>
      </c>
      <c r="BI91" s="119" t="s">
        <v>3020</v>
      </c>
      <c r="BJ91" s="119" t="s">
        <v>3111</v>
      </c>
      <c r="BK91" s="119" t="s">
        <v>3111</v>
      </c>
      <c r="BL91" s="119">
        <v>0</v>
      </c>
      <c r="BM91" s="123">
        <v>0</v>
      </c>
      <c r="BN91" s="119">
        <v>1</v>
      </c>
      <c r="BO91" s="123">
        <v>4.3478260869565215</v>
      </c>
      <c r="BP91" s="119">
        <v>0</v>
      </c>
      <c r="BQ91" s="123">
        <v>0</v>
      </c>
      <c r="BR91" s="119">
        <v>22</v>
      </c>
      <c r="BS91" s="123">
        <v>95.65217391304348</v>
      </c>
      <c r="BT91" s="119">
        <v>23</v>
      </c>
      <c r="BU91" s="2"/>
      <c r="BV91" s="3"/>
      <c r="BW91" s="3"/>
      <c r="BX91" s="3"/>
      <c r="BY91" s="3"/>
    </row>
    <row r="92" spans="1:77" ht="41.45" customHeight="1">
      <c r="A92" s="64" t="s">
        <v>377</v>
      </c>
      <c r="C92" s="65"/>
      <c r="D92" s="65" t="s">
        <v>64</v>
      </c>
      <c r="E92" s="66">
        <v>253.12669322975734</v>
      </c>
      <c r="F92" s="68">
        <v>99.68800462265143</v>
      </c>
      <c r="G92" s="102" t="s">
        <v>2088</v>
      </c>
      <c r="H92" s="65"/>
      <c r="I92" s="69" t="s">
        <v>377</v>
      </c>
      <c r="J92" s="70"/>
      <c r="K92" s="70"/>
      <c r="L92" s="69" t="s">
        <v>2436</v>
      </c>
      <c r="M92" s="73">
        <v>104.97765942436344</v>
      </c>
      <c r="N92" s="74">
        <v>9060.1728515625</v>
      </c>
      <c r="O92" s="74">
        <v>532.2996826171875</v>
      </c>
      <c r="P92" s="75"/>
      <c r="Q92" s="76"/>
      <c r="R92" s="76"/>
      <c r="S92" s="88"/>
      <c r="T92" s="48">
        <v>1</v>
      </c>
      <c r="U92" s="48">
        <v>0</v>
      </c>
      <c r="V92" s="49">
        <v>0</v>
      </c>
      <c r="W92" s="49">
        <v>1</v>
      </c>
      <c r="X92" s="49">
        <v>0</v>
      </c>
      <c r="Y92" s="49">
        <v>0.999997</v>
      </c>
      <c r="Z92" s="49">
        <v>0</v>
      </c>
      <c r="AA92" s="49">
        <v>0</v>
      </c>
      <c r="AB92" s="71">
        <v>92</v>
      </c>
      <c r="AC92" s="71"/>
      <c r="AD92" s="72"/>
      <c r="AE92" s="78" t="s">
        <v>1370</v>
      </c>
      <c r="AF92" s="78">
        <v>1529</v>
      </c>
      <c r="AG92" s="78">
        <v>65010</v>
      </c>
      <c r="AH92" s="78">
        <v>24220</v>
      </c>
      <c r="AI92" s="78">
        <v>4495</v>
      </c>
      <c r="AJ92" s="78"/>
      <c r="AK92" s="78" t="s">
        <v>1565</v>
      </c>
      <c r="AL92" s="78" t="s">
        <v>1723</v>
      </c>
      <c r="AM92" s="78"/>
      <c r="AN92" s="78"/>
      <c r="AO92" s="80">
        <v>39897.71199074074</v>
      </c>
      <c r="AP92" s="78"/>
      <c r="AQ92" s="78" t="b">
        <v>1</v>
      </c>
      <c r="AR92" s="78" t="b">
        <v>0</v>
      </c>
      <c r="AS92" s="78" t="b">
        <v>1</v>
      </c>
      <c r="AT92" s="78"/>
      <c r="AU92" s="78">
        <v>1444</v>
      </c>
      <c r="AV92" s="83" t="s">
        <v>2039</v>
      </c>
      <c r="AW92" s="78" t="b">
        <v>1</v>
      </c>
      <c r="AX92" s="78" t="s">
        <v>2136</v>
      </c>
      <c r="AY92" s="83" t="s">
        <v>2226</v>
      </c>
      <c r="AZ92" s="78" t="s">
        <v>65</v>
      </c>
      <c r="BA92" s="78" t="str">
        <f>REPLACE(INDEX(GroupVertices[Group],MATCH(Vertices[[#This Row],[Vertex]],GroupVertices[Vertex],0)),1,1,"")</f>
        <v>29</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270</v>
      </c>
      <c r="C93" s="65"/>
      <c r="D93" s="65" t="s">
        <v>64</v>
      </c>
      <c r="E93" s="66">
        <v>163.7395780014787</v>
      </c>
      <c r="F93" s="68">
        <v>99.99404411291837</v>
      </c>
      <c r="G93" s="102" t="s">
        <v>621</v>
      </c>
      <c r="H93" s="65"/>
      <c r="I93" s="69" t="s">
        <v>270</v>
      </c>
      <c r="J93" s="70"/>
      <c r="K93" s="70"/>
      <c r="L93" s="69" t="s">
        <v>2437</v>
      </c>
      <c r="M93" s="73">
        <v>2.9848986347372675</v>
      </c>
      <c r="N93" s="74">
        <v>5457.5439453125</v>
      </c>
      <c r="O93" s="74">
        <v>5822.947265625</v>
      </c>
      <c r="P93" s="75"/>
      <c r="Q93" s="76"/>
      <c r="R93" s="76"/>
      <c r="S93" s="88"/>
      <c r="T93" s="48">
        <v>1</v>
      </c>
      <c r="U93" s="48">
        <v>3</v>
      </c>
      <c r="V93" s="49">
        <v>2</v>
      </c>
      <c r="W93" s="49">
        <v>0.5</v>
      </c>
      <c r="X93" s="49">
        <v>0</v>
      </c>
      <c r="Y93" s="49">
        <v>1.723399</v>
      </c>
      <c r="Z93" s="49">
        <v>0</v>
      </c>
      <c r="AA93" s="49">
        <v>0</v>
      </c>
      <c r="AB93" s="71">
        <v>93</v>
      </c>
      <c r="AC93" s="71"/>
      <c r="AD93" s="72"/>
      <c r="AE93" s="78" t="s">
        <v>1371</v>
      </c>
      <c r="AF93" s="78">
        <v>4959</v>
      </c>
      <c r="AG93" s="78">
        <v>1242</v>
      </c>
      <c r="AH93" s="78">
        <v>17117</v>
      </c>
      <c r="AI93" s="78">
        <v>4953</v>
      </c>
      <c r="AJ93" s="78"/>
      <c r="AK93" s="78" t="s">
        <v>1566</v>
      </c>
      <c r="AL93" s="78" t="s">
        <v>1694</v>
      </c>
      <c r="AM93" s="78"/>
      <c r="AN93" s="78"/>
      <c r="AO93" s="80">
        <v>42423.087743055556</v>
      </c>
      <c r="AP93" s="83" t="s">
        <v>1938</v>
      </c>
      <c r="AQ93" s="78" t="b">
        <v>1</v>
      </c>
      <c r="AR93" s="78" t="b">
        <v>0</v>
      </c>
      <c r="AS93" s="78" t="b">
        <v>0</v>
      </c>
      <c r="AT93" s="78"/>
      <c r="AU93" s="78">
        <v>14</v>
      </c>
      <c r="AV93" s="78"/>
      <c r="AW93" s="78" t="b">
        <v>0</v>
      </c>
      <c r="AX93" s="78" t="s">
        <v>2136</v>
      </c>
      <c r="AY93" s="83" t="s">
        <v>2227</v>
      </c>
      <c r="AZ93" s="78" t="s">
        <v>66</v>
      </c>
      <c r="BA93" s="78" t="str">
        <f>REPLACE(INDEX(GroupVertices[Group],MATCH(Vertices[[#This Row],[Vertex]],GroupVertices[Vertex],0)),1,1,"")</f>
        <v>18</v>
      </c>
      <c r="BB93" s="48"/>
      <c r="BC93" s="48"/>
      <c r="BD93" s="48"/>
      <c r="BE93" s="48"/>
      <c r="BF93" s="48"/>
      <c r="BG93" s="48"/>
      <c r="BH93" s="119" t="s">
        <v>2795</v>
      </c>
      <c r="BI93" s="119" t="s">
        <v>2795</v>
      </c>
      <c r="BJ93" s="119" t="s">
        <v>2889</v>
      </c>
      <c r="BK93" s="119" t="s">
        <v>2889</v>
      </c>
      <c r="BL93" s="119">
        <v>6</v>
      </c>
      <c r="BM93" s="123">
        <v>8.571428571428571</v>
      </c>
      <c r="BN93" s="119">
        <v>6</v>
      </c>
      <c r="BO93" s="123">
        <v>8.571428571428571</v>
      </c>
      <c r="BP93" s="119">
        <v>0</v>
      </c>
      <c r="BQ93" s="123">
        <v>0</v>
      </c>
      <c r="BR93" s="119">
        <v>58</v>
      </c>
      <c r="BS93" s="123">
        <v>82.85714285714286</v>
      </c>
      <c r="BT93" s="119">
        <v>70</v>
      </c>
      <c r="BU93" s="2"/>
      <c r="BV93" s="3"/>
      <c r="BW93" s="3"/>
      <c r="BX93" s="3"/>
      <c r="BY93" s="3"/>
    </row>
    <row r="94" spans="1:77" ht="41.45" customHeight="1">
      <c r="A94" s="64" t="s">
        <v>378</v>
      </c>
      <c r="C94" s="65"/>
      <c r="D94" s="65" t="s">
        <v>64</v>
      </c>
      <c r="E94" s="66">
        <v>164.23159401962457</v>
      </c>
      <c r="F94" s="68">
        <v>99.99235957112494</v>
      </c>
      <c r="G94" s="102" t="s">
        <v>2089</v>
      </c>
      <c r="H94" s="65"/>
      <c r="I94" s="69" t="s">
        <v>378</v>
      </c>
      <c r="J94" s="70"/>
      <c r="K94" s="70"/>
      <c r="L94" s="69" t="s">
        <v>2438</v>
      </c>
      <c r="M94" s="73">
        <v>3.546300263095673</v>
      </c>
      <c r="N94" s="74">
        <v>5212.82080078125</v>
      </c>
      <c r="O94" s="74">
        <v>5454.3564453125</v>
      </c>
      <c r="P94" s="75"/>
      <c r="Q94" s="76"/>
      <c r="R94" s="76"/>
      <c r="S94" s="88"/>
      <c r="T94" s="48">
        <v>1</v>
      </c>
      <c r="U94" s="48">
        <v>0</v>
      </c>
      <c r="V94" s="49">
        <v>0</v>
      </c>
      <c r="W94" s="49">
        <v>0.333333</v>
      </c>
      <c r="X94" s="49">
        <v>0</v>
      </c>
      <c r="Y94" s="49">
        <v>0.638296</v>
      </c>
      <c r="Z94" s="49">
        <v>0</v>
      </c>
      <c r="AA94" s="49">
        <v>0</v>
      </c>
      <c r="AB94" s="71">
        <v>94</v>
      </c>
      <c r="AC94" s="71"/>
      <c r="AD94" s="72"/>
      <c r="AE94" s="78" t="s">
        <v>1372</v>
      </c>
      <c r="AF94" s="78">
        <v>1994</v>
      </c>
      <c r="AG94" s="78">
        <v>1593</v>
      </c>
      <c r="AH94" s="78">
        <v>20034</v>
      </c>
      <c r="AI94" s="78">
        <v>51848</v>
      </c>
      <c r="AJ94" s="78"/>
      <c r="AK94" s="78" t="s">
        <v>1567</v>
      </c>
      <c r="AL94" s="78" t="s">
        <v>1724</v>
      </c>
      <c r="AM94" s="83" t="s">
        <v>1820</v>
      </c>
      <c r="AN94" s="78"/>
      <c r="AO94" s="80">
        <v>39853.69194444444</v>
      </c>
      <c r="AP94" s="83" t="s">
        <v>1939</v>
      </c>
      <c r="AQ94" s="78" t="b">
        <v>0</v>
      </c>
      <c r="AR94" s="78" t="b">
        <v>0</v>
      </c>
      <c r="AS94" s="78" t="b">
        <v>0</v>
      </c>
      <c r="AT94" s="78"/>
      <c r="AU94" s="78">
        <v>189</v>
      </c>
      <c r="AV94" s="83" t="s">
        <v>2039</v>
      </c>
      <c r="AW94" s="78" t="b">
        <v>0</v>
      </c>
      <c r="AX94" s="78" t="s">
        <v>2136</v>
      </c>
      <c r="AY94" s="83" t="s">
        <v>2228</v>
      </c>
      <c r="AZ94" s="78" t="s">
        <v>65</v>
      </c>
      <c r="BA94" s="78" t="str">
        <f>REPLACE(INDEX(GroupVertices[Group],MATCH(Vertices[[#This Row],[Vertex]],GroupVertices[Vertex],0)),1,1,"")</f>
        <v>18</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379</v>
      </c>
      <c r="C95" s="65"/>
      <c r="D95" s="65" t="s">
        <v>64</v>
      </c>
      <c r="E95" s="66">
        <v>170.47781446651345</v>
      </c>
      <c r="F95" s="68">
        <v>99.97097404909775</v>
      </c>
      <c r="G95" s="102" t="s">
        <v>2090</v>
      </c>
      <c r="H95" s="65"/>
      <c r="I95" s="69" t="s">
        <v>379</v>
      </c>
      <c r="J95" s="70"/>
      <c r="K95" s="70"/>
      <c r="L95" s="69" t="s">
        <v>2439</v>
      </c>
      <c r="M95" s="73">
        <v>10.67338190402175</v>
      </c>
      <c r="N95" s="74">
        <v>4723.37451171875</v>
      </c>
      <c r="O95" s="74">
        <v>4717.17529296875</v>
      </c>
      <c r="P95" s="75"/>
      <c r="Q95" s="76"/>
      <c r="R95" s="76"/>
      <c r="S95" s="88"/>
      <c r="T95" s="48">
        <v>1</v>
      </c>
      <c r="U95" s="48">
        <v>0</v>
      </c>
      <c r="V95" s="49">
        <v>0</v>
      </c>
      <c r="W95" s="49">
        <v>0.333333</v>
      </c>
      <c r="X95" s="49">
        <v>0</v>
      </c>
      <c r="Y95" s="49">
        <v>0.638296</v>
      </c>
      <c r="Z95" s="49">
        <v>0</v>
      </c>
      <c r="AA95" s="49">
        <v>0</v>
      </c>
      <c r="AB95" s="71">
        <v>95</v>
      </c>
      <c r="AC95" s="71"/>
      <c r="AD95" s="72"/>
      <c r="AE95" s="78" t="s">
        <v>1373</v>
      </c>
      <c r="AF95" s="78">
        <v>1919</v>
      </c>
      <c r="AG95" s="78">
        <v>6049</v>
      </c>
      <c r="AH95" s="78">
        <v>28597</v>
      </c>
      <c r="AI95" s="78">
        <v>40198</v>
      </c>
      <c r="AJ95" s="78"/>
      <c r="AK95" s="78" t="s">
        <v>1568</v>
      </c>
      <c r="AL95" s="78" t="s">
        <v>1725</v>
      </c>
      <c r="AM95" s="83" t="s">
        <v>1821</v>
      </c>
      <c r="AN95" s="78"/>
      <c r="AO95" s="80">
        <v>40948.8540625</v>
      </c>
      <c r="AP95" s="83" t="s">
        <v>1940</v>
      </c>
      <c r="AQ95" s="78" t="b">
        <v>1</v>
      </c>
      <c r="AR95" s="78" t="b">
        <v>0</v>
      </c>
      <c r="AS95" s="78" t="b">
        <v>1</v>
      </c>
      <c r="AT95" s="78"/>
      <c r="AU95" s="78">
        <v>78</v>
      </c>
      <c r="AV95" s="83" t="s">
        <v>2039</v>
      </c>
      <c r="AW95" s="78" t="b">
        <v>0</v>
      </c>
      <c r="AX95" s="78" t="s">
        <v>2136</v>
      </c>
      <c r="AY95" s="83" t="s">
        <v>2229</v>
      </c>
      <c r="AZ95" s="78" t="s">
        <v>65</v>
      </c>
      <c r="BA95" s="78" t="str">
        <f>REPLACE(INDEX(GroupVertices[Group],MATCH(Vertices[[#This Row],[Vertex]],GroupVertices[Vertex],0)),1,1,"")</f>
        <v>18</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271</v>
      </c>
      <c r="C96" s="65"/>
      <c r="D96" s="65" t="s">
        <v>64</v>
      </c>
      <c r="E96" s="66">
        <v>163.74378326659107</v>
      </c>
      <c r="F96" s="68">
        <v>99.99402971512527</v>
      </c>
      <c r="G96" s="102" t="s">
        <v>622</v>
      </c>
      <c r="H96" s="65"/>
      <c r="I96" s="69" t="s">
        <v>271</v>
      </c>
      <c r="J96" s="70"/>
      <c r="K96" s="70"/>
      <c r="L96" s="69" t="s">
        <v>2440</v>
      </c>
      <c r="M96" s="73">
        <v>2.989696939253151</v>
      </c>
      <c r="N96" s="74">
        <v>2215.40771484375</v>
      </c>
      <c r="O96" s="74">
        <v>9139.408203125</v>
      </c>
      <c r="P96" s="75"/>
      <c r="Q96" s="76"/>
      <c r="R96" s="76"/>
      <c r="S96" s="88"/>
      <c r="T96" s="48">
        <v>0</v>
      </c>
      <c r="U96" s="48">
        <v>1</v>
      </c>
      <c r="V96" s="49">
        <v>0</v>
      </c>
      <c r="W96" s="49">
        <v>0.015873</v>
      </c>
      <c r="X96" s="49">
        <v>0.026192</v>
      </c>
      <c r="Y96" s="49">
        <v>0.548171</v>
      </c>
      <c r="Z96" s="49">
        <v>0</v>
      </c>
      <c r="AA96" s="49">
        <v>0</v>
      </c>
      <c r="AB96" s="71">
        <v>96</v>
      </c>
      <c r="AC96" s="71"/>
      <c r="AD96" s="72"/>
      <c r="AE96" s="78" t="s">
        <v>1374</v>
      </c>
      <c r="AF96" s="78">
        <v>1311</v>
      </c>
      <c r="AG96" s="78">
        <v>1245</v>
      </c>
      <c r="AH96" s="78">
        <v>53505</v>
      </c>
      <c r="AI96" s="78">
        <v>131098</v>
      </c>
      <c r="AJ96" s="78"/>
      <c r="AK96" s="78" t="s">
        <v>1569</v>
      </c>
      <c r="AL96" s="78" t="s">
        <v>1726</v>
      </c>
      <c r="AM96" s="78"/>
      <c r="AN96" s="78"/>
      <c r="AO96" s="80">
        <v>40271.03638888889</v>
      </c>
      <c r="AP96" s="83" t="s">
        <v>1941</v>
      </c>
      <c r="AQ96" s="78" t="b">
        <v>0</v>
      </c>
      <c r="AR96" s="78" t="b">
        <v>0</v>
      </c>
      <c r="AS96" s="78" t="b">
        <v>0</v>
      </c>
      <c r="AT96" s="78"/>
      <c r="AU96" s="78">
        <v>15</v>
      </c>
      <c r="AV96" s="83" t="s">
        <v>2048</v>
      </c>
      <c r="AW96" s="78" t="b">
        <v>0</v>
      </c>
      <c r="AX96" s="78" t="s">
        <v>2136</v>
      </c>
      <c r="AY96" s="83" t="s">
        <v>2230</v>
      </c>
      <c r="AZ96" s="78" t="s">
        <v>66</v>
      </c>
      <c r="BA96" s="78" t="str">
        <f>REPLACE(INDEX(GroupVertices[Group],MATCH(Vertices[[#This Row],[Vertex]],GroupVertices[Vertex],0)),1,1,"")</f>
        <v>1</v>
      </c>
      <c r="BB96" s="48"/>
      <c r="BC96" s="48"/>
      <c r="BD96" s="48"/>
      <c r="BE96" s="48"/>
      <c r="BF96" s="48"/>
      <c r="BG96" s="48"/>
      <c r="BH96" s="119" t="s">
        <v>2782</v>
      </c>
      <c r="BI96" s="119" t="s">
        <v>2782</v>
      </c>
      <c r="BJ96" s="119" t="s">
        <v>2881</v>
      </c>
      <c r="BK96" s="119" t="s">
        <v>2881</v>
      </c>
      <c r="BL96" s="119">
        <v>5</v>
      </c>
      <c r="BM96" s="123">
        <v>9.803921568627452</v>
      </c>
      <c r="BN96" s="119">
        <v>2</v>
      </c>
      <c r="BO96" s="123">
        <v>3.9215686274509802</v>
      </c>
      <c r="BP96" s="119">
        <v>0</v>
      </c>
      <c r="BQ96" s="123">
        <v>0</v>
      </c>
      <c r="BR96" s="119">
        <v>44</v>
      </c>
      <c r="BS96" s="123">
        <v>86.27450980392157</v>
      </c>
      <c r="BT96" s="119">
        <v>51</v>
      </c>
      <c r="BU96" s="2"/>
      <c r="BV96" s="3"/>
      <c r="BW96" s="3"/>
      <c r="BX96" s="3"/>
      <c r="BY96" s="3"/>
    </row>
    <row r="97" spans="1:77" ht="41.45" customHeight="1">
      <c r="A97" s="64" t="s">
        <v>272</v>
      </c>
      <c r="C97" s="65"/>
      <c r="D97" s="65" t="s">
        <v>64</v>
      </c>
      <c r="E97" s="66">
        <v>162.2607264369662</v>
      </c>
      <c r="F97" s="68">
        <v>99.99910733682741</v>
      </c>
      <c r="G97" s="102" t="s">
        <v>623</v>
      </c>
      <c r="H97" s="65"/>
      <c r="I97" s="69" t="s">
        <v>272</v>
      </c>
      <c r="J97" s="70"/>
      <c r="K97" s="70"/>
      <c r="L97" s="69" t="s">
        <v>2441</v>
      </c>
      <c r="M97" s="73">
        <v>1.297494879984796</v>
      </c>
      <c r="N97" s="74">
        <v>1786.7608642578125</v>
      </c>
      <c r="O97" s="74">
        <v>6115.26171875</v>
      </c>
      <c r="P97" s="75"/>
      <c r="Q97" s="76"/>
      <c r="R97" s="76"/>
      <c r="S97" s="88"/>
      <c r="T97" s="48">
        <v>0</v>
      </c>
      <c r="U97" s="48">
        <v>1</v>
      </c>
      <c r="V97" s="49">
        <v>0</v>
      </c>
      <c r="W97" s="49">
        <v>0.015873</v>
      </c>
      <c r="X97" s="49">
        <v>0.026192</v>
      </c>
      <c r="Y97" s="49">
        <v>0.548171</v>
      </c>
      <c r="Z97" s="49">
        <v>0</v>
      </c>
      <c r="AA97" s="49">
        <v>0</v>
      </c>
      <c r="AB97" s="71">
        <v>97</v>
      </c>
      <c r="AC97" s="71"/>
      <c r="AD97" s="72"/>
      <c r="AE97" s="78" t="s">
        <v>1375</v>
      </c>
      <c r="AF97" s="78">
        <v>815</v>
      </c>
      <c r="AG97" s="78">
        <v>187</v>
      </c>
      <c r="AH97" s="78">
        <v>3341</v>
      </c>
      <c r="AI97" s="78">
        <v>4030</v>
      </c>
      <c r="AJ97" s="78"/>
      <c r="AK97" s="78"/>
      <c r="AL97" s="78" t="s">
        <v>1727</v>
      </c>
      <c r="AM97" s="78"/>
      <c r="AN97" s="78"/>
      <c r="AO97" s="80">
        <v>40583.86690972222</v>
      </c>
      <c r="AP97" s="83" t="s">
        <v>1942</v>
      </c>
      <c r="AQ97" s="78" t="b">
        <v>0</v>
      </c>
      <c r="AR97" s="78" t="b">
        <v>0</v>
      </c>
      <c r="AS97" s="78" t="b">
        <v>0</v>
      </c>
      <c r="AT97" s="78"/>
      <c r="AU97" s="78">
        <v>6</v>
      </c>
      <c r="AV97" s="83" t="s">
        <v>2041</v>
      </c>
      <c r="AW97" s="78" t="b">
        <v>0</v>
      </c>
      <c r="AX97" s="78" t="s">
        <v>2136</v>
      </c>
      <c r="AY97" s="83" t="s">
        <v>2231</v>
      </c>
      <c r="AZ97" s="78" t="s">
        <v>66</v>
      </c>
      <c r="BA97" s="78" t="str">
        <f>REPLACE(INDEX(GroupVertices[Group],MATCH(Vertices[[#This Row],[Vertex]],GroupVertices[Vertex],0)),1,1,"")</f>
        <v>1</v>
      </c>
      <c r="BB97" s="48"/>
      <c r="BC97" s="48"/>
      <c r="BD97" s="48"/>
      <c r="BE97" s="48"/>
      <c r="BF97" s="48"/>
      <c r="BG97" s="48"/>
      <c r="BH97" s="119" t="s">
        <v>2782</v>
      </c>
      <c r="BI97" s="119" t="s">
        <v>2782</v>
      </c>
      <c r="BJ97" s="119" t="s">
        <v>2881</v>
      </c>
      <c r="BK97" s="119" t="s">
        <v>2881</v>
      </c>
      <c r="BL97" s="119">
        <v>5</v>
      </c>
      <c r="BM97" s="123">
        <v>9.803921568627452</v>
      </c>
      <c r="BN97" s="119">
        <v>2</v>
      </c>
      <c r="BO97" s="123">
        <v>3.9215686274509802</v>
      </c>
      <c r="BP97" s="119">
        <v>0</v>
      </c>
      <c r="BQ97" s="123">
        <v>0</v>
      </c>
      <c r="BR97" s="119">
        <v>44</v>
      </c>
      <c r="BS97" s="123">
        <v>86.27450980392157</v>
      </c>
      <c r="BT97" s="119">
        <v>51</v>
      </c>
      <c r="BU97" s="2"/>
      <c r="BV97" s="3"/>
      <c r="BW97" s="3"/>
      <c r="BX97" s="3"/>
      <c r="BY97" s="3"/>
    </row>
    <row r="98" spans="1:77" ht="41.45" customHeight="1">
      <c r="A98" s="64" t="s">
        <v>273</v>
      </c>
      <c r="C98" s="65"/>
      <c r="D98" s="65" t="s">
        <v>64</v>
      </c>
      <c r="E98" s="66">
        <v>162.25792292689127</v>
      </c>
      <c r="F98" s="68">
        <v>99.99911693535614</v>
      </c>
      <c r="G98" s="102" t="s">
        <v>624</v>
      </c>
      <c r="H98" s="65"/>
      <c r="I98" s="69" t="s">
        <v>273</v>
      </c>
      <c r="J98" s="70"/>
      <c r="K98" s="70"/>
      <c r="L98" s="69" t="s">
        <v>2442</v>
      </c>
      <c r="M98" s="73">
        <v>1.29429601030754</v>
      </c>
      <c r="N98" s="74">
        <v>4906.9169921875</v>
      </c>
      <c r="O98" s="74">
        <v>4090.767333984375</v>
      </c>
      <c r="P98" s="75"/>
      <c r="Q98" s="76"/>
      <c r="R98" s="76"/>
      <c r="S98" s="88"/>
      <c r="T98" s="48">
        <v>1</v>
      </c>
      <c r="U98" s="48">
        <v>3</v>
      </c>
      <c r="V98" s="49">
        <v>2</v>
      </c>
      <c r="W98" s="49">
        <v>0.5</v>
      </c>
      <c r="X98" s="49">
        <v>0</v>
      </c>
      <c r="Y98" s="49">
        <v>1.723399</v>
      </c>
      <c r="Z98" s="49">
        <v>0</v>
      </c>
      <c r="AA98" s="49">
        <v>0</v>
      </c>
      <c r="AB98" s="71">
        <v>98</v>
      </c>
      <c r="AC98" s="71"/>
      <c r="AD98" s="72"/>
      <c r="AE98" s="78" t="s">
        <v>1376</v>
      </c>
      <c r="AF98" s="78">
        <v>781</v>
      </c>
      <c r="AG98" s="78">
        <v>185</v>
      </c>
      <c r="AH98" s="78">
        <v>344</v>
      </c>
      <c r="AI98" s="78">
        <v>2704</v>
      </c>
      <c r="AJ98" s="78"/>
      <c r="AK98" s="78" t="s">
        <v>1570</v>
      </c>
      <c r="AL98" s="78" t="s">
        <v>1707</v>
      </c>
      <c r="AM98" s="83" t="s">
        <v>1822</v>
      </c>
      <c r="AN98" s="78"/>
      <c r="AO98" s="80">
        <v>40000.10303240741</v>
      </c>
      <c r="AP98" s="78"/>
      <c r="AQ98" s="78" t="b">
        <v>1</v>
      </c>
      <c r="AR98" s="78" t="b">
        <v>0</v>
      </c>
      <c r="AS98" s="78" t="b">
        <v>0</v>
      </c>
      <c r="AT98" s="78"/>
      <c r="AU98" s="78">
        <v>1</v>
      </c>
      <c r="AV98" s="83" t="s">
        <v>2039</v>
      </c>
      <c r="AW98" s="78" t="b">
        <v>0</v>
      </c>
      <c r="AX98" s="78" t="s">
        <v>2136</v>
      </c>
      <c r="AY98" s="83" t="s">
        <v>2232</v>
      </c>
      <c r="AZ98" s="78" t="s">
        <v>66</v>
      </c>
      <c r="BA98" s="78" t="str">
        <f>REPLACE(INDEX(GroupVertices[Group],MATCH(Vertices[[#This Row],[Vertex]],GroupVertices[Vertex],0)),1,1,"")</f>
        <v>17</v>
      </c>
      <c r="BB98" s="48"/>
      <c r="BC98" s="48"/>
      <c r="BD98" s="48"/>
      <c r="BE98" s="48"/>
      <c r="BF98" s="48"/>
      <c r="BG98" s="48"/>
      <c r="BH98" s="119" t="s">
        <v>3021</v>
      </c>
      <c r="BI98" s="119" t="s">
        <v>3021</v>
      </c>
      <c r="BJ98" s="119" t="s">
        <v>3112</v>
      </c>
      <c r="BK98" s="119" t="s">
        <v>3112</v>
      </c>
      <c r="BL98" s="119">
        <v>2</v>
      </c>
      <c r="BM98" s="123">
        <v>2.7777777777777777</v>
      </c>
      <c r="BN98" s="119">
        <v>1</v>
      </c>
      <c r="BO98" s="123">
        <v>1.3888888888888888</v>
      </c>
      <c r="BP98" s="119">
        <v>0</v>
      </c>
      <c r="BQ98" s="123">
        <v>0</v>
      </c>
      <c r="BR98" s="119">
        <v>69</v>
      </c>
      <c r="BS98" s="123">
        <v>95.83333333333333</v>
      </c>
      <c r="BT98" s="119">
        <v>72</v>
      </c>
      <c r="BU98" s="2"/>
      <c r="BV98" s="3"/>
      <c r="BW98" s="3"/>
      <c r="BX98" s="3"/>
      <c r="BY98" s="3"/>
    </row>
    <row r="99" spans="1:77" ht="41.45" customHeight="1">
      <c r="A99" s="64" t="s">
        <v>380</v>
      </c>
      <c r="C99" s="65"/>
      <c r="D99" s="65" t="s">
        <v>64</v>
      </c>
      <c r="E99" s="66">
        <v>177.90571440997488</v>
      </c>
      <c r="F99" s="68">
        <v>99.94554274720771</v>
      </c>
      <c r="G99" s="102" t="s">
        <v>2091</v>
      </c>
      <c r="H99" s="65"/>
      <c r="I99" s="69" t="s">
        <v>380</v>
      </c>
      <c r="J99" s="70"/>
      <c r="K99" s="70"/>
      <c r="L99" s="69" t="s">
        <v>2443</v>
      </c>
      <c r="M99" s="73">
        <v>19.14878711391118</v>
      </c>
      <c r="N99" s="74">
        <v>4906.9169921875</v>
      </c>
      <c r="O99" s="74">
        <v>3543.76318359375</v>
      </c>
      <c r="P99" s="75"/>
      <c r="Q99" s="76"/>
      <c r="R99" s="76"/>
      <c r="S99" s="88"/>
      <c r="T99" s="48">
        <v>1</v>
      </c>
      <c r="U99" s="48">
        <v>0</v>
      </c>
      <c r="V99" s="49">
        <v>0</v>
      </c>
      <c r="W99" s="49">
        <v>0.333333</v>
      </c>
      <c r="X99" s="49">
        <v>0</v>
      </c>
      <c r="Y99" s="49">
        <v>0.638296</v>
      </c>
      <c r="Z99" s="49">
        <v>0</v>
      </c>
      <c r="AA99" s="49">
        <v>0</v>
      </c>
      <c r="AB99" s="71">
        <v>99</v>
      </c>
      <c r="AC99" s="71"/>
      <c r="AD99" s="72"/>
      <c r="AE99" s="78" t="s">
        <v>1377</v>
      </c>
      <c r="AF99" s="78">
        <v>1602</v>
      </c>
      <c r="AG99" s="78">
        <v>11348</v>
      </c>
      <c r="AH99" s="78">
        <v>9822</v>
      </c>
      <c r="AI99" s="78">
        <v>8363</v>
      </c>
      <c r="AJ99" s="78"/>
      <c r="AK99" s="78" t="s">
        <v>1571</v>
      </c>
      <c r="AL99" s="78" t="s">
        <v>1728</v>
      </c>
      <c r="AM99" s="83" t="s">
        <v>1823</v>
      </c>
      <c r="AN99" s="78"/>
      <c r="AO99" s="80">
        <v>40982.72981481482</v>
      </c>
      <c r="AP99" s="83" t="s">
        <v>1943</v>
      </c>
      <c r="AQ99" s="78" t="b">
        <v>0</v>
      </c>
      <c r="AR99" s="78" t="b">
        <v>0</v>
      </c>
      <c r="AS99" s="78" t="b">
        <v>1</v>
      </c>
      <c r="AT99" s="78"/>
      <c r="AU99" s="78">
        <v>215</v>
      </c>
      <c r="AV99" s="83" t="s">
        <v>2041</v>
      </c>
      <c r="AW99" s="78" t="b">
        <v>1</v>
      </c>
      <c r="AX99" s="78" t="s">
        <v>2136</v>
      </c>
      <c r="AY99" s="83" t="s">
        <v>2233</v>
      </c>
      <c r="AZ99" s="78" t="s">
        <v>65</v>
      </c>
      <c r="BA99" s="78" t="str">
        <f>REPLACE(INDEX(GroupVertices[Group],MATCH(Vertices[[#This Row],[Vertex]],GroupVertices[Vertex],0)),1,1,"")</f>
        <v>17</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381</v>
      </c>
      <c r="C100" s="65"/>
      <c r="D100" s="65" t="s">
        <v>64</v>
      </c>
      <c r="E100" s="66">
        <v>165.0418084312722</v>
      </c>
      <c r="F100" s="68">
        <v>99.9895855963198</v>
      </c>
      <c r="G100" s="102" t="s">
        <v>2092</v>
      </c>
      <c r="H100" s="65"/>
      <c r="I100" s="69" t="s">
        <v>381</v>
      </c>
      <c r="J100" s="70"/>
      <c r="K100" s="70"/>
      <c r="L100" s="69" t="s">
        <v>2444</v>
      </c>
      <c r="M100" s="73">
        <v>4.4707735998226195</v>
      </c>
      <c r="N100" s="74">
        <v>5274.00146484375</v>
      </c>
      <c r="O100" s="74">
        <v>4090.767333984375</v>
      </c>
      <c r="P100" s="75"/>
      <c r="Q100" s="76"/>
      <c r="R100" s="76"/>
      <c r="S100" s="88"/>
      <c r="T100" s="48">
        <v>1</v>
      </c>
      <c r="U100" s="48">
        <v>0</v>
      </c>
      <c r="V100" s="49">
        <v>0</v>
      </c>
      <c r="W100" s="49">
        <v>0.333333</v>
      </c>
      <c r="X100" s="49">
        <v>0</v>
      </c>
      <c r="Y100" s="49">
        <v>0.638296</v>
      </c>
      <c r="Z100" s="49">
        <v>0</v>
      </c>
      <c r="AA100" s="49">
        <v>0</v>
      </c>
      <c r="AB100" s="71">
        <v>100</v>
      </c>
      <c r="AC100" s="71"/>
      <c r="AD100" s="72"/>
      <c r="AE100" s="78" t="s">
        <v>1378</v>
      </c>
      <c r="AF100" s="78">
        <v>1324</v>
      </c>
      <c r="AG100" s="78">
        <v>2171</v>
      </c>
      <c r="AH100" s="78">
        <v>4647</v>
      </c>
      <c r="AI100" s="78">
        <v>1690</v>
      </c>
      <c r="AJ100" s="78"/>
      <c r="AK100" s="78" t="s">
        <v>1572</v>
      </c>
      <c r="AL100" s="78"/>
      <c r="AM100" s="83" t="s">
        <v>1824</v>
      </c>
      <c r="AN100" s="78"/>
      <c r="AO100" s="80">
        <v>39736</v>
      </c>
      <c r="AP100" s="78"/>
      <c r="AQ100" s="78" t="b">
        <v>0</v>
      </c>
      <c r="AR100" s="78" t="b">
        <v>0</v>
      </c>
      <c r="AS100" s="78" t="b">
        <v>0</v>
      </c>
      <c r="AT100" s="78"/>
      <c r="AU100" s="78">
        <v>59</v>
      </c>
      <c r="AV100" s="83" t="s">
        <v>2039</v>
      </c>
      <c r="AW100" s="78" t="b">
        <v>0</v>
      </c>
      <c r="AX100" s="78" t="s">
        <v>2136</v>
      </c>
      <c r="AY100" s="83" t="s">
        <v>2234</v>
      </c>
      <c r="AZ100" s="78" t="s">
        <v>65</v>
      </c>
      <c r="BA100" s="78" t="str">
        <f>REPLACE(INDEX(GroupVertices[Group],MATCH(Vertices[[#This Row],[Vertex]],GroupVertices[Vertex],0)),1,1,"")</f>
        <v>17</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274</v>
      </c>
      <c r="C101" s="65"/>
      <c r="D101" s="65" t="s">
        <v>64</v>
      </c>
      <c r="E101" s="66">
        <v>162.0266333457116</v>
      </c>
      <c r="F101" s="68">
        <v>99.99990881397699</v>
      </c>
      <c r="G101" s="102" t="s">
        <v>625</v>
      </c>
      <c r="H101" s="65"/>
      <c r="I101" s="69" t="s">
        <v>274</v>
      </c>
      <c r="J101" s="70"/>
      <c r="K101" s="70"/>
      <c r="L101" s="69" t="s">
        <v>2445</v>
      </c>
      <c r="M101" s="73">
        <v>1.0303892619339308</v>
      </c>
      <c r="N101" s="74">
        <v>4906.9169921875</v>
      </c>
      <c r="O101" s="74">
        <v>2640.912353515625</v>
      </c>
      <c r="P101" s="75"/>
      <c r="Q101" s="76"/>
      <c r="R101" s="76"/>
      <c r="S101" s="88"/>
      <c r="T101" s="48">
        <v>0</v>
      </c>
      <c r="U101" s="48">
        <v>2</v>
      </c>
      <c r="V101" s="49">
        <v>2</v>
      </c>
      <c r="W101" s="49">
        <v>0.5</v>
      </c>
      <c r="X101" s="49">
        <v>0</v>
      </c>
      <c r="Y101" s="49">
        <v>1.459455</v>
      </c>
      <c r="Z101" s="49">
        <v>0</v>
      </c>
      <c r="AA101" s="49">
        <v>0</v>
      </c>
      <c r="AB101" s="71">
        <v>101</v>
      </c>
      <c r="AC101" s="71"/>
      <c r="AD101" s="72"/>
      <c r="AE101" s="78" t="s">
        <v>1379</v>
      </c>
      <c r="AF101" s="78">
        <v>334</v>
      </c>
      <c r="AG101" s="78">
        <v>20</v>
      </c>
      <c r="AH101" s="78">
        <v>316</v>
      </c>
      <c r="AI101" s="78">
        <v>256</v>
      </c>
      <c r="AJ101" s="78"/>
      <c r="AK101" s="78"/>
      <c r="AL101" s="78" t="s">
        <v>1729</v>
      </c>
      <c r="AM101" s="78"/>
      <c r="AN101" s="78"/>
      <c r="AO101" s="80">
        <v>39907.005694444444</v>
      </c>
      <c r="AP101" s="83" t="s">
        <v>1944</v>
      </c>
      <c r="AQ101" s="78" t="b">
        <v>1</v>
      </c>
      <c r="AR101" s="78" t="b">
        <v>0</v>
      </c>
      <c r="AS101" s="78" t="b">
        <v>0</v>
      </c>
      <c r="AT101" s="78"/>
      <c r="AU101" s="78">
        <v>0</v>
      </c>
      <c r="AV101" s="83" t="s">
        <v>2039</v>
      </c>
      <c r="AW101" s="78" t="b">
        <v>0</v>
      </c>
      <c r="AX101" s="78" t="s">
        <v>2136</v>
      </c>
      <c r="AY101" s="83" t="s">
        <v>2235</v>
      </c>
      <c r="AZ101" s="78" t="s">
        <v>66</v>
      </c>
      <c r="BA101" s="78" t="str">
        <f>REPLACE(INDEX(GroupVertices[Group],MATCH(Vertices[[#This Row],[Vertex]],GroupVertices[Vertex],0)),1,1,"")</f>
        <v>16</v>
      </c>
      <c r="BB101" s="48"/>
      <c r="BC101" s="48"/>
      <c r="BD101" s="48"/>
      <c r="BE101" s="48"/>
      <c r="BF101" s="48"/>
      <c r="BG101" s="48"/>
      <c r="BH101" s="119" t="s">
        <v>3022</v>
      </c>
      <c r="BI101" s="119" t="s">
        <v>3022</v>
      </c>
      <c r="BJ101" s="119" t="s">
        <v>3113</v>
      </c>
      <c r="BK101" s="119" t="s">
        <v>3113</v>
      </c>
      <c r="BL101" s="119">
        <v>1</v>
      </c>
      <c r="BM101" s="123">
        <v>3.4482758620689653</v>
      </c>
      <c r="BN101" s="119">
        <v>0</v>
      </c>
      <c r="BO101" s="123">
        <v>0</v>
      </c>
      <c r="BP101" s="119">
        <v>0</v>
      </c>
      <c r="BQ101" s="123">
        <v>0</v>
      </c>
      <c r="BR101" s="119">
        <v>28</v>
      </c>
      <c r="BS101" s="123">
        <v>96.55172413793103</v>
      </c>
      <c r="BT101" s="119">
        <v>29</v>
      </c>
      <c r="BU101" s="2"/>
      <c r="BV101" s="3"/>
      <c r="BW101" s="3"/>
      <c r="BX101" s="3"/>
      <c r="BY101" s="3"/>
    </row>
    <row r="102" spans="1:77" ht="41.45" customHeight="1">
      <c r="A102" s="64" t="s">
        <v>382</v>
      </c>
      <c r="C102" s="65"/>
      <c r="D102" s="65" t="s">
        <v>64</v>
      </c>
      <c r="E102" s="66">
        <v>163.96806407258347</v>
      </c>
      <c r="F102" s="68">
        <v>99.99326183282626</v>
      </c>
      <c r="G102" s="102" t="s">
        <v>2093</v>
      </c>
      <c r="H102" s="65"/>
      <c r="I102" s="69" t="s">
        <v>382</v>
      </c>
      <c r="J102" s="70"/>
      <c r="K102" s="70"/>
      <c r="L102" s="69" t="s">
        <v>2446</v>
      </c>
      <c r="M102" s="73">
        <v>3.245606513433621</v>
      </c>
      <c r="N102" s="74">
        <v>5274.00146484375</v>
      </c>
      <c r="O102" s="74">
        <v>2640.912353515625</v>
      </c>
      <c r="P102" s="75"/>
      <c r="Q102" s="76"/>
      <c r="R102" s="76"/>
      <c r="S102" s="88"/>
      <c r="T102" s="48">
        <v>1</v>
      </c>
      <c r="U102" s="48">
        <v>0</v>
      </c>
      <c r="V102" s="49">
        <v>0</v>
      </c>
      <c r="W102" s="49">
        <v>0.333333</v>
      </c>
      <c r="X102" s="49">
        <v>0</v>
      </c>
      <c r="Y102" s="49">
        <v>0.770268</v>
      </c>
      <c r="Z102" s="49">
        <v>0</v>
      </c>
      <c r="AA102" s="49">
        <v>0</v>
      </c>
      <c r="AB102" s="71">
        <v>102</v>
      </c>
      <c r="AC102" s="71"/>
      <c r="AD102" s="72"/>
      <c r="AE102" s="78" t="s">
        <v>1380</v>
      </c>
      <c r="AF102" s="78">
        <v>1019</v>
      </c>
      <c r="AG102" s="78">
        <v>1405</v>
      </c>
      <c r="AH102" s="78">
        <v>22619</v>
      </c>
      <c r="AI102" s="78">
        <v>17586</v>
      </c>
      <c r="AJ102" s="78"/>
      <c r="AK102" s="78" t="s">
        <v>1573</v>
      </c>
      <c r="AL102" s="78" t="s">
        <v>1730</v>
      </c>
      <c r="AM102" s="83" t="s">
        <v>1825</v>
      </c>
      <c r="AN102" s="78"/>
      <c r="AO102" s="80">
        <v>40759.407685185186</v>
      </c>
      <c r="AP102" s="83" t="s">
        <v>1945</v>
      </c>
      <c r="AQ102" s="78" t="b">
        <v>0</v>
      </c>
      <c r="AR102" s="78" t="b">
        <v>0</v>
      </c>
      <c r="AS102" s="78" t="b">
        <v>1</v>
      </c>
      <c r="AT102" s="78"/>
      <c r="AU102" s="78">
        <v>42</v>
      </c>
      <c r="AV102" s="83" t="s">
        <v>2039</v>
      </c>
      <c r="AW102" s="78" t="b">
        <v>0</v>
      </c>
      <c r="AX102" s="78" t="s">
        <v>2136</v>
      </c>
      <c r="AY102" s="83" t="s">
        <v>2236</v>
      </c>
      <c r="AZ102" s="78" t="s">
        <v>65</v>
      </c>
      <c r="BA102" s="78" t="str">
        <f>REPLACE(INDEX(GroupVertices[Group],MATCH(Vertices[[#This Row],[Vertex]],GroupVertices[Vertex],0)),1,1,"")</f>
        <v>16</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383</v>
      </c>
      <c r="C103" s="65"/>
      <c r="D103" s="65" t="s">
        <v>64</v>
      </c>
      <c r="E103" s="66">
        <v>205.73335541348428</v>
      </c>
      <c r="F103" s="68">
        <v>99.85026775095913</v>
      </c>
      <c r="G103" s="102" t="s">
        <v>2094</v>
      </c>
      <c r="H103" s="65"/>
      <c r="I103" s="69" t="s">
        <v>383</v>
      </c>
      <c r="J103" s="70"/>
      <c r="K103" s="70"/>
      <c r="L103" s="69" t="s">
        <v>2447</v>
      </c>
      <c r="M103" s="73">
        <v>50.90076753035295</v>
      </c>
      <c r="N103" s="74">
        <v>4906.9169921875</v>
      </c>
      <c r="O103" s="74">
        <v>2088.0263671875</v>
      </c>
      <c r="P103" s="75"/>
      <c r="Q103" s="76"/>
      <c r="R103" s="76"/>
      <c r="S103" s="88"/>
      <c r="T103" s="48">
        <v>1</v>
      </c>
      <c r="U103" s="48">
        <v>0</v>
      </c>
      <c r="V103" s="49">
        <v>0</v>
      </c>
      <c r="W103" s="49">
        <v>0.333333</v>
      </c>
      <c r="X103" s="49">
        <v>0</v>
      </c>
      <c r="Y103" s="49">
        <v>0.770268</v>
      </c>
      <c r="Z103" s="49">
        <v>0</v>
      </c>
      <c r="AA103" s="49">
        <v>0</v>
      </c>
      <c r="AB103" s="71">
        <v>103</v>
      </c>
      <c r="AC103" s="71"/>
      <c r="AD103" s="72"/>
      <c r="AE103" s="78" t="s">
        <v>1381</v>
      </c>
      <c r="AF103" s="78">
        <v>7802</v>
      </c>
      <c r="AG103" s="78">
        <v>31200</v>
      </c>
      <c r="AH103" s="78">
        <v>57381</v>
      </c>
      <c r="AI103" s="78">
        <v>23321</v>
      </c>
      <c r="AJ103" s="78"/>
      <c r="AK103" s="78" t="s">
        <v>1574</v>
      </c>
      <c r="AL103" s="78" t="s">
        <v>1731</v>
      </c>
      <c r="AM103" s="83" t="s">
        <v>1826</v>
      </c>
      <c r="AN103" s="78"/>
      <c r="AO103" s="80">
        <v>39946.951145833336</v>
      </c>
      <c r="AP103" s="83" t="s">
        <v>1946</v>
      </c>
      <c r="AQ103" s="78" t="b">
        <v>0</v>
      </c>
      <c r="AR103" s="78" t="b">
        <v>0</v>
      </c>
      <c r="AS103" s="78" t="b">
        <v>1</v>
      </c>
      <c r="AT103" s="78"/>
      <c r="AU103" s="78">
        <v>368</v>
      </c>
      <c r="AV103" s="83" t="s">
        <v>2041</v>
      </c>
      <c r="AW103" s="78" t="b">
        <v>1</v>
      </c>
      <c r="AX103" s="78" t="s">
        <v>2136</v>
      </c>
      <c r="AY103" s="83" t="s">
        <v>2237</v>
      </c>
      <c r="AZ103" s="78" t="s">
        <v>65</v>
      </c>
      <c r="BA103" s="78" t="str">
        <f>REPLACE(INDEX(GroupVertices[Group],MATCH(Vertices[[#This Row],[Vertex]],GroupVertices[Vertex],0)),1,1,"")</f>
        <v>16</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275</v>
      </c>
      <c r="C104" s="65"/>
      <c r="D104" s="65" t="s">
        <v>64</v>
      </c>
      <c r="E104" s="66">
        <v>167.07715674565338</v>
      </c>
      <c r="F104" s="68">
        <v>99.98261706445636</v>
      </c>
      <c r="G104" s="102" t="s">
        <v>626</v>
      </c>
      <c r="H104" s="65"/>
      <c r="I104" s="69" t="s">
        <v>275</v>
      </c>
      <c r="J104" s="70"/>
      <c r="K104" s="70"/>
      <c r="L104" s="69" t="s">
        <v>2448</v>
      </c>
      <c r="M104" s="73">
        <v>6.793152985510381</v>
      </c>
      <c r="N104" s="74">
        <v>9060.1728515625</v>
      </c>
      <c r="O104" s="74">
        <v>1961.5684814453125</v>
      </c>
      <c r="P104" s="75"/>
      <c r="Q104" s="76"/>
      <c r="R104" s="76"/>
      <c r="S104" s="88"/>
      <c r="T104" s="48">
        <v>0</v>
      </c>
      <c r="U104" s="48">
        <v>1</v>
      </c>
      <c r="V104" s="49">
        <v>0</v>
      </c>
      <c r="W104" s="49">
        <v>1</v>
      </c>
      <c r="X104" s="49">
        <v>0</v>
      </c>
      <c r="Y104" s="49">
        <v>0.999997</v>
      </c>
      <c r="Z104" s="49">
        <v>0</v>
      </c>
      <c r="AA104" s="49">
        <v>0</v>
      </c>
      <c r="AB104" s="71">
        <v>104</v>
      </c>
      <c r="AC104" s="71"/>
      <c r="AD104" s="72"/>
      <c r="AE104" s="78" t="s">
        <v>1382</v>
      </c>
      <c r="AF104" s="78">
        <v>3963</v>
      </c>
      <c r="AG104" s="78">
        <v>3623</v>
      </c>
      <c r="AH104" s="78">
        <v>29135</v>
      </c>
      <c r="AI104" s="78">
        <v>61960</v>
      </c>
      <c r="AJ104" s="78"/>
      <c r="AK104" s="78" t="s">
        <v>1575</v>
      </c>
      <c r="AL104" s="78" t="s">
        <v>1732</v>
      </c>
      <c r="AM104" s="78"/>
      <c r="AN104" s="78"/>
      <c r="AO104" s="80">
        <v>39842.00759259259</v>
      </c>
      <c r="AP104" s="83" t="s">
        <v>1947</v>
      </c>
      <c r="AQ104" s="78" t="b">
        <v>0</v>
      </c>
      <c r="AR104" s="78" t="b">
        <v>0</v>
      </c>
      <c r="AS104" s="78" t="b">
        <v>0</v>
      </c>
      <c r="AT104" s="78"/>
      <c r="AU104" s="78">
        <v>24</v>
      </c>
      <c r="AV104" s="83" t="s">
        <v>2046</v>
      </c>
      <c r="AW104" s="78" t="b">
        <v>0</v>
      </c>
      <c r="AX104" s="78" t="s">
        <v>2136</v>
      </c>
      <c r="AY104" s="83" t="s">
        <v>2238</v>
      </c>
      <c r="AZ104" s="78" t="s">
        <v>66</v>
      </c>
      <c r="BA104" s="78" t="str">
        <f>REPLACE(INDEX(GroupVertices[Group],MATCH(Vertices[[#This Row],[Vertex]],GroupVertices[Vertex],0)),1,1,"")</f>
        <v>28</v>
      </c>
      <c r="BB104" s="48"/>
      <c r="BC104" s="48"/>
      <c r="BD104" s="48"/>
      <c r="BE104" s="48"/>
      <c r="BF104" s="48" t="s">
        <v>557</v>
      </c>
      <c r="BG104" s="48" t="s">
        <v>557</v>
      </c>
      <c r="BH104" s="119" t="s">
        <v>3023</v>
      </c>
      <c r="BI104" s="119" t="s">
        <v>3023</v>
      </c>
      <c r="BJ104" s="119" t="s">
        <v>3114</v>
      </c>
      <c r="BK104" s="119" t="s">
        <v>3114</v>
      </c>
      <c r="BL104" s="119">
        <v>1</v>
      </c>
      <c r="BM104" s="123">
        <v>3.4482758620689653</v>
      </c>
      <c r="BN104" s="119">
        <v>0</v>
      </c>
      <c r="BO104" s="123">
        <v>0</v>
      </c>
      <c r="BP104" s="119">
        <v>0</v>
      </c>
      <c r="BQ104" s="123">
        <v>0</v>
      </c>
      <c r="BR104" s="119">
        <v>28</v>
      </c>
      <c r="BS104" s="123">
        <v>96.55172413793103</v>
      </c>
      <c r="BT104" s="119">
        <v>29</v>
      </c>
      <c r="BU104" s="2"/>
      <c r="BV104" s="3"/>
      <c r="BW104" s="3"/>
      <c r="BX104" s="3"/>
      <c r="BY104" s="3"/>
    </row>
    <row r="105" spans="1:77" ht="41.45" customHeight="1">
      <c r="A105" s="64" t="s">
        <v>384</v>
      </c>
      <c r="C105" s="65"/>
      <c r="D105" s="65" t="s">
        <v>64</v>
      </c>
      <c r="E105" s="66">
        <v>310.8005024907079</v>
      </c>
      <c r="F105" s="68">
        <v>99.49054368946328</v>
      </c>
      <c r="G105" s="102" t="s">
        <v>2095</v>
      </c>
      <c r="H105" s="65"/>
      <c r="I105" s="69" t="s">
        <v>384</v>
      </c>
      <c r="J105" s="70"/>
      <c r="K105" s="70"/>
      <c r="L105" s="69" t="s">
        <v>2449</v>
      </c>
      <c r="M105" s="73">
        <v>170.7848064248712</v>
      </c>
      <c r="N105" s="74">
        <v>9060.1728515625</v>
      </c>
      <c r="O105" s="74">
        <v>1602.7808837890625</v>
      </c>
      <c r="P105" s="75"/>
      <c r="Q105" s="76"/>
      <c r="R105" s="76"/>
      <c r="S105" s="88"/>
      <c r="T105" s="48">
        <v>1</v>
      </c>
      <c r="U105" s="48">
        <v>0</v>
      </c>
      <c r="V105" s="49">
        <v>0</v>
      </c>
      <c r="W105" s="49">
        <v>1</v>
      </c>
      <c r="X105" s="49">
        <v>0</v>
      </c>
      <c r="Y105" s="49">
        <v>0.999997</v>
      </c>
      <c r="Z105" s="49">
        <v>0</v>
      </c>
      <c r="AA105" s="49">
        <v>0</v>
      </c>
      <c r="AB105" s="71">
        <v>105</v>
      </c>
      <c r="AC105" s="71"/>
      <c r="AD105" s="72"/>
      <c r="AE105" s="78" t="s">
        <v>1383</v>
      </c>
      <c r="AF105" s="78">
        <v>312</v>
      </c>
      <c r="AG105" s="78">
        <v>106154</v>
      </c>
      <c r="AH105" s="78">
        <v>1337</v>
      </c>
      <c r="AI105" s="78">
        <v>1796</v>
      </c>
      <c r="AJ105" s="78"/>
      <c r="AK105" s="78" t="s">
        <v>1576</v>
      </c>
      <c r="AL105" s="78" t="s">
        <v>1733</v>
      </c>
      <c r="AM105" s="83" t="s">
        <v>1827</v>
      </c>
      <c r="AN105" s="78"/>
      <c r="AO105" s="80">
        <v>39842.18751157408</v>
      </c>
      <c r="AP105" s="83" t="s">
        <v>1948</v>
      </c>
      <c r="AQ105" s="78" t="b">
        <v>0</v>
      </c>
      <c r="AR105" s="78" t="b">
        <v>0</v>
      </c>
      <c r="AS105" s="78" t="b">
        <v>0</v>
      </c>
      <c r="AT105" s="78"/>
      <c r="AU105" s="78">
        <v>1485</v>
      </c>
      <c r="AV105" s="83" t="s">
        <v>2041</v>
      </c>
      <c r="AW105" s="78" t="b">
        <v>1</v>
      </c>
      <c r="AX105" s="78" t="s">
        <v>2136</v>
      </c>
      <c r="AY105" s="83" t="s">
        <v>2239</v>
      </c>
      <c r="AZ105" s="78" t="s">
        <v>65</v>
      </c>
      <c r="BA105" s="78" t="str">
        <f>REPLACE(INDEX(GroupVertices[Group],MATCH(Vertices[[#This Row],[Vertex]],GroupVertices[Vertex],0)),1,1,"")</f>
        <v>28</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276</v>
      </c>
      <c r="C106" s="65"/>
      <c r="D106" s="65" t="s">
        <v>64</v>
      </c>
      <c r="E106" s="66">
        <v>162.18082639983137</v>
      </c>
      <c r="F106" s="68">
        <v>99.99938089489643</v>
      </c>
      <c r="G106" s="102" t="s">
        <v>627</v>
      </c>
      <c r="H106" s="65"/>
      <c r="I106" s="69" t="s">
        <v>276</v>
      </c>
      <c r="J106" s="70"/>
      <c r="K106" s="70"/>
      <c r="L106" s="69" t="s">
        <v>2450</v>
      </c>
      <c r="M106" s="73">
        <v>1.2063270941830035</v>
      </c>
      <c r="N106" s="74">
        <v>7647.05859375</v>
      </c>
      <c r="O106" s="74">
        <v>8587.373046875</v>
      </c>
      <c r="P106" s="75"/>
      <c r="Q106" s="76"/>
      <c r="R106" s="76"/>
      <c r="S106" s="88"/>
      <c r="T106" s="48">
        <v>0</v>
      </c>
      <c r="U106" s="48">
        <v>1</v>
      </c>
      <c r="V106" s="49">
        <v>0</v>
      </c>
      <c r="W106" s="49">
        <v>0.005208</v>
      </c>
      <c r="X106" s="49">
        <v>0</v>
      </c>
      <c r="Y106" s="49">
        <v>0.517568</v>
      </c>
      <c r="Z106" s="49">
        <v>0</v>
      </c>
      <c r="AA106" s="49">
        <v>0</v>
      </c>
      <c r="AB106" s="71">
        <v>106</v>
      </c>
      <c r="AC106" s="71"/>
      <c r="AD106" s="72"/>
      <c r="AE106" s="78" t="s">
        <v>1384</v>
      </c>
      <c r="AF106" s="78">
        <v>166</v>
      </c>
      <c r="AG106" s="78">
        <v>130</v>
      </c>
      <c r="AH106" s="78">
        <v>14448</v>
      </c>
      <c r="AI106" s="78">
        <v>11722</v>
      </c>
      <c r="AJ106" s="78"/>
      <c r="AK106" s="78" t="s">
        <v>1577</v>
      </c>
      <c r="AL106" s="78" t="s">
        <v>1734</v>
      </c>
      <c r="AM106" s="78"/>
      <c r="AN106" s="78"/>
      <c r="AO106" s="80">
        <v>39990.69611111111</v>
      </c>
      <c r="AP106" s="83" t="s">
        <v>1949</v>
      </c>
      <c r="AQ106" s="78" t="b">
        <v>0</v>
      </c>
      <c r="AR106" s="78" t="b">
        <v>0</v>
      </c>
      <c r="AS106" s="78" t="b">
        <v>1</v>
      </c>
      <c r="AT106" s="78"/>
      <c r="AU106" s="78">
        <v>27</v>
      </c>
      <c r="AV106" s="83" t="s">
        <v>2046</v>
      </c>
      <c r="AW106" s="78" t="b">
        <v>0</v>
      </c>
      <c r="AX106" s="78" t="s">
        <v>2136</v>
      </c>
      <c r="AY106" s="83" t="s">
        <v>2240</v>
      </c>
      <c r="AZ106" s="78" t="s">
        <v>66</v>
      </c>
      <c r="BA106" s="78" t="str">
        <f>REPLACE(INDEX(GroupVertices[Group],MATCH(Vertices[[#This Row],[Vertex]],GroupVertices[Vertex],0)),1,1,"")</f>
        <v>5</v>
      </c>
      <c r="BB106" s="48"/>
      <c r="BC106" s="48"/>
      <c r="BD106" s="48"/>
      <c r="BE106" s="48"/>
      <c r="BF106" s="48"/>
      <c r="BG106" s="48"/>
      <c r="BH106" s="119" t="s">
        <v>3024</v>
      </c>
      <c r="BI106" s="119" t="s">
        <v>3024</v>
      </c>
      <c r="BJ106" s="119" t="s">
        <v>3115</v>
      </c>
      <c r="BK106" s="119" t="s">
        <v>3115</v>
      </c>
      <c r="BL106" s="119">
        <v>1</v>
      </c>
      <c r="BM106" s="123">
        <v>4.166666666666667</v>
      </c>
      <c r="BN106" s="119">
        <v>3</v>
      </c>
      <c r="BO106" s="123">
        <v>12.5</v>
      </c>
      <c r="BP106" s="119">
        <v>0</v>
      </c>
      <c r="BQ106" s="123">
        <v>0</v>
      </c>
      <c r="BR106" s="119">
        <v>20</v>
      </c>
      <c r="BS106" s="123">
        <v>83.33333333333333</v>
      </c>
      <c r="BT106" s="119">
        <v>24</v>
      </c>
      <c r="BU106" s="2"/>
      <c r="BV106" s="3"/>
      <c r="BW106" s="3"/>
      <c r="BX106" s="3"/>
      <c r="BY106" s="3"/>
    </row>
    <row r="107" spans="1:77" ht="41.45" customHeight="1">
      <c r="A107" s="64" t="s">
        <v>277</v>
      </c>
      <c r="C107" s="65"/>
      <c r="D107" s="65" t="s">
        <v>64</v>
      </c>
      <c r="E107" s="66">
        <v>169.48957716510935</v>
      </c>
      <c r="F107" s="68">
        <v>99.97435753047773</v>
      </c>
      <c r="G107" s="102" t="s">
        <v>628</v>
      </c>
      <c r="H107" s="65"/>
      <c r="I107" s="69" t="s">
        <v>277</v>
      </c>
      <c r="J107" s="70"/>
      <c r="K107" s="70"/>
      <c r="L107" s="69" t="s">
        <v>2451</v>
      </c>
      <c r="M107" s="73">
        <v>9.545780342789056</v>
      </c>
      <c r="N107" s="74">
        <v>2541.439453125</v>
      </c>
      <c r="O107" s="74">
        <v>1521.0242919921875</v>
      </c>
      <c r="P107" s="75"/>
      <c r="Q107" s="76"/>
      <c r="R107" s="76"/>
      <c r="S107" s="88"/>
      <c r="T107" s="48">
        <v>1</v>
      </c>
      <c r="U107" s="48">
        <v>1</v>
      </c>
      <c r="V107" s="49">
        <v>0</v>
      </c>
      <c r="W107" s="49">
        <v>0</v>
      </c>
      <c r="X107" s="49">
        <v>0</v>
      </c>
      <c r="Y107" s="49">
        <v>0.999997</v>
      </c>
      <c r="Z107" s="49">
        <v>0</v>
      </c>
      <c r="AA107" s="49" t="s">
        <v>2656</v>
      </c>
      <c r="AB107" s="71">
        <v>107</v>
      </c>
      <c r="AC107" s="71"/>
      <c r="AD107" s="72"/>
      <c r="AE107" s="78" t="s">
        <v>1385</v>
      </c>
      <c r="AF107" s="78">
        <v>5660</v>
      </c>
      <c r="AG107" s="78">
        <v>5344</v>
      </c>
      <c r="AH107" s="78">
        <v>18295</v>
      </c>
      <c r="AI107" s="78">
        <v>8305</v>
      </c>
      <c r="AJ107" s="78"/>
      <c r="AK107" s="78" t="s">
        <v>1578</v>
      </c>
      <c r="AL107" s="78" t="s">
        <v>1735</v>
      </c>
      <c r="AM107" s="78"/>
      <c r="AN107" s="78"/>
      <c r="AO107" s="80">
        <v>42353.12934027778</v>
      </c>
      <c r="AP107" s="83" t="s">
        <v>1950</v>
      </c>
      <c r="AQ107" s="78" t="b">
        <v>1</v>
      </c>
      <c r="AR107" s="78" t="b">
        <v>0</v>
      </c>
      <c r="AS107" s="78" t="b">
        <v>0</v>
      </c>
      <c r="AT107" s="78"/>
      <c r="AU107" s="78">
        <v>5</v>
      </c>
      <c r="AV107" s="78"/>
      <c r="AW107" s="78" t="b">
        <v>0</v>
      </c>
      <c r="AX107" s="78" t="s">
        <v>2136</v>
      </c>
      <c r="AY107" s="83" t="s">
        <v>2241</v>
      </c>
      <c r="AZ107" s="78" t="s">
        <v>66</v>
      </c>
      <c r="BA107" s="78" t="str">
        <f>REPLACE(INDEX(GroupVertices[Group],MATCH(Vertices[[#This Row],[Vertex]],GroupVertices[Vertex],0)),1,1,"")</f>
        <v>2</v>
      </c>
      <c r="BB107" s="48"/>
      <c r="BC107" s="48"/>
      <c r="BD107" s="48"/>
      <c r="BE107" s="48"/>
      <c r="BF107" s="48"/>
      <c r="BG107" s="48"/>
      <c r="BH107" s="119" t="s">
        <v>3025</v>
      </c>
      <c r="BI107" s="119" t="s">
        <v>3025</v>
      </c>
      <c r="BJ107" s="119" t="s">
        <v>3116</v>
      </c>
      <c r="BK107" s="119" t="s">
        <v>3116</v>
      </c>
      <c r="BL107" s="119">
        <v>0</v>
      </c>
      <c r="BM107" s="123">
        <v>0</v>
      </c>
      <c r="BN107" s="119">
        <v>2</v>
      </c>
      <c r="BO107" s="123">
        <v>10</v>
      </c>
      <c r="BP107" s="119">
        <v>0</v>
      </c>
      <c r="BQ107" s="123">
        <v>0</v>
      </c>
      <c r="BR107" s="119">
        <v>18</v>
      </c>
      <c r="BS107" s="123">
        <v>90</v>
      </c>
      <c r="BT107" s="119">
        <v>20</v>
      </c>
      <c r="BU107" s="2"/>
      <c r="BV107" s="3"/>
      <c r="BW107" s="3"/>
      <c r="BX107" s="3"/>
      <c r="BY107" s="3"/>
    </row>
    <row r="108" spans="1:77" ht="41.45" customHeight="1">
      <c r="A108" s="64" t="s">
        <v>278</v>
      </c>
      <c r="C108" s="65"/>
      <c r="D108" s="65" t="s">
        <v>64</v>
      </c>
      <c r="E108" s="66">
        <v>167.7514009186681</v>
      </c>
      <c r="F108" s="68">
        <v>99.98030861829498</v>
      </c>
      <c r="G108" s="102" t="s">
        <v>629</v>
      </c>
      <c r="H108" s="65"/>
      <c r="I108" s="69" t="s">
        <v>278</v>
      </c>
      <c r="J108" s="70"/>
      <c r="K108" s="70"/>
      <c r="L108" s="69" t="s">
        <v>2452</v>
      </c>
      <c r="M108" s="73">
        <v>7.562481142890418</v>
      </c>
      <c r="N108" s="74">
        <v>2527.688720703125</v>
      </c>
      <c r="O108" s="74">
        <v>5594.6103515625</v>
      </c>
      <c r="P108" s="75"/>
      <c r="Q108" s="76"/>
      <c r="R108" s="76"/>
      <c r="S108" s="88"/>
      <c r="T108" s="48">
        <v>0</v>
      </c>
      <c r="U108" s="48">
        <v>1</v>
      </c>
      <c r="V108" s="49">
        <v>0</v>
      </c>
      <c r="W108" s="49">
        <v>0.015873</v>
      </c>
      <c r="X108" s="49">
        <v>0.026192</v>
      </c>
      <c r="Y108" s="49">
        <v>0.548171</v>
      </c>
      <c r="Z108" s="49">
        <v>0</v>
      </c>
      <c r="AA108" s="49">
        <v>0</v>
      </c>
      <c r="AB108" s="71">
        <v>108</v>
      </c>
      <c r="AC108" s="71"/>
      <c r="AD108" s="72"/>
      <c r="AE108" s="78" t="s">
        <v>1386</v>
      </c>
      <c r="AF108" s="78">
        <v>4797</v>
      </c>
      <c r="AG108" s="78">
        <v>4104</v>
      </c>
      <c r="AH108" s="78">
        <v>635998</v>
      </c>
      <c r="AI108" s="78">
        <v>1514</v>
      </c>
      <c r="AJ108" s="78"/>
      <c r="AK108" s="78" t="s">
        <v>1579</v>
      </c>
      <c r="AL108" s="78" t="s">
        <v>1736</v>
      </c>
      <c r="AM108" s="78"/>
      <c r="AN108" s="78"/>
      <c r="AO108" s="80">
        <v>40407.17209490741</v>
      </c>
      <c r="AP108" s="83" t="s">
        <v>1951</v>
      </c>
      <c r="AQ108" s="78" t="b">
        <v>0</v>
      </c>
      <c r="AR108" s="78" t="b">
        <v>0</v>
      </c>
      <c r="AS108" s="78" t="b">
        <v>1</v>
      </c>
      <c r="AT108" s="78"/>
      <c r="AU108" s="78">
        <v>401</v>
      </c>
      <c r="AV108" s="83" t="s">
        <v>2041</v>
      </c>
      <c r="AW108" s="78" t="b">
        <v>0</v>
      </c>
      <c r="AX108" s="78" t="s">
        <v>2136</v>
      </c>
      <c r="AY108" s="83" t="s">
        <v>2242</v>
      </c>
      <c r="AZ108" s="78" t="s">
        <v>66</v>
      </c>
      <c r="BA108" s="78" t="str">
        <f>REPLACE(INDEX(GroupVertices[Group],MATCH(Vertices[[#This Row],[Vertex]],GroupVertices[Vertex],0)),1,1,"")</f>
        <v>1</v>
      </c>
      <c r="BB108" s="48"/>
      <c r="BC108" s="48"/>
      <c r="BD108" s="48"/>
      <c r="BE108" s="48"/>
      <c r="BF108" s="48"/>
      <c r="BG108" s="48"/>
      <c r="BH108" s="119" t="s">
        <v>2782</v>
      </c>
      <c r="BI108" s="119" t="s">
        <v>2782</v>
      </c>
      <c r="BJ108" s="119" t="s">
        <v>2881</v>
      </c>
      <c r="BK108" s="119" t="s">
        <v>2881</v>
      </c>
      <c r="BL108" s="119">
        <v>5</v>
      </c>
      <c r="BM108" s="123">
        <v>9.803921568627452</v>
      </c>
      <c r="BN108" s="119">
        <v>2</v>
      </c>
      <c r="BO108" s="123">
        <v>3.9215686274509802</v>
      </c>
      <c r="BP108" s="119">
        <v>0</v>
      </c>
      <c r="BQ108" s="123">
        <v>0</v>
      </c>
      <c r="BR108" s="119">
        <v>44</v>
      </c>
      <c r="BS108" s="123">
        <v>86.27450980392157</v>
      </c>
      <c r="BT108" s="119">
        <v>51</v>
      </c>
      <c r="BU108" s="2"/>
      <c r="BV108" s="3"/>
      <c r="BW108" s="3"/>
      <c r="BX108" s="3"/>
      <c r="BY108" s="3"/>
    </row>
    <row r="109" spans="1:77" ht="41.45" customHeight="1">
      <c r="A109" s="64" t="s">
        <v>279</v>
      </c>
      <c r="C109" s="65"/>
      <c r="D109" s="65" t="s">
        <v>64</v>
      </c>
      <c r="E109" s="66">
        <v>162.17942464479393</v>
      </c>
      <c r="F109" s="68">
        <v>99.9993856941608</v>
      </c>
      <c r="G109" s="102" t="s">
        <v>630</v>
      </c>
      <c r="H109" s="65"/>
      <c r="I109" s="69" t="s">
        <v>279</v>
      </c>
      <c r="J109" s="70"/>
      <c r="K109" s="70"/>
      <c r="L109" s="69" t="s">
        <v>2453</v>
      </c>
      <c r="M109" s="73">
        <v>1.2047276593443756</v>
      </c>
      <c r="N109" s="74">
        <v>5821.3798828125</v>
      </c>
      <c r="O109" s="74">
        <v>4358.3876953125</v>
      </c>
      <c r="P109" s="75"/>
      <c r="Q109" s="76"/>
      <c r="R109" s="76"/>
      <c r="S109" s="88"/>
      <c r="T109" s="48">
        <v>0</v>
      </c>
      <c r="U109" s="48">
        <v>2</v>
      </c>
      <c r="V109" s="49">
        <v>2</v>
      </c>
      <c r="W109" s="49">
        <v>0.5</v>
      </c>
      <c r="X109" s="49">
        <v>0</v>
      </c>
      <c r="Y109" s="49">
        <v>1.459455</v>
      </c>
      <c r="Z109" s="49">
        <v>0</v>
      </c>
      <c r="AA109" s="49">
        <v>0</v>
      </c>
      <c r="AB109" s="71">
        <v>109</v>
      </c>
      <c r="AC109" s="71"/>
      <c r="AD109" s="72"/>
      <c r="AE109" s="78" t="s">
        <v>1387</v>
      </c>
      <c r="AF109" s="78">
        <v>58</v>
      </c>
      <c r="AG109" s="78">
        <v>129</v>
      </c>
      <c r="AH109" s="78">
        <v>4992</v>
      </c>
      <c r="AI109" s="78">
        <v>1975</v>
      </c>
      <c r="AJ109" s="78"/>
      <c r="AK109" s="78" t="s">
        <v>1580</v>
      </c>
      <c r="AL109" s="78" t="s">
        <v>1737</v>
      </c>
      <c r="AM109" s="78"/>
      <c r="AN109" s="78"/>
      <c r="AO109" s="80">
        <v>42042.688888888886</v>
      </c>
      <c r="AP109" s="78"/>
      <c r="AQ109" s="78" t="b">
        <v>1</v>
      </c>
      <c r="AR109" s="78" t="b">
        <v>0</v>
      </c>
      <c r="AS109" s="78" t="b">
        <v>1</v>
      </c>
      <c r="AT109" s="78"/>
      <c r="AU109" s="78">
        <v>4</v>
      </c>
      <c r="AV109" s="83" t="s">
        <v>2039</v>
      </c>
      <c r="AW109" s="78" t="b">
        <v>0</v>
      </c>
      <c r="AX109" s="78" t="s">
        <v>2136</v>
      </c>
      <c r="AY109" s="83" t="s">
        <v>2243</v>
      </c>
      <c r="AZ109" s="78" t="s">
        <v>66</v>
      </c>
      <c r="BA109" s="78" t="str">
        <f>REPLACE(INDEX(GroupVertices[Group],MATCH(Vertices[[#This Row],[Vertex]],GroupVertices[Vertex],0)),1,1,"")</f>
        <v>15</v>
      </c>
      <c r="BB109" s="48"/>
      <c r="BC109" s="48"/>
      <c r="BD109" s="48"/>
      <c r="BE109" s="48"/>
      <c r="BF109" s="48"/>
      <c r="BG109" s="48"/>
      <c r="BH109" s="119" t="s">
        <v>3026</v>
      </c>
      <c r="BI109" s="119" t="s">
        <v>3026</v>
      </c>
      <c r="BJ109" s="119" t="s">
        <v>3117</v>
      </c>
      <c r="BK109" s="119" t="s">
        <v>3117</v>
      </c>
      <c r="BL109" s="119">
        <v>2</v>
      </c>
      <c r="BM109" s="123">
        <v>5.714285714285714</v>
      </c>
      <c r="BN109" s="119">
        <v>1</v>
      </c>
      <c r="BO109" s="123">
        <v>2.857142857142857</v>
      </c>
      <c r="BP109" s="119">
        <v>0</v>
      </c>
      <c r="BQ109" s="123">
        <v>0</v>
      </c>
      <c r="BR109" s="119">
        <v>32</v>
      </c>
      <c r="BS109" s="123">
        <v>91.42857142857143</v>
      </c>
      <c r="BT109" s="119">
        <v>35</v>
      </c>
      <c r="BU109" s="2"/>
      <c r="BV109" s="3"/>
      <c r="BW109" s="3"/>
      <c r="BX109" s="3"/>
      <c r="BY109" s="3"/>
    </row>
    <row r="110" spans="1:77" ht="41.45" customHeight="1">
      <c r="A110" s="64" t="s">
        <v>385</v>
      </c>
      <c r="C110" s="65"/>
      <c r="D110" s="65" t="s">
        <v>64</v>
      </c>
      <c r="E110" s="66">
        <v>169.10549628484733</v>
      </c>
      <c r="F110" s="68">
        <v>99.97567252891477</v>
      </c>
      <c r="G110" s="102" t="s">
        <v>2096</v>
      </c>
      <c r="H110" s="65"/>
      <c r="I110" s="69" t="s">
        <v>385</v>
      </c>
      <c r="J110" s="70"/>
      <c r="K110" s="70"/>
      <c r="L110" s="69" t="s">
        <v>2454</v>
      </c>
      <c r="M110" s="73">
        <v>9.107535197005003</v>
      </c>
      <c r="N110" s="74">
        <v>5821.3798828125</v>
      </c>
      <c r="O110" s="74">
        <v>3758.44775390625</v>
      </c>
      <c r="P110" s="75"/>
      <c r="Q110" s="76"/>
      <c r="R110" s="76"/>
      <c r="S110" s="88"/>
      <c r="T110" s="48">
        <v>1</v>
      </c>
      <c r="U110" s="48">
        <v>0</v>
      </c>
      <c r="V110" s="49">
        <v>0</v>
      </c>
      <c r="W110" s="49">
        <v>0.333333</v>
      </c>
      <c r="X110" s="49">
        <v>0</v>
      </c>
      <c r="Y110" s="49">
        <v>0.770268</v>
      </c>
      <c r="Z110" s="49">
        <v>0</v>
      </c>
      <c r="AA110" s="49">
        <v>0</v>
      </c>
      <c r="AB110" s="71">
        <v>110</v>
      </c>
      <c r="AC110" s="71"/>
      <c r="AD110" s="72"/>
      <c r="AE110" s="78" t="s">
        <v>1388</v>
      </c>
      <c r="AF110" s="78">
        <v>767</v>
      </c>
      <c r="AG110" s="78">
        <v>5070</v>
      </c>
      <c r="AH110" s="78">
        <v>5543</v>
      </c>
      <c r="AI110" s="78">
        <v>4923</v>
      </c>
      <c r="AJ110" s="78"/>
      <c r="AK110" s="78" t="s">
        <v>1581</v>
      </c>
      <c r="AL110" s="78" t="s">
        <v>1738</v>
      </c>
      <c r="AM110" s="83" t="s">
        <v>1828</v>
      </c>
      <c r="AN110" s="78"/>
      <c r="AO110" s="80">
        <v>39973.60655092593</v>
      </c>
      <c r="AP110" s="83" t="s">
        <v>1952</v>
      </c>
      <c r="AQ110" s="78" t="b">
        <v>0</v>
      </c>
      <c r="AR110" s="78" t="b">
        <v>0</v>
      </c>
      <c r="AS110" s="78" t="b">
        <v>0</v>
      </c>
      <c r="AT110" s="78"/>
      <c r="AU110" s="78">
        <v>217</v>
      </c>
      <c r="AV110" s="83" t="s">
        <v>2049</v>
      </c>
      <c r="AW110" s="78" t="b">
        <v>1</v>
      </c>
      <c r="AX110" s="78" t="s">
        <v>2136</v>
      </c>
      <c r="AY110" s="83" t="s">
        <v>2244</v>
      </c>
      <c r="AZ110" s="78" t="s">
        <v>65</v>
      </c>
      <c r="BA110" s="78" t="str">
        <f>REPLACE(INDEX(GroupVertices[Group],MATCH(Vertices[[#This Row],[Vertex]],GroupVertices[Vertex],0)),1,1,"")</f>
        <v>15</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386</v>
      </c>
      <c r="C111" s="65"/>
      <c r="D111" s="65" t="s">
        <v>64</v>
      </c>
      <c r="E111" s="66">
        <v>164.28766422112267</v>
      </c>
      <c r="F111" s="68">
        <v>99.99216760055019</v>
      </c>
      <c r="G111" s="102" t="s">
        <v>2097</v>
      </c>
      <c r="H111" s="65"/>
      <c r="I111" s="69" t="s">
        <v>386</v>
      </c>
      <c r="J111" s="70"/>
      <c r="K111" s="70"/>
      <c r="L111" s="69" t="s">
        <v>2455</v>
      </c>
      <c r="M111" s="73">
        <v>3.61027765664079</v>
      </c>
      <c r="N111" s="74">
        <v>6159.22802734375</v>
      </c>
      <c r="O111" s="74">
        <v>4358.3876953125</v>
      </c>
      <c r="P111" s="75"/>
      <c r="Q111" s="76"/>
      <c r="R111" s="76"/>
      <c r="S111" s="88"/>
      <c r="T111" s="48">
        <v>1</v>
      </c>
      <c r="U111" s="48">
        <v>0</v>
      </c>
      <c r="V111" s="49">
        <v>0</v>
      </c>
      <c r="W111" s="49">
        <v>0.333333</v>
      </c>
      <c r="X111" s="49">
        <v>0</v>
      </c>
      <c r="Y111" s="49">
        <v>0.770268</v>
      </c>
      <c r="Z111" s="49">
        <v>0</v>
      </c>
      <c r="AA111" s="49">
        <v>0</v>
      </c>
      <c r="AB111" s="71">
        <v>111</v>
      </c>
      <c r="AC111" s="71"/>
      <c r="AD111" s="72"/>
      <c r="AE111" s="78" t="s">
        <v>1389</v>
      </c>
      <c r="AF111" s="78">
        <v>331</v>
      </c>
      <c r="AG111" s="78">
        <v>1633</v>
      </c>
      <c r="AH111" s="78">
        <v>4706</v>
      </c>
      <c r="AI111" s="78">
        <v>762</v>
      </c>
      <c r="AJ111" s="78"/>
      <c r="AK111" s="78" t="s">
        <v>1582</v>
      </c>
      <c r="AL111" s="78" t="s">
        <v>1739</v>
      </c>
      <c r="AM111" s="83" t="s">
        <v>1829</v>
      </c>
      <c r="AN111" s="78"/>
      <c r="AO111" s="80">
        <v>40484.01576388889</v>
      </c>
      <c r="AP111" s="83" t="s">
        <v>1953</v>
      </c>
      <c r="AQ111" s="78" t="b">
        <v>0</v>
      </c>
      <c r="AR111" s="78" t="b">
        <v>0</v>
      </c>
      <c r="AS111" s="78" t="b">
        <v>0</v>
      </c>
      <c r="AT111" s="78"/>
      <c r="AU111" s="78">
        <v>101</v>
      </c>
      <c r="AV111" s="83" t="s">
        <v>2050</v>
      </c>
      <c r="AW111" s="78" t="b">
        <v>0</v>
      </c>
      <c r="AX111" s="78" t="s">
        <v>2136</v>
      </c>
      <c r="AY111" s="83" t="s">
        <v>2245</v>
      </c>
      <c r="AZ111" s="78" t="s">
        <v>65</v>
      </c>
      <c r="BA111" s="78" t="str">
        <f>REPLACE(INDEX(GroupVertices[Group],MATCH(Vertices[[#This Row],[Vertex]],GroupVertices[Vertex],0)),1,1,"")</f>
        <v>15</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280</v>
      </c>
      <c r="C112" s="65"/>
      <c r="D112" s="65" t="s">
        <v>64</v>
      </c>
      <c r="E112" s="66">
        <v>162.31819839350175</v>
      </c>
      <c r="F112" s="68">
        <v>99.99891056698829</v>
      </c>
      <c r="G112" s="102" t="s">
        <v>631</v>
      </c>
      <c r="H112" s="65"/>
      <c r="I112" s="69" t="s">
        <v>280</v>
      </c>
      <c r="J112" s="70"/>
      <c r="K112" s="70"/>
      <c r="L112" s="69" t="s">
        <v>2456</v>
      </c>
      <c r="M112" s="73">
        <v>1.3630717083685413</v>
      </c>
      <c r="N112" s="74">
        <v>4723.37451171875</v>
      </c>
      <c r="O112" s="74">
        <v>6222.83642578125</v>
      </c>
      <c r="P112" s="75"/>
      <c r="Q112" s="76"/>
      <c r="R112" s="76"/>
      <c r="S112" s="88"/>
      <c r="T112" s="48">
        <v>1</v>
      </c>
      <c r="U112" s="48">
        <v>1</v>
      </c>
      <c r="V112" s="49">
        <v>0</v>
      </c>
      <c r="W112" s="49">
        <v>0.25</v>
      </c>
      <c r="X112" s="49">
        <v>0</v>
      </c>
      <c r="Y112" s="49">
        <v>0.983709</v>
      </c>
      <c r="Z112" s="49">
        <v>0.5</v>
      </c>
      <c r="AA112" s="49">
        <v>0</v>
      </c>
      <c r="AB112" s="71">
        <v>112</v>
      </c>
      <c r="AC112" s="71"/>
      <c r="AD112" s="72"/>
      <c r="AE112" s="78" t="s">
        <v>1390</v>
      </c>
      <c r="AF112" s="78">
        <v>442</v>
      </c>
      <c r="AG112" s="78">
        <v>228</v>
      </c>
      <c r="AH112" s="78">
        <v>5605</v>
      </c>
      <c r="AI112" s="78">
        <v>1190</v>
      </c>
      <c r="AJ112" s="78"/>
      <c r="AK112" s="78" t="s">
        <v>1583</v>
      </c>
      <c r="AL112" s="78" t="s">
        <v>1740</v>
      </c>
      <c r="AM112" s="78"/>
      <c r="AN112" s="78"/>
      <c r="AO112" s="80">
        <v>39890.95980324074</v>
      </c>
      <c r="AP112" s="83" t="s">
        <v>1954</v>
      </c>
      <c r="AQ112" s="78" t="b">
        <v>1</v>
      </c>
      <c r="AR112" s="78" t="b">
        <v>0</v>
      </c>
      <c r="AS112" s="78" t="b">
        <v>1</v>
      </c>
      <c r="AT112" s="78"/>
      <c r="AU112" s="78">
        <v>5</v>
      </c>
      <c r="AV112" s="83" t="s">
        <v>2039</v>
      </c>
      <c r="AW112" s="78" t="b">
        <v>0</v>
      </c>
      <c r="AX112" s="78" t="s">
        <v>2136</v>
      </c>
      <c r="AY112" s="83" t="s">
        <v>2246</v>
      </c>
      <c r="AZ112" s="78" t="s">
        <v>66</v>
      </c>
      <c r="BA112" s="78" t="str">
        <f>REPLACE(INDEX(GroupVertices[Group],MATCH(Vertices[[#This Row],[Vertex]],GroupVertices[Vertex],0)),1,1,"")</f>
        <v>7</v>
      </c>
      <c r="BB112" s="48"/>
      <c r="BC112" s="48"/>
      <c r="BD112" s="48"/>
      <c r="BE112" s="48"/>
      <c r="BF112" s="48"/>
      <c r="BG112" s="48"/>
      <c r="BH112" s="119" t="s">
        <v>3027</v>
      </c>
      <c r="BI112" s="119" t="s">
        <v>3027</v>
      </c>
      <c r="BJ112" s="119" t="s">
        <v>2886</v>
      </c>
      <c r="BK112" s="119" t="s">
        <v>2886</v>
      </c>
      <c r="BL112" s="119">
        <v>1</v>
      </c>
      <c r="BM112" s="123">
        <v>1.8181818181818181</v>
      </c>
      <c r="BN112" s="119">
        <v>1</v>
      </c>
      <c r="BO112" s="123">
        <v>1.8181818181818181</v>
      </c>
      <c r="BP112" s="119">
        <v>0</v>
      </c>
      <c r="BQ112" s="123">
        <v>0</v>
      </c>
      <c r="BR112" s="119">
        <v>53</v>
      </c>
      <c r="BS112" s="123">
        <v>96.36363636363636</v>
      </c>
      <c r="BT112" s="119">
        <v>55</v>
      </c>
      <c r="BU112" s="2"/>
      <c r="BV112" s="3"/>
      <c r="BW112" s="3"/>
      <c r="BX112" s="3"/>
      <c r="BY112" s="3"/>
    </row>
    <row r="113" spans="1:77" ht="41.45" customHeight="1">
      <c r="A113" s="64" t="s">
        <v>387</v>
      </c>
      <c r="C113" s="65"/>
      <c r="D113" s="65" t="s">
        <v>64</v>
      </c>
      <c r="E113" s="66">
        <v>307.4797448069827</v>
      </c>
      <c r="F113" s="68">
        <v>99.50191314675287</v>
      </c>
      <c r="G113" s="102" t="s">
        <v>2098</v>
      </c>
      <c r="H113" s="65"/>
      <c r="I113" s="69" t="s">
        <v>387</v>
      </c>
      <c r="J113" s="70"/>
      <c r="K113" s="70"/>
      <c r="L113" s="69" t="s">
        <v>2457</v>
      </c>
      <c r="M113" s="73">
        <v>166.99574529216162</v>
      </c>
      <c r="N113" s="74">
        <v>5128.1884765625</v>
      </c>
      <c r="O113" s="74">
        <v>6923.76171875</v>
      </c>
      <c r="P113" s="75"/>
      <c r="Q113" s="76"/>
      <c r="R113" s="76"/>
      <c r="S113" s="88"/>
      <c r="T113" s="48">
        <v>3</v>
      </c>
      <c r="U113" s="48">
        <v>0</v>
      </c>
      <c r="V113" s="49">
        <v>4</v>
      </c>
      <c r="W113" s="49">
        <v>0.333333</v>
      </c>
      <c r="X113" s="49">
        <v>0</v>
      </c>
      <c r="Y113" s="49">
        <v>1.46694</v>
      </c>
      <c r="Z113" s="49">
        <v>0.16666666666666666</v>
      </c>
      <c r="AA113" s="49">
        <v>0</v>
      </c>
      <c r="AB113" s="71">
        <v>113</v>
      </c>
      <c r="AC113" s="71"/>
      <c r="AD113" s="72"/>
      <c r="AE113" s="78" t="s">
        <v>1391</v>
      </c>
      <c r="AF113" s="78">
        <v>274</v>
      </c>
      <c r="AG113" s="78">
        <v>103785</v>
      </c>
      <c r="AH113" s="78">
        <v>1492</v>
      </c>
      <c r="AI113" s="78">
        <v>25</v>
      </c>
      <c r="AJ113" s="78"/>
      <c r="AK113" s="78" t="s">
        <v>1584</v>
      </c>
      <c r="AL113" s="78" t="s">
        <v>1694</v>
      </c>
      <c r="AM113" s="78"/>
      <c r="AN113" s="78"/>
      <c r="AO113" s="80">
        <v>40808.63224537037</v>
      </c>
      <c r="AP113" s="78"/>
      <c r="AQ113" s="78" t="b">
        <v>0</v>
      </c>
      <c r="AR113" s="78" t="b">
        <v>0</v>
      </c>
      <c r="AS113" s="78" t="b">
        <v>0</v>
      </c>
      <c r="AT113" s="78"/>
      <c r="AU113" s="78">
        <v>1260</v>
      </c>
      <c r="AV113" s="83" t="s">
        <v>2039</v>
      </c>
      <c r="AW113" s="78" t="b">
        <v>0</v>
      </c>
      <c r="AX113" s="78" t="s">
        <v>2136</v>
      </c>
      <c r="AY113" s="83" t="s">
        <v>2247</v>
      </c>
      <c r="AZ113" s="78" t="s">
        <v>65</v>
      </c>
      <c r="BA113" s="78" t="str">
        <f>REPLACE(INDEX(GroupVertices[Group],MATCH(Vertices[[#This Row],[Vertex]],GroupVertices[Vertex],0)),1,1,"")</f>
        <v>7</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281</v>
      </c>
      <c r="C114" s="65"/>
      <c r="D114" s="65" t="s">
        <v>64</v>
      </c>
      <c r="E114" s="66">
        <v>162.59294238084246</v>
      </c>
      <c r="F114" s="68">
        <v>99.99796991117202</v>
      </c>
      <c r="G114" s="102" t="s">
        <v>632</v>
      </c>
      <c r="H114" s="65"/>
      <c r="I114" s="69" t="s">
        <v>281</v>
      </c>
      <c r="J114" s="70"/>
      <c r="K114" s="70"/>
      <c r="L114" s="69" t="s">
        <v>2458</v>
      </c>
      <c r="M114" s="73">
        <v>1.6765609367396166</v>
      </c>
      <c r="N114" s="74">
        <v>5457.5439453125</v>
      </c>
      <c r="O114" s="74">
        <v>6175.85302734375</v>
      </c>
      <c r="P114" s="75"/>
      <c r="Q114" s="76"/>
      <c r="R114" s="76"/>
      <c r="S114" s="88"/>
      <c r="T114" s="48">
        <v>0</v>
      </c>
      <c r="U114" s="48">
        <v>2</v>
      </c>
      <c r="V114" s="49">
        <v>0</v>
      </c>
      <c r="W114" s="49">
        <v>0.25</v>
      </c>
      <c r="X114" s="49">
        <v>0</v>
      </c>
      <c r="Y114" s="49">
        <v>0.983709</v>
      </c>
      <c r="Z114" s="49">
        <v>0.5</v>
      </c>
      <c r="AA114" s="49">
        <v>0</v>
      </c>
      <c r="AB114" s="71">
        <v>114</v>
      </c>
      <c r="AC114" s="71"/>
      <c r="AD114" s="72"/>
      <c r="AE114" s="78" t="s">
        <v>1392</v>
      </c>
      <c r="AF114" s="78">
        <v>517</v>
      </c>
      <c r="AG114" s="78">
        <v>424</v>
      </c>
      <c r="AH114" s="78">
        <v>6576</v>
      </c>
      <c r="AI114" s="78">
        <v>5027</v>
      </c>
      <c r="AJ114" s="78"/>
      <c r="AK114" s="78" t="s">
        <v>1585</v>
      </c>
      <c r="AL114" s="78" t="s">
        <v>1741</v>
      </c>
      <c r="AM114" s="83" t="s">
        <v>1830</v>
      </c>
      <c r="AN114" s="78"/>
      <c r="AO114" s="80">
        <v>40431.98548611111</v>
      </c>
      <c r="AP114" s="83" t="s">
        <v>1955</v>
      </c>
      <c r="AQ114" s="78" t="b">
        <v>0</v>
      </c>
      <c r="AR114" s="78" t="b">
        <v>0</v>
      </c>
      <c r="AS114" s="78" t="b">
        <v>1</v>
      </c>
      <c r="AT114" s="78"/>
      <c r="AU114" s="78">
        <v>13</v>
      </c>
      <c r="AV114" s="83" t="s">
        <v>2041</v>
      </c>
      <c r="AW114" s="78" t="b">
        <v>0</v>
      </c>
      <c r="AX114" s="78" t="s">
        <v>2136</v>
      </c>
      <c r="AY114" s="83" t="s">
        <v>2248</v>
      </c>
      <c r="AZ114" s="78" t="s">
        <v>66</v>
      </c>
      <c r="BA114" s="78" t="str">
        <f>REPLACE(INDEX(GroupVertices[Group],MATCH(Vertices[[#This Row],[Vertex]],GroupVertices[Vertex],0)),1,1,"")</f>
        <v>7</v>
      </c>
      <c r="BB114" s="48"/>
      <c r="BC114" s="48"/>
      <c r="BD114" s="48"/>
      <c r="BE114" s="48"/>
      <c r="BF114" s="48"/>
      <c r="BG114" s="48"/>
      <c r="BH114" s="119" t="s">
        <v>3027</v>
      </c>
      <c r="BI114" s="119" t="s">
        <v>3027</v>
      </c>
      <c r="BJ114" s="119" t="s">
        <v>2886</v>
      </c>
      <c r="BK114" s="119" t="s">
        <v>2886</v>
      </c>
      <c r="BL114" s="119">
        <v>1</v>
      </c>
      <c r="BM114" s="123">
        <v>1.8181818181818181</v>
      </c>
      <c r="BN114" s="119">
        <v>1</v>
      </c>
      <c r="BO114" s="123">
        <v>1.8181818181818181</v>
      </c>
      <c r="BP114" s="119">
        <v>0</v>
      </c>
      <c r="BQ114" s="123">
        <v>0</v>
      </c>
      <c r="BR114" s="119">
        <v>53</v>
      </c>
      <c r="BS114" s="123">
        <v>96.36363636363636</v>
      </c>
      <c r="BT114" s="119">
        <v>55</v>
      </c>
      <c r="BU114" s="2"/>
      <c r="BV114" s="3"/>
      <c r="BW114" s="3"/>
      <c r="BX114" s="3"/>
      <c r="BY114" s="3"/>
    </row>
    <row r="115" spans="1:77" ht="41.45" customHeight="1">
      <c r="A115" s="64" t="s">
        <v>282</v>
      </c>
      <c r="C115" s="65"/>
      <c r="D115" s="65" t="s">
        <v>64</v>
      </c>
      <c r="E115" s="66">
        <v>169.90309490115786</v>
      </c>
      <c r="F115" s="68">
        <v>99.97294174748895</v>
      </c>
      <c r="G115" s="102" t="s">
        <v>633</v>
      </c>
      <c r="H115" s="65"/>
      <c r="I115" s="69" t="s">
        <v>282</v>
      </c>
      <c r="J115" s="70"/>
      <c r="K115" s="70"/>
      <c r="L115" s="69" t="s">
        <v>2459</v>
      </c>
      <c r="M115" s="73">
        <v>10.017613620184298</v>
      </c>
      <c r="N115" s="74">
        <v>3785.653076171875</v>
      </c>
      <c r="O115" s="74">
        <v>7229.03173828125</v>
      </c>
      <c r="P115" s="75"/>
      <c r="Q115" s="76"/>
      <c r="R115" s="76"/>
      <c r="S115" s="88"/>
      <c r="T115" s="48">
        <v>0</v>
      </c>
      <c r="U115" s="48">
        <v>10</v>
      </c>
      <c r="V115" s="49">
        <v>1529</v>
      </c>
      <c r="W115" s="49">
        <v>0.008065</v>
      </c>
      <c r="X115" s="49">
        <v>0</v>
      </c>
      <c r="Y115" s="49">
        <v>4.307308</v>
      </c>
      <c r="Z115" s="49">
        <v>0</v>
      </c>
      <c r="AA115" s="49">
        <v>0</v>
      </c>
      <c r="AB115" s="71">
        <v>115</v>
      </c>
      <c r="AC115" s="71"/>
      <c r="AD115" s="72"/>
      <c r="AE115" s="78" t="s">
        <v>1393</v>
      </c>
      <c r="AF115" s="78">
        <v>4000</v>
      </c>
      <c r="AG115" s="78">
        <v>5639</v>
      </c>
      <c r="AH115" s="78">
        <v>11970</v>
      </c>
      <c r="AI115" s="78">
        <v>25968</v>
      </c>
      <c r="AJ115" s="78"/>
      <c r="AK115" s="78" t="s">
        <v>1586</v>
      </c>
      <c r="AL115" s="78" t="s">
        <v>1742</v>
      </c>
      <c r="AM115" s="83" t="s">
        <v>1831</v>
      </c>
      <c r="AN115" s="78"/>
      <c r="AO115" s="80">
        <v>43109.114224537036</v>
      </c>
      <c r="AP115" s="83" t="s">
        <v>1956</v>
      </c>
      <c r="AQ115" s="78" t="b">
        <v>1</v>
      </c>
      <c r="AR115" s="78" t="b">
        <v>0</v>
      </c>
      <c r="AS115" s="78" t="b">
        <v>1</v>
      </c>
      <c r="AT115" s="78"/>
      <c r="AU115" s="78">
        <v>49</v>
      </c>
      <c r="AV115" s="78"/>
      <c r="AW115" s="78" t="b">
        <v>0</v>
      </c>
      <c r="AX115" s="78" t="s">
        <v>2136</v>
      </c>
      <c r="AY115" s="83" t="s">
        <v>2249</v>
      </c>
      <c r="AZ115" s="78" t="s">
        <v>66</v>
      </c>
      <c r="BA115" s="78" t="str">
        <f>REPLACE(INDEX(GroupVertices[Group],MATCH(Vertices[[#This Row],[Vertex]],GroupVertices[Vertex],0)),1,1,"")</f>
        <v>3</v>
      </c>
      <c r="BB115" s="48"/>
      <c r="BC115" s="48"/>
      <c r="BD115" s="48"/>
      <c r="BE115" s="48"/>
      <c r="BF115" s="48"/>
      <c r="BG115" s="48"/>
      <c r="BH115" s="119" t="s">
        <v>3028</v>
      </c>
      <c r="BI115" s="119" t="s">
        <v>3028</v>
      </c>
      <c r="BJ115" s="119" t="s">
        <v>3118</v>
      </c>
      <c r="BK115" s="119" t="s">
        <v>3118</v>
      </c>
      <c r="BL115" s="119">
        <v>2</v>
      </c>
      <c r="BM115" s="123">
        <v>5.714285714285714</v>
      </c>
      <c r="BN115" s="119">
        <v>1</v>
      </c>
      <c r="BO115" s="123">
        <v>2.857142857142857</v>
      </c>
      <c r="BP115" s="119">
        <v>0</v>
      </c>
      <c r="BQ115" s="123">
        <v>0</v>
      </c>
      <c r="BR115" s="119">
        <v>32</v>
      </c>
      <c r="BS115" s="123">
        <v>91.42857142857143</v>
      </c>
      <c r="BT115" s="119">
        <v>35</v>
      </c>
      <c r="BU115" s="2"/>
      <c r="BV115" s="3"/>
      <c r="BW115" s="3"/>
      <c r="BX115" s="3"/>
      <c r="BY115" s="3"/>
    </row>
    <row r="116" spans="1:77" ht="41.45" customHeight="1">
      <c r="A116" s="64" t="s">
        <v>388</v>
      </c>
      <c r="C116" s="65"/>
      <c r="D116" s="65" t="s">
        <v>64</v>
      </c>
      <c r="E116" s="66">
        <v>227.176002221397</v>
      </c>
      <c r="F116" s="68">
        <v>99.77685340391025</v>
      </c>
      <c r="G116" s="102" t="s">
        <v>2099</v>
      </c>
      <c r="H116" s="65"/>
      <c r="I116" s="69" t="s">
        <v>388</v>
      </c>
      <c r="J116" s="70"/>
      <c r="K116" s="70"/>
      <c r="L116" s="69" t="s">
        <v>2460</v>
      </c>
      <c r="M116" s="73">
        <v>75.36732225684447</v>
      </c>
      <c r="N116" s="74">
        <v>3874.979248046875</v>
      </c>
      <c r="O116" s="74">
        <v>6510.81103515625</v>
      </c>
      <c r="P116" s="75"/>
      <c r="Q116" s="76"/>
      <c r="R116" s="76"/>
      <c r="S116" s="88"/>
      <c r="T116" s="48">
        <v>1</v>
      </c>
      <c r="U116" s="48">
        <v>0</v>
      </c>
      <c r="V116" s="49">
        <v>0</v>
      </c>
      <c r="W116" s="49">
        <v>0.00578</v>
      </c>
      <c r="X116" s="49">
        <v>0</v>
      </c>
      <c r="Y116" s="49">
        <v>0.516121</v>
      </c>
      <c r="Z116" s="49">
        <v>0</v>
      </c>
      <c r="AA116" s="49">
        <v>0</v>
      </c>
      <c r="AB116" s="71">
        <v>116</v>
      </c>
      <c r="AC116" s="71"/>
      <c r="AD116" s="72"/>
      <c r="AE116" s="78" t="s">
        <v>1394</v>
      </c>
      <c r="AF116" s="78">
        <v>1446</v>
      </c>
      <c r="AG116" s="78">
        <v>46497</v>
      </c>
      <c r="AH116" s="78">
        <v>20345</v>
      </c>
      <c r="AI116" s="78">
        <v>2439</v>
      </c>
      <c r="AJ116" s="78"/>
      <c r="AK116" s="78" t="s">
        <v>1587</v>
      </c>
      <c r="AL116" s="78" t="s">
        <v>1743</v>
      </c>
      <c r="AM116" s="83" t="s">
        <v>1832</v>
      </c>
      <c r="AN116" s="78"/>
      <c r="AO116" s="80">
        <v>40207.88689814815</v>
      </c>
      <c r="AP116" s="83" t="s">
        <v>1957</v>
      </c>
      <c r="AQ116" s="78" t="b">
        <v>0</v>
      </c>
      <c r="AR116" s="78" t="b">
        <v>0</v>
      </c>
      <c r="AS116" s="78" t="b">
        <v>1</v>
      </c>
      <c r="AT116" s="78"/>
      <c r="AU116" s="78">
        <v>379</v>
      </c>
      <c r="AV116" s="83" t="s">
        <v>2039</v>
      </c>
      <c r="AW116" s="78" t="b">
        <v>1</v>
      </c>
      <c r="AX116" s="78" t="s">
        <v>2136</v>
      </c>
      <c r="AY116" s="83" t="s">
        <v>2250</v>
      </c>
      <c r="AZ116" s="78" t="s">
        <v>65</v>
      </c>
      <c r="BA116" s="78" t="str">
        <f>REPLACE(INDEX(GroupVertices[Group],MATCH(Vertices[[#This Row],[Vertex]],GroupVertices[Vertex],0)),1,1,"")</f>
        <v>3</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389</v>
      </c>
      <c r="C117" s="65"/>
      <c r="D117" s="65" t="s">
        <v>64</v>
      </c>
      <c r="E117" s="66">
        <v>303.7482728972838</v>
      </c>
      <c r="F117" s="68">
        <v>99.5146887885025</v>
      </c>
      <c r="G117" s="102" t="s">
        <v>2100</v>
      </c>
      <c r="H117" s="65"/>
      <c r="I117" s="69" t="s">
        <v>389</v>
      </c>
      <c r="J117" s="70"/>
      <c r="K117" s="70"/>
      <c r="L117" s="69" t="s">
        <v>2461</v>
      </c>
      <c r="M117" s="73">
        <v>162.73804975173405</v>
      </c>
      <c r="N117" s="74">
        <v>3817.056884765625</v>
      </c>
      <c r="O117" s="74">
        <v>8167.123046875</v>
      </c>
      <c r="P117" s="75"/>
      <c r="Q117" s="76"/>
      <c r="R117" s="76"/>
      <c r="S117" s="88"/>
      <c r="T117" s="48">
        <v>1</v>
      </c>
      <c r="U117" s="48">
        <v>0</v>
      </c>
      <c r="V117" s="49">
        <v>0</v>
      </c>
      <c r="W117" s="49">
        <v>0.00578</v>
      </c>
      <c r="X117" s="49">
        <v>0</v>
      </c>
      <c r="Y117" s="49">
        <v>0.516121</v>
      </c>
      <c r="Z117" s="49">
        <v>0</v>
      </c>
      <c r="AA117" s="49">
        <v>0</v>
      </c>
      <c r="AB117" s="71">
        <v>117</v>
      </c>
      <c r="AC117" s="71"/>
      <c r="AD117" s="72"/>
      <c r="AE117" s="78" t="s">
        <v>1395</v>
      </c>
      <c r="AF117" s="78">
        <v>39</v>
      </c>
      <c r="AG117" s="78">
        <v>101123</v>
      </c>
      <c r="AH117" s="78">
        <v>51423</v>
      </c>
      <c r="AI117" s="78">
        <v>212</v>
      </c>
      <c r="AJ117" s="78"/>
      <c r="AK117" s="78" t="s">
        <v>1588</v>
      </c>
      <c r="AL117" s="78" t="s">
        <v>1697</v>
      </c>
      <c r="AM117" s="83" t="s">
        <v>1833</v>
      </c>
      <c r="AN117" s="78"/>
      <c r="AO117" s="80">
        <v>40225.85668981481</v>
      </c>
      <c r="AP117" s="83" t="s">
        <v>1958</v>
      </c>
      <c r="AQ117" s="78" t="b">
        <v>0</v>
      </c>
      <c r="AR117" s="78" t="b">
        <v>0</v>
      </c>
      <c r="AS117" s="78" t="b">
        <v>1</v>
      </c>
      <c r="AT117" s="78"/>
      <c r="AU117" s="78">
        <v>776</v>
      </c>
      <c r="AV117" s="83" t="s">
        <v>2039</v>
      </c>
      <c r="AW117" s="78" t="b">
        <v>1</v>
      </c>
      <c r="AX117" s="78" t="s">
        <v>2136</v>
      </c>
      <c r="AY117" s="83" t="s">
        <v>2251</v>
      </c>
      <c r="AZ117" s="78" t="s">
        <v>65</v>
      </c>
      <c r="BA117" s="78" t="str">
        <f>REPLACE(INDEX(GroupVertices[Group],MATCH(Vertices[[#This Row],[Vertex]],GroupVertices[Vertex],0)),1,1,"")</f>
        <v>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390</v>
      </c>
      <c r="C118" s="65"/>
      <c r="D118" s="65" t="s">
        <v>64</v>
      </c>
      <c r="E118" s="66">
        <v>288.4803570293499</v>
      </c>
      <c r="F118" s="68">
        <v>99.56696237600701</v>
      </c>
      <c r="G118" s="102" t="s">
        <v>2101</v>
      </c>
      <c r="H118" s="65"/>
      <c r="I118" s="69" t="s">
        <v>390</v>
      </c>
      <c r="J118" s="70"/>
      <c r="K118" s="70"/>
      <c r="L118" s="69" t="s">
        <v>2462</v>
      </c>
      <c r="M118" s="73">
        <v>145.31700548939858</v>
      </c>
      <c r="N118" s="74">
        <v>3844.3154296875</v>
      </c>
      <c r="O118" s="74">
        <v>5954.79638671875</v>
      </c>
      <c r="P118" s="75"/>
      <c r="Q118" s="76"/>
      <c r="R118" s="76"/>
      <c r="S118" s="88"/>
      <c r="T118" s="48">
        <v>1</v>
      </c>
      <c r="U118" s="48">
        <v>0</v>
      </c>
      <c r="V118" s="49">
        <v>0</v>
      </c>
      <c r="W118" s="49">
        <v>0.00578</v>
      </c>
      <c r="X118" s="49">
        <v>0</v>
      </c>
      <c r="Y118" s="49">
        <v>0.516121</v>
      </c>
      <c r="Z118" s="49">
        <v>0</v>
      </c>
      <c r="AA118" s="49">
        <v>0</v>
      </c>
      <c r="AB118" s="71">
        <v>118</v>
      </c>
      <c r="AC118" s="71"/>
      <c r="AD118" s="72"/>
      <c r="AE118" s="78" t="s">
        <v>1396</v>
      </c>
      <c r="AF118" s="78">
        <v>209</v>
      </c>
      <c r="AG118" s="78">
        <v>90231</v>
      </c>
      <c r="AH118" s="78">
        <v>43132</v>
      </c>
      <c r="AI118" s="78">
        <v>5498</v>
      </c>
      <c r="AJ118" s="78"/>
      <c r="AK118" s="78" t="s">
        <v>1589</v>
      </c>
      <c r="AL118" s="78" t="s">
        <v>1744</v>
      </c>
      <c r="AM118" s="83" t="s">
        <v>1834</v>
      </c>
      <c r="AN118" s="78"/>
      <c r="AO118" s="80">
        <v>40201.01378472222</v>
      </c>
      <c r="AP118" s="83" t="s">
        <v>1959</v>
      </c>
      <c r="AQ118" s="78" t="b">
        <v>0</v>
      </c>
      <c r="AR118" s="78" t="b">
        <v>0</v>
      </c>
      <c r="AS118" s="78" t="b">
        <v>1</v>
      </c>
      <c r="AT118" s="78"/>
      <c r="AU118" s="78">
        <v>731</v>
      </c>
      <c r="AV118" s="83" t="s">
        <v>2041</v>
      </c>
      <c r="AW118" s="78" t="b">
        <v>1</v>
      </c>
      <c r="AX118" s="78" t="s">
        <v>2136</v>
      </c>
      <c r="AY118" s="83" t="s">
        <v>2252</v>
      </c>
      <c r="AZ118" s="78" t="s">
        <v>65</v>
      </c>
      <c r="BA118" s="78" t="str">
        <f>REPLACE(INDEX(GroupVertices[Group],MATCH(Vertices[[#This Row],[Vertex]],GroupVertices[Vertex],0)),1,1,"")</f>
        <v>3</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391</v>
      </c>
      <c r="C119" s="65"/>
      <c r="D119" s="65" t="s">
        <v>64</v>
      </c>
      <c r="E119" s="66">
        <v>250.7941728474362</v>
      </c>
      <c r="F119" s="68">
        <v>99.69599059856105</v>
      </c>
      <c r="G119" s="102" t="s">
        <v>2102</v>
      </c>
      <c r="H119" s="65"/>
      <c r="I119" s="69" t="s">
        <v>391</v>
      </c>
      <c r="J119" s="70"/>
      <c r="K119" s="70"/>
      <c r="L119" s="69" t="s">
        <v>2463</v>
      </c>
      <c r="M119" s="73">
        <v>102.31619985288656</v>
      </c>
      <c r="N119" s="74">
        <v>3899.963623046875</v>
      </c>
      <c r="O119" s="74">
        <v>8572.3779296875</v>
      </c>
      <c r="P119" s="75"/>
      <c r="Q119" s="76"/>
      <c r="R119" s="76"/>
      <c r="S119" s="88"/>
      <c r="T119" s="48">
        <v>1</v>
      </c>
      <c r="U119" s="48">
        <v>0</v>
      </c>
      <c r="V119" s="49">
        <v>0</v>
      </c>
      <c r="W119" s="49">
        <v>0.00578</v>
      </c>
      <c r="X119" s="49">
        <v>0</v>
      </c>
      <c r="Y119" s="49">
        <v>0.516121</v>
      </c>
      <c r="Z119" s="49">
        <v>0</v>
      </c>
      <c r="AA119" s="49">
        <v>0</v>
      </c>
      <c r="AB119" s="71">
        <v>119</v>
      </c>
      <c r="AC119" s="71"/>
      <c r="AD119" s="72"/>
      <c r="AE119" s="78" t="s">
        <v>1397</v>
      </c>
      <c r="AF119" s="78">
        <v>172</v>
      </c>
      <c r="AG119" s="78">
        <v>63346</v>
      </c>
      <c r="AH119" s="78">
        <v>18754</v>
      </c>
      <c r="AI119" s="78">
        <v>162</v>
      </c>
      <c r="AJ119" s="78"/>
      <c r="AK119" s="78" t="s">
        <v>1590</v>
      </c>
      <c r="AL119" s="78"/>
      <c r="AM119" s="83" t="s">
        <v>1835</v>
      </c>
      <c r="AN119" s="78"/>
      <c r="AO119" s="80">
        <v>40430.05851851852</v>
      </c>
      <c r="AP119" s="83" t="s">
        <v>1960</v>
      </c>
      <c r="AQ119" s="78" t="b">
        <v>1</v>
      </c>
      <c r="AR119" s="78" t="b">
        <v>0</v>
      </c>
      <c r="AS119" s="78" t="b">
        <v>0</v>
      </c>
      <c r="AT119" s="78"/>
      <c r="AU119" s="78">
        <v>463</v>
      </c>
      <c r="AV119" s="83" t="s">
        <v>2039</v>
      </c>
      <c r="AW119" s="78" t="b">
        <v>1</v>
      </c>
      <c r="AX119" s="78" t="s">
        <v>2136</v>
      </c>
      <c r="AY119" s="83" t="s">
        <v>2253</v>
      </c>
      <c r="AZ119" s="78" t="s">
        <v>65</v>
      </c>
      <c r="BA119" s="78" t="str">
        <f>REPLACE(INDEX(GroupVertices[Group],MATCH(Vertices[[#This Row],[Vertex]],GroupVertices[Vertex],0)),1,1,"")</f>
        <v>3</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392</v>
      </c>
      <c r="C120" s="65"/>
      <c r="D120" s="65" t="s">
        <v>64</v>
      </c>
      <c r="E120" s="66">
        <v>280.0389881938102</v>
      </c>
      <c r="F120" s="68">
        <v>99.59586354603566</v>
      </c>
      <c r="G120" s="102" t="s">
        <v>2103</v>
      </c>
      <c r="H120" s="65"/>
      <c r="I120" s="69" t="s">
        <v>392</v>
      </c>
      <c r="J120" s="70"/>
      <c r="K120" s="70"/>
      <c r="L120" s="69" t="s">
        <v>2464</v>
      </c>
      <c r="M120" s="73">
        <v>135.68520889118116</v>
      </c>
      <c r="N120" s="74">
        <v>4011.570556640625</v>
      </c>
      <c r="O120" s="74">
        <v>8074.10986328125</v>
      </c>
      <c r="P120" s="75"/>
      <c r="Q120" s="76"/>
      <c r="R120" s="76"/>
      <c r="S120" s="88"/>
      <c r="T120" s="48">
        <v>1</v>
      </c>
      <c r="U120" s="48">
        <v>0</v>
      </c>
      <c r="V120" s="49">
        <v>0</v>
      </c>
      <c r="W120" s="49">
        <v>0.00578</v>
      </c>
      <c r="X120" s="49">
        <v>0</v>
      </c>
      <c r="Y120" s="49">
        <v>0.516121</v>
      </c>
      <c r="Z120" s="49">
        <v>0</v>
      </c>
      <c r="AA120" s="49">
        <v>0</v>
      </c>
      <c r="AB120" s="71">
        <v>120</v>
      </c>
      <c r="AC120" s="71"/>
      <c r="AD120" s="72"/>
      <c r="AE120" s="78" t="s">
        <v>1398</v>
      </c>
      <c r="AF120" s="78">
        <v>15652</v>
      </c>
      <c r="AG120" s="78">
        <v>84209</v>
      </c>
      <c r="AH120" s="78">
        <v>22536</v>
      </c>
      <c r="AI120" s="78">
        <v>8717</v>
      </c>
      <c r="AJ120" s="78"/>
      <c r="AK120" s="78" t="s">
        <v>1591</v>
      </c>
      <c r="AL120" s="78" t="s">
        <v>1694</v>
      </c>
      <c r="AM120" s="83" t="s">
        <v>1836</v>
      </c>
      <c r="AN120" s="78"/>
      <c r="AO120" s="80">
        <v>40101.65039351852</v>
      </c>
      <c r="AP120" s="83" t="s">
        <v>1961</v>
      </c>
      <c r="AQ120" s="78" t="b">
        <v>0</v>
      </c>
      <c r="AR120" s="78" t="b">
        <v>0</v>
      </c>
      <c r="AS120" s="78" t="b">
        <v>1</v>
      </c>
      <c r="AT120" s="78"/>
      <c r="AU120" s="78">
        <v>938</v>
      </c>
      <c r="AV120" s="83" t="s">
        <v>2039</v>
      </c>
      <c r="AW120" s="78" t="b">
        <v>1</v>
      </c>
      <c r="AX120" s="78" t="s">
        <v>2136</v>
      </c>
      <c r="AY120" s="83" t="s">
        <v>2254</v>
      </c>
      <c r="AZ120" s="78" t="s">
        <v>65</v>
      </c>
      <c r="BA120" s="78" t="str">
        <f>REPLACE(INDEX(GroupVertices[Group],MATCH(Vertices[[#This Row],[Vertex]],GroupVertices[Vertex],0)),1,1,"")</f>
        <v>3</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393</v>
      </c>
      <c r="C121" s="65"/>
      <c r="D121" s="65" t="s">
        <v>64</v>
      </c>
      <c r="E121" s="66">
        <v>162.03083861082396</v>
      </c>
      <c r="F121" s="68">
        <v>99.99989441618389</v>
      </c>
      <c r="G121" s="102" t="s">
        <v>2104</v>
      </c>
      <c r="H121" s="65"/>
      <c r="I121" s="69" t="s">
        <v>393</v>
      </c>
      <c r="J121" s="70"/>
      <c r="K121" s="70"/>
      <c r="L121" s="69" t="s">
        <v>2465</v>
      </c>
      <c r="M121" s="73">
        <v>1.0351875664498145</v>
      </c>
      <c r="N121" s="74">
        <v>3978.61474609375</v>
      </c>
      <c r="O121" s="74">
        <v>7456.373046875</v>
      </c>
      <c r="P121" s="75"/>
      <c r="Q121" s="76"/>
      <c r="R121" s="76"/>
      <c r="S121" s="88"/>
      <c r="T121" s="48">
        <v>1</v>
      </c>
      <c r="U121" s="48">
        <v>0</v>
      </c>
      <c r="V121" s="49">
        <v>0</v>
      </c>
      <c r="W121" s="49">
        <v>0.00578</v>
      </c>
      <c r="X121" s="49">
        <v>0</v>
      </c>
      <c r="Y121" s="49">
        <v>0.516121</v>
      </c>
      <c r="Z121" s="49">
        <v>0</v>
      </c>
      <c r="AA121" s="49">
        <v>0</v>
      </c>
      <c r="AB121" s="71">
        <v>121</v>
      </c>
      <c r="AC121" s="71"/>
      <c r="AD121" s="72"/>
      <c r="AE121" s="78" t="s">
        <v>1399</v>
      </c>
      <c r="AF121" s="78">
        <v>46</v>
      </c>
      <c r="AG121" s="78">
        <v>23</v>
      </c>
      <c r="AH121" s="78">
        <v>1322</v>
      </c>
      <c r="AI121" s="78">
        <v>113</v>
      </c>
      <c r="AJ121" s="78"/>
      <c r="AK121" s="78" t="s">
        <v>1592</v>
      </c>
      <c r="AL121" s="78" t="s">
        <v>1690</v>
      </c>
      <c r="AM121" s="78"/>
      <c r="AN121" s="78"/>
      <c r="AO121" s="80">
        <v>43616.98842592593</v>
      </c>
      <c r="AP121" s="78"/>
      <c r="AQ121" s="78" t="b">
        <v>1</v>
      </c>
      <c r="AR121" s="78" t="b">
        <v>0</v>
      </c>
      <c r="AS121" s="78" t="b">
        <v>0</v>
      </c>
      <c r="AT121" s="78"/>
      <c r="AU121" s="78">
        <v>0</v>
      </c>
      <c r="AV121" s="78"/>
      <c r="AW121" s="78" t="b">
        <v>0</v>
      </c>
      <c r="AX121" s="78" t="s">
        <v>2136</v>
      </c>
      <c r="AY121" s="83" t="s">
        <v>2255</v>
      </c>
      <c r="AZ121" s="78" t="s">
        <v>65</v>
      </c>
      <c r="BA121" s="78" t="str">
        <f>REPLACE(INDEX(GroupVertices[Group],MATCH(Vertices[[#This Row],[Vertex]],GroupVertices[Vertex],0)),1,1,"")</f>
        <v>3</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283</v>
      </c>
      <c r="C122" s="65"/>
      <c r="D122" s="65" t="s">
        <v>64</v>
      </c>
      <c r="E122" s="66">
        <v>162.68125294820197</v>
      </c>
      <c r="F122" s="68">
        <v>99.99766755751678</v>
      </c>
      <c r="G122" s="102" t="s">
        <v>634</v>
      </c>
      <c r="H122" s="65"/>
      <c r="I122" s="69" t="s">
        <v>283</v>
      </c>
      <c r="J122" s="70"/>
      <c r="K122" s="70"/>
      <c r="L122" s="69" t="s">
        <v>2466</v>
      </c>
      <c r="M122" s="73">
        <v>1.7773253315731765</v>
      </c>
      <c r="N122" s="74">
        <v>1922.2032470703125</v>
      </c>
      <c r="O122" s="74">
        <v>4815.001953125</v>
      </c>
      <c r="P122" s="75"/>
      <c r="Q122" s="76"/>
      <c r="R122" s="76"/>
      <c r="S122" s="88"/>
      <c r="T122" s="48">
        <v>0</v>
      </c>
      <c r="U122" s="48">
        <v>1</v>
      </c>
      <c r="V122" s="49">
        <v>0</v>
      </c>
      <c r="W122" s="49">
        <v>0.015873</v>
      </c>
      <c r="X122" s="49">
        <v>0.026192</v>
      </c>
      <c r="Y122" s="49">
        <v>0.548171</v>
      </c>
      <c r="Z122" s="49">
        <v>0</v>
      </c>
      <c r="AA122" s="49">
        <v>0</v>
      </c>
      <c r="AB122" s="71">
        <v>122</v>
      </c>
      <c r="AC122" s="71"/>
      <c r="AD122" s="72"/>
      <c r="AE122" s="78" t="s">
        <v>1400</v>
      </c>
      <c r="AF122" s="78">
        <v>2238</v>
      </c>
      <c r="AG122" s="78">
        <v>487</v>
      </c>
      <c r="AH122" s="78">
        <v>12780</v>
      </c>
      <c r="AI122" s="78">
        <v>10875</v>
      </c>
      <c r="AJ122" s="78"/>
      <c r="AK122" s="78" t="s">
        <v>1593</v>
      </c>
      <c r="AL122" s="78"/>
      <c r="AM122" s="78"/>
      <c r="AN122" s="78"/>
      <c r="AO122" s="80">
        <v>42801.03459490741</v>
      </c>
      <c r="AP122" s="83" t="s">
        <v>1962</v>
      </c>
      <c r="AQ122" s="78" t="b">
        <v>0</v>
      </c>
      <c r="AR122" s="78" t="b">
        <v>0</v>
      </c>
      <c r="AS122" s="78" t="b">
        <v>0</v>
      </c>
      <c r="AT122" s="78"/>
      <c r="AU122" s="78">
        <v>1</v>
      </c>
      <c r="AV122" s="83" t="s">
        <v>2039</v>
      </c>
      <c r="AW122" s="78" t="b">
        <v>0</v>
      </c>
      <c r="AX122" s="78" t="s">
        <v>2136</v>
      </c>
      <c r="AY122" s="83" t="s">
        <v>2256</v>
      </c>
      <c r="AZ122" s="78" t="s">
        <v>66</v>
      </c>
      <c r="BA122" s="78" t="str">
        <f>REPLACE(INDEX(GroupVertices[Group],MATCH(Vertices[[#This Row],[Vertex]],GroupVertices[Vertex],0)),1,1,"")</f>
        <v>1</v>
      </c>
      <c r="BB122" s="48"/>
      <c r="BC122" s="48"/>
      <c r="BD122" s="48"/>
      <c r="BE122" s="48"/>
      <c r="BF122" s="48"/>
      <c r="BG122" s="48"/>
      <c r="BH122" s="119" t="s">
        <v>2782</v>
      </c>
      <c r="BI122" s="119" t="s">
        <v>2782</v>
      </c>
      <c r="BJ122" s="119" t="s">
        <v>2881</v>
      </c>
      <c r="BK122" s="119" t="s">
        <v>2881</v>
      </c>
      <c r="BL122" s="119">
        <v>5</v>
      </c>
      <c r="BM122" s="123">
        <v>9.803921568627452</v>
      </c>
      <c r="BN122" s="119">
        <v>2</v>
      </c>
      <c r="BO122" s="123">
        <v>3.9215686274509802</v>
      </c>
      <c r="BP122" s="119">
        <v>0</v>
      </c>
      <c r="BQ122" s="123">
        <v>0</v>
      </c>
      <c r="BR122" s="119">
        <v>44</v>
      </c>
      <c r="BS122" s="123">
        <v>86.27450980392157</v>
      </c>
      <c r="BT122" s="119">
        <v>51</v>
      </c>
      <c r="BU122" s="2"/>
      <c r="BV122" s="3"/>
      <c r="BW122" s="3"/>
      <c r="BX122" s="3"/>
      <c r="BY122" s="3"/>
    </row>
    <row r="123" spans="1:77" ht="41.45" customHeight="1">
      <c r="A123" s="64" t="s">
        <v>284</v>
      </c>
      <c r="C123" s="65"/>
      <c r="D123" s="65" t="s">
        <v>64</v>
      </c>
      <c r="E123" s="66">
        <v>162.02242808059924</v>
      </c>
      <c r="F123" s="68">
        <v>99.9999232117701</v>
      </c>
      <c r="G123" s="102" t="s">
        <v>635</v>
      </c>
      <c r="H123" s="65"/>
      <c r="I123" s="69" t="s">
        <v>284</v>
      </c>
      <c r="J123" s="70"/>
      <c r="K123" s="70"/>
      <c r="L123" s="69" t="s">
        <v>2467</v>
      </c>
      <c r="M123" s="73">
        <v>1.025590957418047</v>
      </c>
      <c r="N123" s="74">
        <v>3389.6943359375</v>
      </c>
      <c r="O123" s="74">
        <v>5850.1728515625</v>
      </c>
      <c r="P123" s="75"/>
      <c r="Q123" s="76"/>
      <c r="R123" s="76"/>
      <c r="S123" s="88"/>
      <c r="T123" s="48">
        <v>0</v>
      </c>
      <c r="U123" s="48">
        <v>3</v>
      </c>
      <c r="V123" s="49">
        <v>194</v>
      </c>
      <c r="W123" s="49">
        <v>0.005376</v>
      </c>
      <c r="X123" s="49">
        <v>0</v>
      </c>
      <c r="Y123" s="49">
        <v>1.498682</v>
      </c>
      <c r="Z123" s="49">
        <v>0</v>
      </c>
      <c r="AA123" s="49">
        <v>0</v>
      </c>
      <c r="AB123" s="71">
        <v>123</v>
      </c>
      <c r="AC123" s="71"/>
      <c r="AD123" s="72"/>
      <c r="AE123" s="78" t="s">
        <v>1401</v>
      </c>
      <c r="AF123" s="78">
        <v>587</v>
      </c>
      <c r="AG123" s="78">
        <v>17</v>
      </c>
      <c r="AH123" s="78">
        <v>2623</v>
      </c>
      <c r="AI123" s="78">
        <v>3605</v>
      </c>
      <c r="AJ123" s="78"/>
      <c r="AK123" s="78" t="s">
        <v>1594</v>
      </c>
      <c r="AL123" s="78" t="s">
        <v>1745</v>
      </c>
      <c r="AM123" s="78"/>
      <c r="AN123" s="78"/>
      <c r="AO123" s="80">
        <v>40997.748252314814</v>
      </c>
      <c r="AP123" s="78"/>
      <c r="AQ123" s="78" t="b">
        <v>0</v>
      </c>
      <c r="AR123" s="78" t="b">
        <v>0</v>
      </c>
      <c r="AS123" s="78" t="b">
        <v>0</v>
      </c>
      <c r="AT123" s="78"/>
      <c r="AU123" s="78">
        <v>0</v>
      </c>
      <c r="AV123" s="83" t="s">
        <v>2045</v>
      </c>
      <c r="AW123" s="78" t="b">
        <v>0</v>
      </c>
      <c r="AX123" s="78" t="s">
        <v>2136</v>
      </c>
      <c r="AY123" s="83" t="s">
        <v>2257</v>
      </c>
      <c r="AZ123" s="78" t="s">
        <v>66</v>
      </c>
      <c r="BA123" s="78" t="str">
        <f>REPLACE(INDEX(GroupVertices[Group],MATCH(Vertices[[#This Row],[Vertex]],GroupVertices[Vertex],0)),1,1,"")</f>
        <v>3</v>
      </c>
      <c r="BB123" s="48"/>
      <c r="BC123" s="48"/>
      <c r="BD123" s="48"/>
      <c r="BE123" s="48"/>
      <c r="BF123" s="48"/>
      <c r="BG123" s="48"/>
      <c r="BH123" s="119" t="s">
        <v>3029</v>
      </c>
      <c r="BI123" s="119" t="s">
        <v>3029</v>
      </c>
      <c r="BJ123" s="119" t="s">
        <v>3119</v>
      </c>
      <c r="BK123" s="119" t="s">
        <v>3119</v>
      </c>
      <c r="BL123" s="119">
        <v>3</v>
      </c>
      <c r="BM123" s="123">
        <v>6.122448979591836</v>
      </c>
      <c r="BN123" s="119">
        <v>4</v>
      </c>
      <c r="BO123" s="123">
        <v>8.16326530612245</v>
      </c>
      <c r="BP123" s="119">
        <v>0</v>
      </c>
      <c r="BQ123" s="123">
        <v>0</v>
      </c>
      <c r="BR123" s="119">
        <v>42</v>
      </c>
      <c r="BS123" s="123">
        <v>85.71428571428571</v>
      </c>
      <c r="BT123" s="119">
        <v>49</v>
      </c>
      <c r="BU123" s="2"/>
      <c r="BV123" s="3"/>
      <c r="BW123" s="3"/>
      <c r="BX123" s="3"/>
      <c r="BY123" s="3"/>
    </row>
    <row r="124" spans="1:77" ht="41.45" customHeight="1">
      <c r="A124" s="64" t="s">
        <v>394</v>
      </c>
      <c r="C124" s="65"/>
      <c r="D124" s="65" t="s">
        <v>64</v>
      </c>
      <c r="E124" s="66">
        <v>1000</v>
      </c>
      <c r="F124" s="68">
        <v>95.2853226657418</v>
      </c>
      <c r="G124" s="102" t="s">
        <v>2105</v>
      </c>
      <c r="H124" s="65"/>
      <c r="I124" s="69" t="s">
        <v>394</v>
      </c>
      <c r="J124" s="70"/>
      <c r="K124" s="70"/>
      <c r="L124" s="69" t="s">
        <v>2468</v>
      </c>
      <c r="M124" s="73">
        <v>1572.2447995971177</v>
      </c>
      <c r="N124" s="74">
        <v>3166.52685546875</v>
      </c>
      <c r="O124" s="74">
        <v>5155.8056640625</v>
      </c>
      <c r="P124" s="75"/>
      <c r="Q124" s="76"/>
      <c r="R124" s="76"/>
      <c r="S124" s="88"/>
      <c r="T124" s="48">
        <v>1</v>
      </c>
      <c r="U124" s="48">
        <v>0</v>
      </c>
      <c r="V124" s="49">
        <v>0</v>
      </c>
      <c r="W124" s="49">
        <v>0.004255</v>
      </c>
      <c r="X124" s="49">
        <v>0</v>
      </c>
      <c r="Y124" s="49">
        <v>0.574626</v>
      </c>
      <c r="Z124" s="49">
        <v>0</v>
      </c>
      <c r="AA124" s="49">
        <v>0</v>
      </c>
      <c r="AB124" s="71">
        <v>124</v>
      </c>
      <c r="AC124" s="71"/>
      <c r="AD124" s="72"/>
      <c r="AE124" s="78" t="s">
        <v>1402</v>
      </c>
      <c r="AF124" s="78">
        <v>553</v>
      </c>
      <c r="AG124" s="78">
        <v>982376</v>
      </c>
      <c r="AH124" s="78">
        <v>277950</v>
      </c>
      <c r="AI124" s="78">
        <v>8103</v>
      </c>
      <c r="AJ124" s="78"/>
      <c r="AK124" s="78" t="s">
        <v>1595</v>
      </c>
      <c r="AL124" s="78" t="s">
        <v>1746</v>
      </c>
      <c r="AM124" s="83" t="s">
        <v>1837</v>
      </c>
      <c r="AN124" s="78"/>
      <c r="AO124" s="80">
        <v>39476.90180555556</v>
      </c>
      <c r="AP124" s="83" t="s">
        <v>1963</v>
      </c>
      <c r="AQ124" s="78" t="b">
        <v>0</v>
      </c>
      <c r="AR124" s="78" t="b">
        <v>0</v>
      </c>
      <c r="AS124" s="78" t="b">
        <v>1</v>
      </c>
      <c r="AT124" s="78"/>
      <c r="AU124" s="78">
        <v>8053</v>
      </c>
      <c r="AV124" s="83" t="s">
        <v>2039</v>
      </c>
      <c r="AW124" s="78" t="b">
        <v>1</v>
      </c>
      <c r="AX124" s="78" t="s">
        <v>2136</v>
      </c>
      <c r="AY124" s="83" t="s">
        <v>2258</v>
      </c>
      <c r="AZ124" s="78" t="s">
        <v>65</v>
      </c>
      <c r="BA124" s="78" t="str">
        <f>REPLACE(INDEX(GroupVertices[Group],MATCH(Vertices[[#This Row],[Vertex]],GroupVertices[Vertex],0)),1,1,"")</f>
        <v>3</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395</v>
      </c>
      <c r="C125" s="65"/>
      <c r="D125" s="65" t="s">
        <v>64</v>
      </c>
      <c r="E125" s="66">
        <v>162.06307897668538</v>
      </c>
      <c r="F125" s="68">
        <v>99.99978403310341</v>
      </c>
      <c r="G125" s="102" t="s">
        <v>2106</v>
      </c>
      <c r="H125" s="65"/>
      <c r="I125" s="69" t="s">
        <v>395</v>
      </c>
      <c r="J125" s="70"/>
      <c r="K125" s="70"/>
      <c r="L125" s="69" t="s">
        <v>2469</v>
      </c>
      <c r="M125" s="73">
        <v>1.071974567738257</v>
      </c>
      <c r="N125" s="74">
        <v>3362.1240234375</v>
      </c>
      <c r="O125" s="74">
        <v>4670.12109375</v>
      </c>
      <c r="P125" s="75"/>
      <c r="Q125" s="76"/>
      <c r="R125" s="76"/>
      <c r="S125" s="88"/>
      <c r="T125" s="48">
        <v>1</v>
      </c>
      <c r="U125" s="48">
        <v>0</v>
      </c>
      <c r="V125" s="49">
        <v>0</v>
      </c>
      <c r="W125" s="49">
        <v>0.004255</v>
      </c>
      <c r="X125" s="49">
        <v>0</v>
      </c>
      <c r="Y125" s="49">
        <v>0.574626</v>
      </c>
      <c r="Z125" s="49">
        <v>0</v>
      </c>
      <c r="AA125" s="49">
        <v>0</v>
      </c>
      <c r="AB125" s="71">
        <v>125</v>
      </c>
      <c r="AC125" s="71"/>
      <c r="AD125" s="72"/>
      <c r="AE125" s="78" t="s">
        <v>1403</v>
      </c>
      <c r="AF125" s="78">
        <v>22</v>
      </c>
      <c r="AG125" s="78">
        <v>46</v>
      </c>
      <c r="AH125" s="78">
        <v>4366</v>
      </c>
      <c r="AI125" s="78">
        <v>2128</v>
      </c>
      <c r="AJ125" s="78"/>
      <c r="AK125" s="78"/>
      <c r="AL125" s="78"/>
      <c r="AM125" s="78"/>
      <c r="AN125" s="78"/>
      <c r="AO125" s="80">
        <v>43482.15672453704</v>
      </c>
      <c r="AP125" s="78"/>
      <c r="AQ125" s="78" t="b">
        <v>1</v>
      </c>
      <c r="AR125" s="78" t="b">
        <v>0</v>
      </c>
      <c r="AS125" s="78" t="b">
        <v>0</v>
      </c>
      <c r="AT125" s="78"/>
      <c r="AU125" s="78">
        <v>1</v>
      </c>
      <c r="AV125" s="78"/>
      <c r="AW125" s="78" t="b">
        <v>0</v>
      </c>
      <c r="AX125" s="78" t="s">
        <v>2136</v>
      </c>
      <c r="AY125" s="83" t="s">
        <v>2259</v>
      </c>
      <c r="AZ125" s="78" t="s">
        <v>65</v>
      </c>
      <c r="BA125" s="78" t="str">
        <f>REPLACE(INDEX(GroupVertices[Group],MATCH(Vertices[[#This Row],[Vertex]],GroupVertices[Vertex],0)),1,1,"")</f>
        <v>3</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285</v>
      </c>
      <c r="C126" s="65"/>
      <c r="D126" s="65" t="s">
        <v>64</v>
      </c>
      <c r="E126" s="66">
        <v>162.22708431606733</v>
      </c>
      <c r="F126" s="68">
        <v>99.99922251917226</v>
      </c>
      <c r="G126" s="102" t="s">
        <v>636</v>
      </c>
      <c r="H126" s="65"/>
      <c r="I126" s="69" t="s">
        <v>285</v>
      </c>
      <c r="J126" s="70"/>
      <c r="K126" s="70"/>
      <c r="L126" s="69" t="s">
        <v>2470</v>
      </c>
      <c r="M126" s="73">
        <v>1.2591084438577256</v>
      </c>
      <c r="N126" s="74">
        <v>5176.9326171875</v>
      </c>
      <c r="O126" s="74">
        <v>7763.92919921875</v>
      </c>
      <c r="P126" s="75"/>
      <c r="Q126" s="76"/>
      <c r="R126" s="76"/>
      <c r="S126" s="88"/>
      <c r="T126" s="48">
        <v>0</v>
      </c>
      <c r="U126" s="48">
        <v>1</v>
      </c>
      <c r="V126" s="49">
        <v>0</v>
      </c>
      <c r="W126" s="49">
        <v>0.2</v>
      </c>
      <c r="X126" s="49">
        <v>0</v>
      </c>
      <c r="Y126" s="49">
        <v>0.565633</v>
      </c>
      <c r="Z126" s="49">
        <v>0</v>
      </c>
      <c r="AA126" s="49">
        <v>0</v>
      </c>
      <c r="AB126" s="71">
        <v>126</v>
      </c>
      <c r="AC126" s="71"/>
      <c r="AD126" s="72"/>
      <c r="AE126" s="78" t="s">
        <v>1404</v>
      </c>
      <c r="AF126" s="78">
        <v>745</v>
      </c>
      <c r="AG126" s="78">
        <v>163</v>
      </c>
      <c r="AH126" s="78">
        <v>1672</v>
      </c>
      <c r="AI126" s="78">
        <v>11225</v>
      </c>
      <c r="AJ126" s="78"/>
      <c r="AK126" s="78" t="s">
        <v>1596</v>
      </c>
      <c r="AL126" s="78" t="s">
        <v>1747</v>
      </c>
      <c r="AM126" s="78"/>
      <c r="AN126" s="78"/>
      <c r="AO126" s="80">
        <v>42001.815416666665</v>
      </c>
      <c r="AP126" s="83" t="s">
        <v>1964</v>
      </c>
      <c r="AQ126" s="78" t="b">
        <v>1</v>
      </c>
      <c r="AR126" s="78" t="b">
        <v>0</v>
      </c>
      <c r="AS126" s="78" t="b">
        <v>0</v>
      </c>
      <c r="AT126" s="78"/>
      <c r="AU126" s="78">
        <v>1</v>
      </c>
      <c r="AV126" s="83" t="s">
        <v>2039</v>
      </c>
      <c r="AW126" s="78" t="b">
        <v>0</v>
      </c>
      <c r="AX126" s="78" t="s">
        <v>2136</v>
      </c>
      <c r="AY126" s="83" t="s">
        <v>2260</v>
      </c>
      <c r="AZ126" s="78" t="s">
        <v>66</v>
      </c>
      <c r="BA126" s="78" t="str">
        <f>REPLACE(INDEX(GroupVertices[Group],MATCH(Vertices[[#This Row],[Vertex]],GroupVertices[Vertex],0)),1,1,"")</f>
        <v>7</v>
      </c>
      <c r="BB126" s="48"/>
      <c r="BC126" s="48"/>
      <c r="BD126" s="48"/>
      <c r="BE126" s="48"/>
      <c r="BF126" s="48"/>
      <c r="BG126" s="48"/>
      <c r="BH126" s="119" t="s">
        <v>3030</v>
      </c>
      <c r="BI126" s="119" t="s">
        <v>3030</v>
      </c>
      <c r="BJ126" s="119" t="s">
        <v>3120</v>
      </c>
      <c r="BK126" s="119" t="s">
        <v>3120</v>
      </c>
      <c r="BL126" s="119">
        <v>1</v>
      </c>
      <c r="BM126" s="123">
        <v>2.1739130434782608</v>
      </c>
      <c r="BN126" s="119">
        <v>1</v>
      </c>
      <c r="BO126" s="123">
        <v>2.1739130434782608</v>
      </c>
      <c r="BP126" s="119">
        <v>0</v>
      </c>
      <c r="BQ126" s="123">
        <v>0</v>
      </c>
      <c r="BR126" s="119">
        <v>44</v>
      </c>
      <c r="BS126" s="123">
        <v>95.65217391304348</v>
      </c>
      <c r="BT126" s="119">
        <v>46</v>
      </c>
      <c r="BU126" s="2"/>
      <c r="BV126" s="3"/>
      <c r="BW126" s="3"/>
      <c r="BX126" s="3"/>
      <c r="BY126" s="3"/>
    </row>
    <row r="127" spans="1:77" ht="41.45" customHeight="1">
      <c r="A127" s="64" t="s">
        <v>286</v>
      </c>
      <c r="C127" s="65"/>
      <c r="D127" s="65" t="s">
        <v>64</v>
      </c>
      <c r="E127" s="66">
        <v>163.1003777044003</v>
      </c>
      <c r="F127" s="68">
        <v>99.99623257747052</v>
      </c>
      <c r="G127" s="102" t="s">
        <v>637</v>
      </c>
      <c r="H127" s="65"/>
      <c r="I127" s="69" t="s">
        <v>286</v>
      </c>
      <c r="J127" s="70"/>
      <c r="K127" s="70"/>
      <c r="L127" s="69" t="s">
        <v>2471</v>
      </c>
      <c r="M127" s="73">
        <v>2.255556348322929</v>
      </c>
      <c r="N127" s="74">
        <v>834.874267578125</v>
      </c>
      <c r="O127" s="74">
        <v>1521.0242919921875</v>
      </c>
      <c r="P127" s="75"/>
      <c r="Q127" s="76"/>
      <c r="R127" s="76"/>
      <c r="S127" s="88"/>
      <c r="T127" s="48">
        <v>1</v>
      </c>
      <c r="U127" s="48">
        <v>1</v>
      </c>
      <c r="V127" s="49">
        <v>0</v>
      </c>
      <c r="W127" s="49">
        <v>0</v>
      </c>
      <c r="X127" s="49">
        <v>0</v>
      </c>
      <c r="Y127" s="49">
        <v>0.999997</v>
      </c>
      <c r="Z127" s="49">
        <v>0</v>
      </c>
      <c r="AA127" s="49" t="s">
        <v>2656</v>
      </c>
      <c r="AB127" s="71">
        <v>127</v>
      </c>
      <c r="AC127" s="71"/>
      <c r="AD127" s="72"/>
      <c r="AE127" s="78" t="s">
        <v>1405</v>
      </c>
      <c r="AF127" s="78">
        <v>525</v>
      </c>
      <c r="AG127" s="78">
        <v>786</v>
      </c>
      <c r="AH127" s="78">
        <v>98476</v>
      </c>
      <c r="AI127" s="78">
        <v>25643</v>
      </c>
      <c r="AJ127" s="78"/>
      <c r="AK127" s="78" t="s">
        <v>1597</v>
      </c>
      <c r="AL127" s="78" t="s">
        <v>1748</v>
      </c>
      <c r="AM127" s="78"/>
      <c r="AN127" s="78"/>
      <c r="AO127" s="80">
        <v>39853.83929398148</v>
      </c>
      <c r="AP127" s="83" t="s">
        <v>1965</v>
      </c>
      <c r="AQ127" s="78" t="b">
        <v>0</v>
      </c>
      <c r="AR127" s="78" t="b">
        <v>0</v>
      </c>
      <c r="AS127" s="78" t="b">
        <v>0</v>
      </c>
      <c r="AT127" s="78"/>
      <c r="AU127" s="78">
        <v>54</v>
      </c>
      <c r="AV127" s="83" t="s">
        <v>2048</v>
      </c>
      <c r="AW127" s="78" t="b">
        <v>0</v>
      </c>
      <c r="AX127" s="78" t="s">
        <v>2136</v>
      </c>
      <c r="AY127" s="83" t="s">
        <v>2261</v>
      </c>
      <c r="AZ127" s="78" t="s">
        <v>66</v>
      </c>
      <c r="BA127" s="78" t="str">
        <f>REPLACE(INDEX(GroupVertices[Group],MATCH(Vertices[[#This Row],[Vertex]],GroupVertices[Vertex],0)),1,1,"")</f>
        <v>2</v>
      </c>
      <c r="BB127" s="48"/>
      <c r="BC127" s="48"/>
      <c r="BD127" s="48"/>
      <c r="BE127" s="48"/>
      <c r="BF127" s="48"/>
      <c r="BG127" s="48"/>
      <c r="BH127" s="119" t="s">
        <v>3031</v>
      </c>
      <c r="BI127" s="119" t="s">
        <v>3031</v>
      </c>
      <c r="BJ127" s="119" t="s">
        <v>3121</v>
      </c>
      <c r="BK127" s="119" t="s">
        <v>3121</v>
      </c>
      <c r="BL127" s="119">
        <v>0</v>
      </c>
      <c r="BM127" s="123">
        <v>0</v>
      </c>
      <c r="BN127" s="119">
        <v>0</v>
      </c>
      <c r="BO127" s="123">
        <v>0</v>
      </c>
      <c r="BP127" s="119">
        <v>0</v>
      </c>
      <c r="BQ127" s="123">
        <v>0</v>
      </c>
      <c r="BR127" s="119">
        <v>15</v>
      </c>
      <c r="BS127" s="123">
        <v>100</v>
      </c>
      <c r="BT127" s="119">
        <v>15</v>
      </c>
      <c r="BU127" s="2"/>
      <c r="BV127" s="3"/>
      <c r="BW127" s="3"/>
      <c r="BX127" s="3"/>
      <c r="BY127" s="3"/>
    </row>
    <row r="128" spans="1:77" ht="41.45" customHeight="1">
      <c r="A128" s="64" t="s">
        <v>287</v>
      </c>
      <c r="C128" s="65"/>
      <c r="D128" s="65" t="s">
        <v>64</v>
      </c>
      <c r="E128" s="66">
        <v>162</v>
      </c>
      <c r="F128" s="68">
        <v>100</v>
      </c>
      <c r="G128" s="102" t="s">
        <v>602</v>
      </c>
      <c r="H128" s="65"/>
      <c r="I128" s="69" t="s">
        <v>287</v>
      </c>
      <c r="J128" s="70"/>
      <c r="K128" s="70"/>
      <c r="L128" s="69" t="s">
        <v>2472</v>
      </c>
      <c r="M128" s="73">
        <v>1</v>
      </c>
      <c r="N128" s="74">
        <v>408.2329406738281</v>
      </c>
      <c r="O128" s="74">
        <v>3857.261474609375</v>
      </c>
      <c r="P128" s="75"/>
      <c r="Q128" s="76"/>
      <c r="R128" s="76"/>
      <c r="S128" s="88"/>
      <c r="T128" s="48">
        <v>1</v>
      </c>
      <c r="U128" s="48">
        <v>1</v>
      </c>
      <c r="V128" s="49">
        <v>0</v>
      </c>
      <c r="W128" s="49">
        <v>0</v>
      </c>
      <c r="X128" s="49">
        <v>0</v>
      </c>
      <c r="Y128" s="49">
        <v>0.999997</v>
      </c>
      <c r="Z128" s="49">
        <v>0</v>
      </c>
      <c r="AA128" s="49" t="s">
        <v>2656</v>
      </c>
      <c r="AB128" s="71">
        <v>128</v>
      </c>
      <c r="AC128" s="71"/>
      <c r="AD128" s="72"/>
      <c r="AE128" s="78" t="s">
        <v>1406</v>
      </c>
      <c r="AF128" s="78">
        <v>45</v>
      </c>
      <c r="AG128" s="78">
        <v>1</v>
      </c>
      <c r="AH128" s="78">
        <v>565</v>
      </c>
      <c r="AI128" s="78">
        <v>7</v>
      </c>
      <c r="AJ128" s="78"/>
      <c r="AK128" s="78"/>
      <c r="AL128" s="78"/>
      <c r="AM128" s="78"/>
      <c r="AN128" s="78"/>
      <c r="AO128" s="80">
        <v>43664.13743055556</v>
      </c>
      <c r="AP128" s="78"/>
      <c r="AQ128" s="78" t="b">
        <v>1</v>
      </c>
      <c r="AR128" s="78" t="b">
        <v>1</v>
      </c>
      <c r="AS128" s="78" t="b">
        <v>0</v>
      </c>
      <c r="AT128" s="78"/>
      <c r="AU128" s="78">
        <v>0</v>
      </c>
      <c r="AV128" s="78"/>
      <c r="AW128" s="78" t="b">
        <v>0</v>
      </c>
      <c r="AX128" s="78" t="s">
        <v>2136</v>
      </c>
      <c r="AY128" s="83" t="s">
        <v>2262</v>
      </c>
      <c r="AZ128" s="78" t="s">
        <v>66</v>
      </c>
      <c r="BA128" s="78" t="str">
        <f>REPLACE(INDEX(GroupVertices[Group],MATCH(Vertices[[#This Row],[Vertex]],GroupVertices[Vertex],0)),1,1,"")</f>
        <v>2</v>
      </c>
      <c r="BB128" s="48" t="s">
        <v>533</v>
      </c>
      <c r="BC128" s="48" t="s">
        <v>533</v>
      </c>
      <c r="BD128" s="48" t="s">
        <v>547</v>
      </c>
      <c r="BE128" s="48" t="s">
        <v>547</v>
      </c>
      <c r="BF128" s="48"/>
      <c r="BG128" s="48"/>
      <c r="BH128" s="119" t="s">
        <v>3032</v>
      </c>
      <c r="BI128" s="119" t="s">
        <v>3032</v>
      </c>
      <c r="BJ128" s="119" t="s">
        <v>3122</v>
      </c>
      <c r="BK128" s="119" t="s">
        <v>3122</v>
      </c>
      <c r="BL128" s="119">
        <v>1</v>
      </c>
      <c r="BM128" s="123">
        <v>3.0303030303030303</v>
      </c>
      <c r="BN128" s="119">
        <v>2</v>
      </c>
      <c r="BO128" s="123">
        <v>6.0606060606060606</v>
      </c>
      <c r="BP128" s="119">
        <v>0</v>
      </c>
      <c r="BQ128" s="123">
        <v>0</v>
      </c>
      <c r="BR128" s="119">
        <v>30</v>
      </c>
      <c r="BS128" s="123">
        <v>90.9090909090909</v>
      </c>
      <c r="BT128" s="119">
        <v>33</v>
      </c>
      <c r="BU128" s="2"/>
      <c r="BV128" s="3"/>
      <c r="BW128" s="3"/>
      <c r="BX128" s="3"/>
      <c r="BY128" s="3"/>
    </row>
    <row r="129" spans="1:77" ht="41.45" customHeight="1">
      <c r="A129" s="64" t="s">
        <v>288</v>
      </c>
      <c r="C129" s="65"/>
      <c r="D129" s="65" t="s">
        <v>64</v>
      </c>
      <c r="E129" s="66">
        <v>163.56015335668476</v>
      </c>
      <c r="F129" s="68">
        <v>99.99465841875757</v>
      </c>
      <c r="G129" s="102" t="s">
        <v>638</v>
      </c>
      <c r="H129" s="65"/>
      <c r="I129" s="69" t="s">
        <v>288</v>
      </c>
      <c r="J129" s="70"/>
      <c r="K129" s="70"/>
      <c r="L129" s="69" t="s">
        <v>2473</v>
      </c>
      <c r="M129" s="73">
        <v>2.780170975392892</v>
      </c>
      <c r="N129" s="74">
        <v>7556.099609375</v>
      </c>
      <c r="O129" s="74">
        <v>7463.95947265625</v>
      </c>
      <c r="P129" s="75"/>
      <c r="Q129" s="76"/>
      <c r="R129" s="76"/>
      <c r="S129" s="88"/>
      <c r="T129" s="48">
        <v>1</v>
      </c>
      <c r="U129" s="48">
        <v>3</v>
      </c>
      <c r="V129" s="49">
        <v>2</v>
      </c>
      <c r="W129" s="49">
        <v>0.5</v>
      </c>
      <c r="X129" s="49">
        <v>0</v>
      </c>
      <c r="Y129" s="49">
        <v>1.723399</v>
      </c>
      <c r="Z129" s="49">
        <v>0</v>
      </c>
      <c r="AA129" s="49">
        <v>0</v>
      </c>
      <c r="AB129" s="71">
        <v>129</v>
      </c>
      <c r="AC129" s="71"/>
      <c r="AD129" s="72"/>
      <c r="AE129" s="78" t="s">
        <v>1407</v>
      </c>
      <c r="AF129" s="78">
        <v>1142</v>
      </c>
      <c r="AG129" s="78">
        <v>1114</v>
      </c>
      <c r="AH129" s="78">
        <v>22085</v>
      </c>
      <c r="AI129" s="78">
        <v>60702</v>
      </c>
      <c r="AJ129" s="78"/>
      <c r="AK129" s="78" t="s">
        <v>1598</v>
      </c>
      <c r="AL129" s="78" t="s">
        <v>1694</v>
      </c>
      <c r="AM129" s="78"/>
      <c r="AN129" s="78"/>
      <c r="AO129" s="80">
        <v>40911.966678240744</v>
      </c>
      <c r="AP129" s="83" t="s">
        <v>1966</v>
      </c>
      <c r="AQ129" s="78" t="b">
        <v>0</v>
      </c>
      <c r="AR129" s="78" t="b">
        <v>0</v>
      </c>
      <c r="AS129" s="78" t="b">
        <v>0</v>
      </c>
      <c r="AT129" s="78"/>
      <c r="AU129" s="78">
        <v>19</v>
      </c>
      <c r="AV129" s="83" t="s">
        <v>2051</v>
      </c>
      <c r="AW129" s="78" t="b">
        <v>0</v>
      </c>
      <c r="AX129" s="78" t="s">
        <v>2136</v>
      </c>
      <c r="AY129" s="83" t="s">
        <v>2263</v>
      </c>
      <c r="AZ129" s="78" t="s">
        <v>66</v>
      </c>
      <c r="BA129" s="78" t="str">
        <f>REPLACE(INDEX(GroupVertices[Group],MATCH(Vertices[[#This Row],[Vertex]],GroupVertices[Vertex],0)),1,1,"")</f>
        <v>14</v>
      </c>
      <c r="BB129" s="48" t="s">
        <v>534</v>
      </c>
      <c r="BC129" s="48" t="s">
        <v>534</v>
      </c>
      <c r="BD129" s="48" t="s">
        <v>547</v>
      </c>
      <c r="BE129" s="48" t="s">
        <v>547</v>
      </c>
      <c r="BF129" s="48"/>
      <c r="BG129" s="48"/>
      <c r="BH129" s="119" t="s">
        <v>3033</v>
      </c>
      <c r="BI129" s="119" t="s">
        <v>3075</v>
      </c>
      <c r="BJ129" s="119" t="s">
        <v>3123</v>
      </c>
      <c r="BK129" s="119" t="s">
        <v>3123</v>
      </c>
      <c r="BL129" s="119">
        <v>1</v>
      </c>
      <c r="BM129" s="123">
        <v>1.3333333333333333</v>
      </c>
      <c r="BN129" s="119">
        <v>4</v>
      </c>
      <c r="BO129" s="123">
        <v>5.333333333333333</v>
      </c>
      <c r="BP129" s="119">
        <v>0</v>
      </c>
      <c r="BQ129" s="123">
        <v>0</v>
      </c>
      <c r="BR129" s="119">
        <v>70</v>
      </c>
      <c r="BS129" s="123">
        <v>93.33333333333333</v>
      </c>
      <c r="BT129" s="119">
        <v>75</v>
      </c>
      <c r="BU129" s="2"/>
      <c r="BV129" s="3"/>
      <c r="BW129" s="3"/>
      <c r="BX129" s="3"/>
      <c r="BY129" s="3"/>
    </row>
    <row r="130" spans="1:77" ht="41.45" customHeight="1">
      <c r="A130" s="64" t="s">
        <v>396</v>
      </c>
      <c r="C130" s="65"/>
      <c r="D130" s="65" t="s">
        <v>64</v>
      </c>
      <c r="E130" s="66">
        <v>200.56508459039648</v>
      </c>
      <c r="F130" s="68">
        <v>99.86796263868675</v>
      </c>
      <c r="G130" s="102" t="s">
        <v>2107</v>
      </c>
      <c r="H130" s="65"/>
      <c r="I130" s="69" t="s">
        <v>396</v>
      </c>
      <c r="J130" s="70"/>
      <c r="K130" s="70"/>
      <c r="L130" s="69" t="s">
        <v>2474</v>
      </c>
      <c r="M130" s="73">
        <v>45.00365128033175</v>
      </c>
      <c r="N130" s="74">
        <v>7556.099609375</v>
      </c>
      <c r="O130" s="74">
        <v>6864.01953125</v>
      </c>
      <c r="P130" s="75"/>
      <c r="Q130" s="76"/>
      <c r="R130" s="76"/>
      <c r="S130" s="88"/>
      <c r="T130" s="48">
        <v>1</v>
      </c>
      <c r="U130" s="48">
        <v>0</v>
      </c>
      <c r="V130" s="49">
        <v>0</v>
      </c>
      <c r="W130" s="49">
        <v>0.333333</v>
      </c>
      <c r="X130" s="49">
        <v>0</v>
      </c>
      <c r="Y130" s="49">
        <v>0.638296</v>
      </c>
      <c r="Z130" s="49">
        <v>0</v>
      </c>
      <c r="AA130" s="49">
        <v>0</v>
      </c>
      <c r="AB130" s="71">
        <v>130</v>
      </c>
      <c r="AC130" s="71"/>
      <c r="AD130" s="72"/>
      <c r="AE130" s="78" t="s">
        <v>1408</v>
      </c>
      <c r="AF130" s="78">
        <v>388</v>
      </c>
      <c r="AG130" s="78">
        <v>27513</v>
      </c>
      <c r="AH130" s="78">
        <v>8518</v>
      </c>
      <c r="AI130" s="78">
        <v>16121</v>
      </c>
      <c r="AJ130" s="78"/>
      <c r="AK130" s="78" t="s">
        <v>1599</v>
      </c>
      <c r="AL130" s="78" t="s">
        <v>1749</v>
      </c>
      <c r="AM130" s="83" t="s">
        <v>1838</v>
      </c>
      <c r="AN130" s="78"/>
      <c r="AO130" s="80">
        <v>43342.78565972222</v>
      </c>
      <c r="AP130" s="83" t="s">
        <v>1967</v>
      </c>
      <c r="AQ130" s="78" t="b">
        <v>0</v>
      </c>
      <c r="AR130" s="78" t="b">
        <v>0</v>
      </c>
      <c r="AS130" s="78" t="b">
        <v>0</v>
      </c>
      <c r="AT130" s="78"/>
      <c r="AU130" s="78">
        <v>148</v>
      </c>
      <c r="AV130" s="83" t="s">
        <v>2039</v>
      </c>
      <c r="AW130" s="78" t="b">
        <v>1</v>
      </c>
      <c r="AX130" s="78" t="s">
        <v>2136</v>
      </c>
      <c r="AY130" s="83" t="s">
        <v>2264</v>
      </c>
      <c r="AZ130" s="78" t="s">
        <v>65</v>
      </c>
      <c r="BA130" s="78" t="str">
        <f>REPLACE(INDEX(GroupVertices[Group],MATCH(Vertices[[#This Row],[Vertex]],GroupVertices[Vertex],0)),1,1,"")</f>
        <v>14</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397</v>
      </c>
      <c r="C131" s="65"/>
      <c r="D131" s="65" t="s">
        <v>64</v>
      </c>
      <c r="E131" s="66">
        <v>164.93527504842578</v>
      </c>
      <c r="F131" s="68">
        <v>99.98995034041182</v>
      </c>
      <c r="G131" s="102" t="s">
        <v>2108</v>
      </c>
      <c r="H131" s="65"/>
      <c r="I131" s="69" t="s">
        <v>397</v>
      </c>
      <c r="J131" s="70"/>
      <c r="K131" s="70"/>
      <c r="L131" s="69" t="s">
        <v>2475</v>
      </c>
      <c r="M131" s="73">
        <v>4.3492165520868955</v>
      </c>
      <c r="N131" s="74">
        <v>7893.947265625</v>
      </c>
      <c r="O131" s="74">
        <v>7463.95947265625</v>
      </c>
      <c r="P131" s="75"/>
      <c r="Q131" s="76"/>
      <c r="R131" s="76"/>
      <c r="S131" s="88"/>
      <c r="T131" s="48">
        <v>1</v>
      </c>
      <c r="U131" s="48">
        <v>0</v>
      </c>
      <c r="V131" s="49">
        <v>0</v>
      </c>
      <c r="W131" s="49">
        <v>0.333333</v>
      </c>
      <c r="X131" s="49">
        <v>0</v>
      </c>
      <c r="Y131" s="49">
        <v>0.638296</v>
      </c>
      <c r="Z131" s="49">
        <v>0</v>
      </c>
      <c r="AA131" s="49">
        <v>0</v>
      </c>
      <c r="AB131" s="71">
        <v>131</v>
      </c>
      <c r="AC131" s="71"/>
      <c r="AD131" s="72"/>
      <c r="AE131" s="78" t="s">
        <v>1409</v>
      </c>
      <c r="AF131" s="78">
        <v>4846</v>
      </c>
      <c r="AG131" s="78">
        <v>2095</v>
      </c>
      <c r="AH131" s="78">
        <v>40283</v>
      </c>
      <c r="AI131" s="78">
        <v>48939</v>
      </c>
      <c r="AJ131" s="78"/>
      <c r="AK131" s="78" t="s">
        <v>1600</v>
      </c>
      <c r="AL131" s="78" t="s">
        <v>1750</v>
      </c>
      <c r="AM131" s="78"/>
      <c r="AN131" s="78"/>
      <c r="AO131" s="80">
        <v>39577.67087962963</v>
      </c>
      <c r="AP131" s="83" t="s">
        <v>1968</v>
      </c>
      <c r="AQ131" s="78" t="b">
        <v>0</v>
      </c>
      <c r="AR131" s="78" t="b">
        <v>0</v>
      </c>
      <c r="AS131" s="78" t="b">
        <v>1</v>
      </c>
      <c r="AT131" s="78"/>
      <c r="AU131" s="78">
        <v>68</v>
      </c>
      <c r="AV131" s="83" t="s">
        <v>2052</v>
      </c>
      <c r="AW131" s="78" t="b">
        <v>0</v>
      </c>
      <c r="AX131" s="78" t="s">
        <v>2136</v>
      </c>
      <c r="AY131" s="83" t="s">
        <v>2265</v>
      </c>
      <c r="AZ131" s="78" t="s">
        <v>65</v>
      </c>
      <c r="BA131" s="78" t="str">
        <f>REPLACE(INDEX(GroupVertices[Group],MATCH(Vertices[[#This Row],[Vertex]],GroupVertices[Vertex],0)),1,1,"")</f>
        <v>14</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289</v>
      </c>
      <c r="C132" s="65"/>
      <c r="D132" s="65" t="s">
        <v>64</v>
      </c>
      <c r="E132" s="66">
        <v>162.0799000371348</v>
      </c>
      <c r="F132" s="68">
        <v>99.99972644193097</v>
      </c>
      <c r="G132" s="102" t="s">
        <v>639</v>
      </c>
      <c r="H132" s="65"/>
      <c r="I132" s="69" t="s">
        <v>289</v>
      </c>
      <c r="J132" s="70"/>
      <c r="K132" s="70"/>
      <c r="L132" s="69" t="s">
        <v>2476</v>
      </c>
      <c r="M132" s="73">
        <v>1.0911677858017923</v>
      </c>
      <c r="N132" s="74">
        <v>1688.1568603515625</v>
      </c>
      <c r="O132" s="74">
        <v>3857.261474609375</v>
      </c>
      <c r="P132" s="75"/>
      <c r="Q132" s="76"/>
      <c r="R132" s="76"/>
      <c r="S132" s="88"/>
      <c r="T132" s="48">
        <v>1</v>
      </c>
      <c r="U132" s="48">
        <v>1</v>
      </c>
      <c r="V132" s="49">
        <v>0</v>
      </c>
      <c r="W132" s="49">
        <v>0</v>
      </c>
      <c r="X132" s="49">
        <v>0</v>
      </c>
      <c r="Y132" s="49">
        <v>0.999997</v>
      </c>
      <c r="Z132" s="49">
        <v>0</v>
      </c>
      <c r="AA132" s="49" t="s">
        <v>2656</v>
      </c>
      <c r="AB132" s="71">
        <v>132</v>
      </c>
      <c r="AC132" s="71"/>
      <c r="AD132" s="72"/>
      <c r="AE132" s="78" t="s">
        <v>1410</v>
      </c>
      <c r="AF132" s="78">
        <v>158</v>
      </c>
      <c r="AG132" s="78">
        <v>58</v>
      </c>
      <c r="AH132" s="78">
        <v>915</v>
      </c>
      <c r="AI132" s="78">
        <v>1056</v>
      </c>
      <c r="AJ132" s="78"/>
      <c r="AK132" s="78" t="s">
        <v>1601</v>
      </c>
      <c r="AL132" s="78" t="s">
        <v>1751</v>
      </c>
      <c r="AM132" s="83" t="s">
        <v>1839</v>
      </c>
      <c r="AN132" s="78"/>
      <c r="AO132" s="80">
        <v>42656.67796296296</v>
      </c>
      <c r="AP132" s="83" t="s">
        <v>1969</v>
      </c>
      <c r="AQ132" s="78" t="b">
        <v>1</v>
      </c>
      <c r="AR132" s="78" t="b">
        <v>0</v>
      </c>
      <c r="AS132" s="78" t="b">
        <v>0</v>
      </c>
      <c r="AT132" s="78"/>
      <c r="AU132" s="78">
        <v>0</v>
      </c>
      <c r="AV132" s="78"/>
      <c r="AW132" s="78" t="b">
        <v>0</v>
      </c>
      <c r="AX132" s="78" t="s">
        <v>2136</v>
      </c>
      <c r="AY132" s="83" t="s">
        <v>2266</v>
      </c>
      <c r="AZ132" s="78" t="s">
        <v>66</v>
      </c>
      <c r="BA132" s="78" t="str">
        <f>REPLACE(INDEX(GroupVertices[Group],MATCH(Vertices[[#This Row],[Vertex]],GroupVertices[Vertex],0)),1,1,"")</f>
        <v>2</v>
      </c>
      <c r="BB132" s="48" t="s">
        <v>535</v>
      </c>
      <c r="BC132" s="48" t="s">
        <v>535</v>
      </c>
      <c r="BD132" s="48" t="s">
        <v>547</v>
      </c>
      <c r="BE132" s="48" t="s">
        <v>547</v>
      </c>
      <c r="BF132" s="48"/>
      <c r="BG132" s="48"/>
      <c r="BH132" s="119" t="s">
        <v>3034</v>
      </c>
      <c r="BI132" s="119" t="s">
        <v>3034</v>
      </c>
      <c r="BJ132" s="119" t="s">
        <v>3124</v>
      </c>
      <c r="BK132" s="119" t="s">
        <v>3124</v>
      </c>
      <c r="BL132" s="119">
        <v>1</v>
      </c>
      <c r="BM132" s="123">
        <v>11.11111111111111</v>
      </c>
      <c r="BN132" s="119">
        <v>1</v>
      </c>
      <c r="BO132" s="123">
        <v>11.11111111111111</v>
      </c>
      <c r="BP132" s="119">
        <v>0</v>
      </c>
      <c r="BQ132" s="123">
        <v>0</v>
      </c>
      <c r="BR132" s="119">
        <v>7</v>
      </c>
      <c r="BS132" s="123">
        <v>77.77777777777777</v>
      </c>
      <c r="BT132" s="119">
        <v>9</v>
      </c>
      <c r="BU132" s="2"/>
      <c r="BV132" s="3"/>
      <c r="BW132" s="3"/>
      <c r="BX132" s="3"/>
      <c r="BY132" s="3"/>
    </row>
    <row r="133" spans="1:77" ht="41.45" customHeight="1">
      <c r="A133" s="64" t="s">
        <v>290</v>
      </c>
      <c r="C133" s="65"/>
      <c r="D133" s="65" t="s">
        <v>64</v>
      </c>
      <c r="E133" s="66">
        <v>162.44435634687247</v>
      </c>
      <c r="F133" s="68">
        <v>99.9984786331951</v>
      </c>
      <c r="G133" s="102" t="s">
        <v>640</v>
      </c>
      <c r="H133" s="65"/>
      <c r="I133" s="69" t="s">
        <v>290</v>
      </c>
      <c r="J133" s="70"/>
      <c r="K133" s="70"/>
      <c r="L133" s="69" t="s">
        <v>2477</v>
      </c>
      <c r="M133" s="73">
        <v>1.5070208438450554</v>
      </c>
      <c r="N133" s="74">
        <v>2541.439453125</v>
      </c>
      <c r="O133" s="74">
        <v>3078.515869140625</v>
      </c>
      <c r="P133" s="75"/>
      <c r="Q133" s="76"/>
      <c r="R133" s="76"/>
      <c r="S133" s="88"/>
      <c r="T133" s="48">
        <v>1</v>
      </c>
      <c r="U133" s="48">
        <v>1</v>
      </c>
      <c r="V133" s="49">
        <v>0</v>
      </c>
      <c r="W133" s="49">
        <v>0</v>
      </c>
      <c r="X133" s="49">
        <v>0</v>
      </c>
      <c r="Y133" s="49">
        <v>0.999997</v>
      </c>
      <c r="Z133" s="49">
        <v>0</v>
      </c>
      <c r="AA133" s="49" t="s">
        <v>2656</v>
      </c>
      <c r="AB133" s="71">
        <v>133</v>
      </c>
      <c r="AC133" s="71"/>
      <c r="AD133" s="72"/>
      <c r="AE133" s="78" t="s">
        <v>1411</v>
      </c>
      <c r="AF133" s="78">
        <v>271</v>
      </c>
      <c r="AG133" s="78">
        <v>318</v>
      </c>
      <c r="AH133" s="78">
        <v>19248</v>
      </c>
      <c r="AI133" s="78">
        <v>60974</v>
      </c>
      <c r="AJ133" s="78"/>
      <c r="AK133" s="78" t="s">
        <v>1602</v>
      </c>
      <c r="AL133" s="78" t="s">
        <v>1752</v>
      </c>
      <c r="AM133" s="78"/>
      <c r="AN133" s="78"/>
      <c r="AO133" s="80">
        <v>40835.721666666665</v>
      </c>
      <c r="AP133" s="83" t="s">
        <v>1970</v>
      </c>
      <c r="AQ133" s="78" t="b">
        <v>0</v>
      </c>
      <c r="AR133" s="78" t="b">
        <v>0</v>
      </c>
      <c r="AS133" s="78" t="b">
        <v>1</v>
      </c>
      <c r="AT133" s="78"/>
      <c r="AU133" s="78">
        <v>6</v>
      </c>
      <c r="AV133" s="83" t="s">
        <v>2041</v>
      </c>
      <c r="AW133" s="78" t="b">
        <v>0</v>
      </c>
      <c r="AX133" s="78" t="s">
        <v>2136</v>
      </c>
      <c r="AY133" s="83" t="s">
        <v>2267</v>
      </c>
      <c r="AZ133" s="78" t="s">
        <v>66</v>
      </c>
      <c r="BA133" s="78" t="str">
        <f>REPLACE(INDEX(GroupVertices[Group],MATCH(Vertices[[#This Row],[Vertex]],GroupVertices[Vertex],0)),1,1,"")</f>
        <v>2</v>
      </c>
      <c r="BB133" s="48" t="s">
        <v>525</v>
      </c>
      <c r="BC133" s="48" t="s">
        <v>525</v>
      </c>
      <c r="BD133" s="48" t="s">
        <v>547</v>
      </c>
      <c r="BE133" s="48" t="s">
        <v>547</v>
      </c>
      <c r="BF133" s="48"/>
      <c r="BG133" s="48"/>
      <c r="BH133" s="119" t="s">
        <v>3035</v>
      </c>
      <c r="BI133" s="119" t="s">
        <v>3035</v>
      </c>
      <c r="BJ133" s="119" t="s">
        <v>3125</v>
      </c>
      <c r="BK133" s="119" t="s">
        <v>3125</v>
      </c>
      <c r="BL133" s="119">
        <v>2</v>
      </c>
      <c r="BM133" s="123">
        <v>4.166666666666667</v>
      </c>
      <c r="BN133" s="119">
        <v>4</v>
      </c>
      <c r="BO133" s="123">
        <v>8.333333333333334</v>
      </c>
      <c r="BP133" s="119">
        <v>0</v>
      </c>
      <c r="BQ133" s="123">
        <v>0</v>
      </c>
      <c r="BR133" s="119">
        <v>42</v>
      </c>
      <c r="BS133" s="123">
        <v>87.5</v>
      </c>
      <c r="BT133" s="119">
        <v>48</v>
      </c>
      <c r="BU133" s="2"/>
      <c r="BV133" s="3"/>
      <c r="BW133" s="3"/>
      <c r="BX133" s="3"/>
      <c r="BY133" s="3"/>
    </row>
    <row r="134" spans="1:77" ht="41.45" customHeight="1">
      <c r="A134" s="64" t="s">
        <v>291</v>
      </c>
      <c r="C134" s="65"/>
      <c r="D134" s="65" t="s">
        <v>64</v>
      </c>
      <c r="E134" s="66">
        <v>162.9882373014041</v>
      </c>
      <c r="F134" s="68">
        <v>99.99661651862003</v>
      </c>
      <c r="G134" s="102" t="s">
        <v>641</v>
      </c>
      <c r="H134" s="65"/>
      <c r="I134" s="69" t="s">
        <v>291</v>
      </c>
      <c r="J134" s="70"/>
      <c r="K134" s="70"/>
      <c r="L134" s="69" t="s">
        <v>2478</v>
      </c>
      <c r="M134" s="73">
        <v>2.1276015612326944</v>
      </c>
      <c r="N134" s="74">
        <v>8395.6171875</v>
      </c>
      <c r="O134" s="74">
        <v>9646.09375</v>
      </c>
      <c r="P134" s="75"/>
      <c r="Q134" s="76"/>
      <c r="R134" s="76"/>
      <c r="S134" s="88"/>
      <c r="T134" s="48">
        <v>0</v>
      </c>
      <c r="U134" s="48">
        <v>1</v>
      </c>
      <c r="V134" s="49">
        <v>0</v>
      </c>
      <c r="W134" s="49">
        <v>0.142857</v>
      </c>
      <c r="X134" s="49">
        <v>0</v>
      </c>
      <c r="Y134" s="49">
        <v>0.595237</v>
      </c>
      <c r="Z134" s="49">
        <v>0</v>
      </c>
      <c r="AA134" s="49">
        <v>0</v>
      </c>
      <c r="AB134" s="71">
        <v>134</v>
      </c>
      <c r="AC134" s="71"/>
      <c r="AD134" s="72"/>
      <c r="AE134" s="78" t="s">
        <v>1412</v>
      </c>
      <c r="AF134" s="78">
        <v>1024</v>
      </c>
      <c r="AG134" s="78">
        <v>706</v>
      </c>
      <c r="AH134" s="78">
        <v>40754</v>
      </c>
      <c r="AI134" s="78">
        <v>56170</v>
      </c>
      <c r="AJ134" s="78"/>
      <c r="AK134" s="78" t="s">
        <v>1603</v>
      </c>
      <c r="AL134" s="78" t="s">
        <v>1753</v>
      </c>
      <c r="AM134" s="78"/>
      <c r="AN134" s="78"/>
      <c r="AO134" s="80">
        <v>42248.95631944444</v>
      </c>
      <c r="AP134" s="83" t="s">
        <v>1971</v>
      </c>
      <c r="AQ134" s="78" t="b">
        <v>0</v>
      </c>
      <c r="AR134" s="78" t="b">
        <v>0</v>
      </c>
      <c r="AS134" s="78" t="b">
        <v>0</v>
      </c>
      <c r="AT134" s="78"/>
      <c r="AU134" s="78">
        <v>0</v>
      </c>
      <c r="AV134" s="83" t="s">
        <v>2039</v>
      </c>
      <c r="AW134" s="78" t="b">
        <v>0</v>
      </c>
      <c r="AX134" s="78" t="s">
        <v>2136</v>
      </c>
      <c r="AY134" s="83" t="s">
        <v>2268</v>
      </c>
      <c r="AZ134" s="78" t="s">
        <v>66</v>
      </c>
      <c r="BA134" s="78" t="str">
        <f>REPLACE(INDEX(GroupVertices[Group],MATCH(Vertices[[#This Row],[Vertex]],GroupVertices[Vertex],0)),1,1,"")</f>
        <v>6</v>
      </c>
      <c r="BB134" s="48"/>
      <c r="BC134" s="48"/>
      <c r="BD134" s="48"/>
      <c r="BE134" s="48"/>
      <c r="BF134" s="48"/>
      <c r="BG134" s="48"/>
      <c r="BH134" s="119" t="s">
        <v>2787</v>
      </c>
      <c r="BI134" s="119" t="s">
        <v>2787</v>
      </c>
      <c r="BJ134" s="119" t="s">
        <v>2885</v>
      </c>
      <c r="BK134" s="119" t="s">
        <v>2885</v>
      </c>
      <c r="BL134" s="119">
        <v>0</v>
      </c>
      <c r="BM134" s="123">
        <v>0</v>
      </c>
      <c r="BN134" s="119">
        <v>0</v>
      </c>
      <c r="BO134" s="123">
        <v>0</v>
      </c>
      <c r="BP134" s="119">
        <v>0</v>
      </c>
      <c r="BQ134" s="123">
        <v>0</v>
      </c>
      <c r="BR134" s="119">
        <v>13</v>
      </c>
      <c r="BS134" s="123">
        <v>100</v>
      </c>
      <c r="BT134" s="119">
        <v>13</v>
      </c>
      <c r="BU134" s="2"/>
      <c r="BV134" s="3"/>
      <c r="BW134" s="3"/>
      <c r="BX134" s="3"/>
      <c r="BY134" s="3"/>
    </row>
    <row r="135" spans="1:77" ht="41.45" customHeight="1">
      <c r="A135" s="64" t="s">
        <v>299</v>
      </c>
      <c r="C135" s="65"/>
      <c r="D135" s="65" t="s">
        <v>64</v>
      </c>
      <c r="E135" s="66">
        <v>253.729447895862</v>
      </c>
      <c r="F135" s="68">
        <v>99.68594093897288</v>
      </c>
      <c r="G135" s="102" t="s">
        <v>649</v>
      </c>
      <c r="H135" s="65"/>
      <c r="I135" s="69" t="s">
        <v>299</v>
      </c>
      <c r="J135" s="70"/>
      <c r="K135" s="70"/>
      <c r="L135" s="69" t="s">
        <v>2479</v>
      </c>
      <c r="M135" s="73">
        <v>105.66541640497344</v>
      </c>
      <c r="N135" s="74">
        <v>8342.24609375</v>
      </c>
      <c r="O135" s="74">
        <v>8881.46484375</v>
      </c>
      <c r="P135" s="75"/>
      <c r="Q135" s="76"/>
      <c r="R135" s="76"/>
      <c r="S135" s="88"/>
      <c r="T135" s="48">
        <v>5</v>
      </c>
      <c r="U135" s="48">
        <v>1</v>
      </c>
      <c r="V135" s="49">
        <v>12</v>
      </c>
      <c r="W135" s="49">
        <v>0.25</v>
      </c>
      <c r="X135" s="49">
        <v>0</v>
      </c>
      <c r="Y135" s="49">
        <v>2.61904</v>
      </c>
      <c r="Z135" s="49">
        <v>0</v>
      </c>
      <c r="AA135" s="49">
        <v>0</v>
      </c>
      <c r="AB135" s="71">
        <v>135</v>
      </c>
      <c r="AC135" s="71"/>
      <c r="AD135" s="72"/>
      <c r="AE135" s="78" t="s">
        <v>1413</v>
      </c>
      <c r="AF135" s="78">
        <v>42713</v>
      </c>
      <c r="AG135" s="78">
        <v>65440</v>
      </c>
      <c r="AH135" s="78">
        <v>202725</v>
      </c>
      <c r="AI135" s="78">
        <v>378925</v>
      </c>
      <c r="AJ135" s="78"/>
      <c r="AK135" s="78" t="s">
        <v>1604</v>
      </c>
      <c r="AL135" s="78" t="s">
        <v>1754</v>
      </c>
      <c r="AM135" s="78"/>
      <c r="AN135" s="78"/>
      <c r="AO135" s="80">
        <v>42456.983402777776</v>
      </c>
      <c r="AP135" s="83" t="s">
        <v>1972</v>
      </c>
      <c r="AQ135" s="78" t="b">
        <v>1</v>
      </c>
      <c r="AR135" s="78" t="b">
        <v>0</v>
      </c>
      <c r="AS135" s="78" t="b">
        <v>1</v>
      </c>
      <c r="AT135" s="78"/>
      <c r="AU135" s="78">
        <v>116</v>
      </c>
      <c r="AV135" s="78"/>
      <c r="AW135" s="78" t="b">
        <v>0</v>
      </c>
      <c r="AX135" s="78" t="s">
        <v>2136</v>
      </c>
      <c r="AY135" s="83" t="s">
        <v>2269</v>
      </c>
      <c r="AZ135" s="78" t="s">
        <v>66</v>
      </c>
      <c r="BA135" s="78" t="str">
        <f>REPLACE(INDEX(GroupVertices[Group],MATCH(Vertices[[#This Row],[Vertex]],GroupVertices[Vertex],0)),1,1,"")</f>
        <v>6</v>
      </c>
      <c r="BB135" s="48" t="s">
        <v>536</v>
      </c>
      <c r="BC135" s="48" t="s">
        <v>536</v>
      </c>
      <c r="BD135" s="48" t="s">
        <v>548</v>
      </c>
      <c r="BE135" s="48" t="s">
        <v>548</v>
      </c>
      <c r="BF135" s="48"/>
      <c r="BG135" s="48"/>
      <c r="BH135" s="119" t="s">
        <v>2787</v>
      </c>
      <c r="BI135" s="119" t="s">
        <v>2787</v>
      </c>
      <c r="BJ135" s="119" t="s">
        <v>2885</v>
      </c>
      <c r="BK135" s="119" t="s">
        <v>2885</v>
      </c>
      <c r="BL135" s="119">
        <v>0</v>
      </c>
      <c r="BM135" s="123">
        <v>0</v>
      </c>
      <c r="BN135" s="119">
        <v>0</v>
      </c>
      <c r="BO135" s="123">
        <v>0</v>
      </c>
      <c r="BP135" s="119">
        <v>0</v>
      </c>
      <c r="BQ135" s="123">
        <v>0</v>
      </c>
      <c r="BR135" s="119">
        <v>13</v>
      </c>
      <c r="BS135" s="123">
        <v>100</v>
      </c>
      <c r="BT135" s="119">
        <v>13</v>
      </c>
      <c r="BU135" s="2"/>
      <c r="BV135" s="3"/>
      <c r="BW135" s="3"/>
      <c r="BX135" s="3"/>
      <c r="BY135" s="3"/>
    </row>
    <row r="136" spans="1:77" ht="41.45" customHeight="1">
      <c r="A136" s="64" t="s">
        <v>292</v>
      </c>
      <c r="C136" s="65"/>
      <c r="D136" s="65" t="s">
        <v>64</v>
      </c>
      <c r="E136" s="66">
        <v>172.03936957823566</v>
      </c>
      <c r="F136" s="68">
        <v>99.96562766859095</v>
      </c>
      <c r="G136" s="102" t="s">
        <v>642</v>
      </c>
      <c r="H136" s="65"/>
      <c r="I136" s="69" t="s">
        <v>292</v>
      </c>
      <c r="J136" s="70"/>
      <c r="K136" s="70"/>
      <c r="L136" s="69" t="s">
        <v>2480</v>
      </c>
      <c r="M136" s="73">
        <v>12.45515231425327</v>
      </c>
      <c r="N136" s="74">
        <v>7841.970703125</v>
      </c>
      <c r="O136" s="74">
        <v>8963.0390625</v>
      </c>
      <c r="P136" s="75"/>
      <c r="Q136" s="76"/>
      <c r="R136" s="76"/>
      <c r="S136" s="88"/>
      <c r="T136" s="48">
        <v>0</v>
      </c>
      <c r="U136" s="48">
        <v>1</v>
      </c>
      <c r="V136" s="49">
        <v>0</v>
      </c>
      <c r="W136" s="49">
        <v>0.142857</v>
      </c>
      <c r="X136" s="49">
        <v>0</v>
      </c>
      <c r="Y136" s="49">
        <v>0.595237</v>
      </c>
      <c r="Z136" s="49">
        <v>0</v>
      </c>
      <c r="AA136" s="49">
        <v>0</v>
      </c>
      <c r="AB136" s="71">
        <v>136</v>
      </c>
      <c r="AC136" s="71"/>
      <c r="AD136" s="72"/>
      <c r="AE136" s="78" t="s">
        <v>1414</v>
      </c>
      <c r="AF136" s="78">
        <v>7753</v>
      </c>
      <c r="AG136" s="78">
        <v>7163</v>
      </c>
      <c r="AH136" s="78">
        <v>94706</v>
      </c>
      <c r="AI136" s="78">
        <v>61496</v>
      </c>
      <c r="AJ136" s="78"/>
      <c r="AK136" s="78" t="s">
        <v>1605</v>
      </c>
      <c r="AL136" s="78" t="s">
        <v>1755</v>
      </c>
      <c r="AM136" s="78"/>
      <c r="AN136" s="78"/>
      <c r="AO136" s="80">
        <v>42927.557592592595</v>
      </c>
      <c r="AP136" s="83" t="s">
        <v>1973</v>
      </c>
      <c r="AQ136" s="78" t="b">
        <v>0</v>
      </c>
      <c r="AR136" s="78" t="b">
        <v>0</v>
      </c>
      <c r="AS136" s="78" t="b">
        <v>0</v>
      </c>
      <c r="AT136" s="78"/>
      <c r="AU136" s="78">
        <v>8</v>
      </c>
      <c r="AV136" s="83" t="s">
        <v>2039</v>
      </c>
      <c r="AW136" s="78" t="b">
        <v>0</v>
      </c>
      <c r="AX136" s="78" t="s">
        <v>2136</v>
      </c>
      <c r="AY136" s="83" t="s">
        <v>2270</v>
      </c>
      <c r="AZ136" s="78" t="s">
        <v>66</v>
      </c>
      <c r="BA136" s="78" t="str">
        <f>REPLACE(INDEX(GroupVertices[Group],MATCH(Vertices[[#This Row],[Vertex]],GroupVertices[Vertex],0)),1,1,"")</f>
        <v>6</v>
      </c>
      <c r="BB136" s="48"/>
      <c r="BC136" s="48"/>
      <c r="BD136" s="48"/>
      <c r="BE136" s="48"/>
      <c r="BF136" s="48"/>
      <c r="BG136" s="48"/>
      <c r="BH136" s="119" t="s">
        <v>2787</v>
      </c>
      <c r="BI136" s="119" t="s">
        <v>2787</v>
      </c>
      <c r="BJ136" s="119" t="s">
        <v>2885</v>
      </c>
      <c r="BK136" s="119" t="s">
        <v>2885</v>
      </c>
      <c r="BL136" s="119">
        <v>0</v>
      </c>
      <c r="BM136" s="123">
        <v>0</v>
      </c>
      <c r="BN136" s="119">
        <v>0</v>
      </c>
      <c r="BO136" s="123">
        <v>0</v>
      </c>
      <c r="BP136" s="119">
        <v>0</v>
      </c>
      <c r="BQ136" s="123">
        <v>0</v>
      </c>
      <c r="BR136" s="119">
        <v>13</v>
      </c>
      <c r="BS136" s="123">
        <v>100</v>
      </c>
      <c r="BT136" s="119">
        <v>13</v>
      </c>
      <c r="BU136" s="2"/>
      <c r="BV136" s="3"/>
      <c r="BW136" s="3"/>
      <c r="BX136" s="3"/>
      <c r="BY136" s="3"/>
    </row>
    <row r="137" spans="1:77" ht="41.45" customHeight="1">
      <c r="A137" s="64" t="s">
        <v>293</v>
      </c>
      <c r="C137" s="65"/>
      <c r="D137" s="65" t="s">
        <v>64</v>
      </c>
      <c r="E137" s="66">
        <v>171.21653937125097</v>
      </c>
      <c r="F137" s="68">
        <v>99.96844483677542</v>
      </c>
      <c r="G137" s="102" t="s">
        <v>643</v>
      </c>
      <c r="H137" s="65"/>
      <c r="I137" s="69" t="s">
        <v>293</v>
      </c>
      <c r="J137" s="70"/>
      <c r="K137" s="70"/>
      <c r="L137" s="69" t="s">
        <v>2481</v>
      </c>
      <c r="M137" s="73">
        <v>11.516284063978674</v>
      </c>
      <c r="N137" s="74">
        <v>8842.5205078125</v>
      </c>
      <c r="O137" s="74">
        <v>8799.890625</v>
      </c>
      <c r="P137" s="75"/>
      <c r="Q137" s="76"/>
      <c r="R137" s="76"/>
      <c r="S137" s="88"/>
      <c r="T137" s="48">
        <v>0</v>
      </c>
      <c r="U137" s="48">
        <v>1</v>
      </c>
      <c r="V137" s="49">
        <v>0</v>
      </c>
      <c r="W137" s="49">
        <v>0.142857</v>
      </c>
      <c r="X137" s="49">
        <v>0</v>
      </c>
      <c r="Y137" s="49">
        <v>0.595237</v>
      </c>
      <c r="Z137" s="49">
        <v>0</v>
      </c>
      <c r="AA137" s="49">
        <v>0</v>
      </c>
      <c r="AB137" s="71">
        <v>137</v>
      </c>
      <c r="AC137" s="71"/>
      <c r="AD137" s="72"/>
      <c r="AE137" s="78" t="s">
        <v>1415</v>
      </c>
      <c r="AF137" s="78">
        <v>5652</v>
      </c>
      <c r="AG137" s="78">
        <v>6576</v>
      </c>
      <c r="AH137" s="78">
        <v>17583</v>
      </c>
      <c r="AI137" s="78">
        <v>26079</v>
      </c>
      <c r="AJ137" s="78"/>
      <c r="AK137" s="78" t="s">
        <v>1606</v>
      </c>
      <c r="AL137" s="78" t="s">
        <v>1756</v>
      </c>
      <c r="AM137" s="78"/>
      <c r="AN137" s="78"/>
      <c r="AO137" s="80">
        <v>42270.043912037036</v>
      </c>
      <c r="AP137" s="83" t="s">
        <v>1974</v>
      </c>
      <c r="AQ137" s="78" t="b">
        <v>1</v>
      </c>
      <c r="AR137" s="78" t="b">
        <v>0</v>
      </c>
      <c r="AS137" s="78" t="b">
        <v>1</v>
      </c>
      <c r="AT137" s="78"/>
      <c r="AU137" s="78">
        <v>14</v>
      </c>
      <c r="AV137" s="83" t="s">
        <v>2039</v>
      </c>
      <c r="AW137" s="78" t="b">
        <v>0</v>
      </c>
      <c r="AX137" s="78" t="s">
        <v>2136</v>
      </c>
      <c r="AY137" s="83" t="s">
        <v>2271</v>
      </c>
      <c r="AZ137" s="78" t="s">
        <v>66</v>
      </c>
      <c r="BA137" s="78" t="str">
        <f>REPLACE(INDEX(GroupVertices[Group],MATCH(Vertices[[#This Row],[Vertex]],GroupVertices[Vertex],0)),1,1,"")</f>
        <v>6</v>
      </c>
      <c r="BB137" s="48"/>
      <c r="BC137" s="48"/>
      <c r="BD137" s="48"/>
      <c r="BE137" s="48"/>
      <c r="BF137" s="48"/>
      <c r="BG137" s="48"/>
      <c r="BH137" s="119" t="s">
        <v>2787</v>
      </c>
      <c r="BI137" s="119" t="s">
        <v>2787</v>
      </c>
      <c r="BJ137" s="119" t="s">
        <v>2885</v>
      </c>
      <c r="BK137" s="119" t="s">
        <v>2885</v>
      </c>
      <c r="BL137" s="119">
        <v>0</v>
      </c>
      <c r="BM137" s="123">
        <v>0</v>
      </c>
      <c r="BN137" s="119">
        <v>0</v>
      </c>
      <c r="BO137" s="123">
        <v>0</v>
      </c>
      <c r="BP137" s="119">
        <v>0</v>
      </c>
      <c r="BQ137" s="123">
        <v>0</v>
      </c>
      <c r="BR137" s="119">
        <v>13</v>
      </c>
      <c r="BS137" s="123">
        <v>100</v>
      </c>
      <c r="BT137" s="119">
        <v>13</v>
      </c>
      <c r="BU137" s="2"/>
      <c r="BV137" s="3"/>
      <c r="BW137" s="3"/>
      <c r="BX137" s="3"/>
      <c r="BY137" s="3"/>
    </row>
    <row r="138" spans="1:77" ht="41.45" customHeight="1">
      <c r="A138" s="64" t="s">
        <v>294</v>
      </c>
      <c r="C138" s="65"/>
      <c r="D138" s="65" t="s">
        <v>64</v>
      </c>
      <c r="E138" s="66">
        <v>163.2657847988197</v>
      </c>
      <c r="F138" s="68">
        <v>99.99566626427502</v>
      </c>
      <c r="G138" s="102" t="s">
        <v>644</v>
      </c>
      <c r="H138" s="65"/>
      <c r="I138" s="69" t="s">
        <v>294</v>
      </c>
      <c r="J138" s="70"/>
      <c r="K138" s="70"/>
      <c r="L138" s="69" t="s">
        <v>2482</v>
      </c>
      <c r="M138" s="73">
        <v>2.4442896592810257</v>
      </c>
      <c r="N138" s="74">
        <v>3170.267822265625</v>
      </c>
      <c r="O138" s="74">
        <v>1947.3782958984375</v>
      </c>
      <c r="P138" s="75"/>
      <c r="Q138" s="76"/>
      <c r="R138" s="76"/>
      <c r="S138" s="88"/>
      <c r="T138" s="48">
        <v>0</v>
      </c>
      <c r="U138" s="48">
        <v>2</v>
      </c>
      <c r="V138" s="49">
        <v>98</v>
      </c>
      <c r="W138" s="49">
        <v>0.004</v>
      </c>
      <c r="X138" s="49">
        <v>0</v>
      </c>
      <c r="Y138" s="49">
        <v>1.083117</v>
      </c>
      <c r="Z138" s="49">
        <v>0</v>
      </c>
      <c r="AA138" s="49">
        <v>0</v>
      </c>
      <c r="AB138" s="71">
        <v>138</v>
      </c>
      <c r="AC138" s="71"/>
      <c r="AD138" s="72"/>
      <c r="AE138" s="78" t="s">
        <v>1416</v>
      </c>
      <c r="AF138" s="78">
        <v>2999</v>
      </c>
      <c r="AG138" s="78">
        <v>904</v>
      </c>
      <c r="AH138" s="78">
        <v>32548</v>
      </c>
      <c r="AI138" s="78">
        <v>6055</v>
      </c>
      <c r="AJ138" s="78"/>
      <c r="AK138" s="78" t="s">
        <v>1607</v>
      </c>
      <c r="AL138" s="78"/>
      <c r="AM138" s="78"/>
      <c r="AN138" s="78"/>
      <c r="AO138" s="80">
        <v>40144.252847222226</v>
      </c>
      <c r="AP138" s="83" t="s">
        <v>1975</v>
      </c>
      <c r="AQ138" s="78" t="b">
        <v>1</v>
      </c>
      <c r="AR138" s="78" t="b">
        <v>0</v>
      </c>
      <c r="AS138" s="78" t="b">
        <v>1</v>
      </c>
      <c r="AT138" s="78"/>
      <c r="AU138" s="78">
        <v>48</v>
      </c>
      <c r="AV138" s="83" t="s">
        <v>2039</v>
      </c>
      <c r="AW138" s="78" t="b">
        <v>0</v>
      </c>
      <c r="AX138" s="78" t="s">
        <v>2136</v>
      </c>
      <c r="AY138" s="83" t="s">
        <v>2272</v>
      </c>
      <c r="AZ138" s="78" t="s">
        <v>66</v>
      </c>
      <c r="BA138" s="78" t="str">
        <f>REPLACE(INDEX(GroupVertices[Group],MATCH(Vertices[[#This Row],[Vertex]],GroupVertices[Vertex],0)),1,1,"")</f>
        <v>4</v>
      </c>
      <c r="BB138" s="48"/>
      <c r="BC138" s="48"/>
      <c r="BD138" s="48"/>
      <c r="BE138" s="48"/>
      <c r="BF138" s="48" t="s">
        <v>558</v>
      </c>
      <c r="BG138" s="48" t="s">
        <v>558</v>
      </c>
      <c r="BH138" s="119" t="s">
        <v>3036</v>
      </c>
      <c r="BI138" s="119" t="s">
        <v>3036</v>
      </c>
      <c r="BJ138" s="119" t="s">
        <v>3126</v>
      </c>
      <c r="BK138" s="119" t="s">
        <v>3126</v>
      </c>
      <c r="BL138" s="119">
        <v>1</v>
      </c>
      <c r="BM138" s="123">
        <v>4.761904761904762</v>
      </c>
      <c r="BN138" s="119">
        <v>0</v>
      </c>
      <c r="BO138" s="123">
        <v>0</v>
      </c>
      <c r="BP138" s="119">
        <v>0</v>
      </c>
      <c r="BQ138" s="123">
        <v>0</v>
      </c>
      <c r="BR138" s="119">
        <v>20</v>
      </c>
      <c r="BS138" s="123">
        <v>95.23809523809524</v>
      </c>
      <c r="BT138" s="119">
        <v>21</v>
      </c>
      <c r="BU138" s="2"/>
      <c r="BV138" s="3"/>
      <c r="BW138" s="3"/>
      <c r="BX138" s="3"/>
      <c r="BY138" s="3"/>
    </row>
    <row r="139" spans="1:77" ht="41.45" customHeight="1">
      <c r="A139" s="64" t="s">
        <v>398</v>
      </c>
      <c r="C139" s="65"/>
      <c r="D139" s="65" t="s">
        <v>64</v>
      </c>
      <c r="E139" s="66">
        <v>319.6371662468092</v>
      </c>
      <c r="F139" s="68">
        <v>99.46028912688263</v>
      </c>
      <c r="G139" s="102" t="s">
        <v>2109</v>
      </c>
      <c r="H139" s="65"/>
      <c r="I139" s="69" t="s">
        <v>398</v>
      </c>
      <c r="J139" s="70"/>
      <c r="K139" s="70"/>
      <c r="L139" s="69" t="s">
        <v>2483</v>
      </c>
      <c r="M139" s="73">
        <v>180.8676436475817</v>
      </c>
      <c r="N139" s="74">
        <v>2949.672607421875</v>
      </c>
      <c r="O139" s="74">
        <v>2152.343994140625</v>
      </c>
      <c r="P139" s="75"/>
      <c r="Q139" s="76"/>
      <c r="R139" s="76"/>
      <c r="S139" s="88"/>
      <c r="T139" s="48">
        <v>1</v>
      </c>
      <c r="U139" s="48">
        <v>0</v>
      </c>
      <c r="V139" s="49">
        <v>0</v>
      </c>
      <c r="W139" s="49">
        <v>0.003344</v>
      </c>
      <c r="X139" s="49">
        <v>0</v>
      </c>
      <c r="Y139" s="49">
        <v>0.610324</v>
      </c>
      <c r="Z139" s="49">
        <v>0</v>
      </c>
      <c r="AA139" s="49">
        <v>0</v>
      </c>
      <c r="AB139" s="71">
        <v>139</v>
      </c>
      <c r="AC139" s="71"/>
      <c r="AD139" s="72"/>
      <c r="AE139" s="78" t="s">
        <v>1417</v>
      </c>
      <c r="AF139" s="78">
        <v>1191</v>
      </c>
      <c r="AG139" s="78">
        <v>112458</v>
      </c>
      <c r="AH139" s="78">
        <v>209696</v>
      </c>
      <c r="AI139" s="78">
        <v>2439</v>
      </c>
      <c r="AJ139" s="78"/>
      <c r="AK139" s="78" t="s">
        <v>1608</v>
      </c>
      <c r="AL139" s="78" t="s">
        <v>1757</v>
      </c>
      <c r="AM139" s="83" t="s">
        <v>1840</v>
      </c>
      <c r="AN139" s="78"/>
      <c r="AO139" s="80">
        <v>40694.39232638889</v>
      </c>
      <c r="AP139" s="83" t="s">
        <v>1976</v>
      </c>
      <c r="AQ139" s="78" t="b">
        <v>0</v>
      </c>
      <c r="AR139" s="78" t="b">
        <v>0</v>
      </c>
      <c r="AS139" s="78" t="b">
        <v>1</v>
      </c>
      <c r="AT139" s="78"/>
      <c r="AU139" s="78">
        <v>840</v>
      </c>
      <c r="AV139" s="83" t="s">
        <v>2039</v>
      </c>
      <c r="AW139" s="78" t="b">
        <v>1</v>
      </c>
      <c r="AX139" s="78" t="s">
        <v>2136</v>
      </c>
      <c r="AY139" s="83" t="s">
        <v>2273</v>
      </c>
      <c r="AZ139" s="78" t="s">
        <v>65</v>
      </c>
      <c r="BA139" s="78" t="str">
        <f>REPLACE(INDEX(GroupVertices[Group],MATCH(Vertices[[#This Row],[Vertex]],GroupVertices[Vertex],0)),1,1,"")</f>
        <v>4</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295</v>
      </c>
      <c r="C140" s="65"/>
      <c r="D140" s="65" t="s">
        <v>64</v>
      </c>
      <c r="E140" s="66">
        <v>162.00981228526217</v>
      </c>
      <c r="F140" s="68">
        <v>99.99996640514942</v>
      </c>
      <c r="G140" s="102" t="s">
        <v>645</v>
      </c>
      <c r="H140" s="65"/>
      <c r="I140" s="69" t="s">
        <v>295</v>
      </c>
      <c r="J140" s="70"/>
      <c r="K140" s="70"/>
      <c r="L140" s="69" t="s">
        <v>2484</v>
      </c>
      <c r="M140" s="73">
        <v>1.0111960438703955</v>
      </c>
      <c r="N140" s="74">
        <v>7469.30078125</v>
      </c>
      <c r="O140" s="74">
        <v>8250.6806640625</v>
      </c>
      <c r="P140" s="75"/>
      <c r="Q140" s="76"/>
      <c r="R140" s="76"/>
      <c r="S140" s="88"/>
      <c r="T140" s="48">
        <v>0</v>
      </c>
      <c r="U140" s="48">
        <v>1</v>
      </c>
      <c r="V140" s="49">
        <v>0</v>
      </c>
      <c r="W140" s="49">
        <v>0.005208</v>
      </c>
      <c r="X140" s="49">
        <v>0</v>
      </c>
      <c r="Y140" s="49">
        <v>0.517568</v>
      </c>
      <c r="Z140" s="49">
        <v>0</v>
      </c>
      <c r="AA140" s="49">
        <v>0</v>
      </c>
      <c r="AB140" s="71">
        <v>140</v>
      </c>
      <c r="AC140" s="71"/>
      <c r="AD140" s="72"/>
      <c r="AE140" s="78" t="s">
        <v>1418</v>
      </c>
      <c r="AF140" s="78">
        <v>208</v>
      </c>
      <c r="AG140" s="78">
        <v>8</v>
      </c>
      <c r="AH140" s="78">
        <v>1354</v>
      </c>
      <c r="AI140" s="78">
        <v>1255</v>
      </c>
      <c r="AJ140" s="78"/>
      <c r="AK140" s="78" t="s">
        <v>1609</v>
      </c>
      <c r="AL140" s="78"/>
      <c r="AM140" s="78"/>
      <c r="AN140" s="78"/>
      <c r="AO140" s="80">
        <v>43332.62142361111</v>
      </c>
      <c r="AP140" s="83" t="s">
        <v>1977</v>
      </c>
      <c r="AQ140" s="78" t="b">
        <v>1</v>
      </c>
      <c r="AR140" s="78" t="b">
        <v>0</v>
      </c>
      <c r="AS140" s="78" t="b">
        <v>0</v>
      </c>
      <c r="AT140" s="78"/>
      <c r="AU140" s="78">
        <v>0</v>
      </c>
      <c r="AV140" s="78"/>
      <c r="AW140" s="78" t="b">
        <v>0</v>
      </c>
      <c r="AX140" s="78" t="s">
        <v>2136</v>
      </c>
      <c r="AY140" s="83" t="s">
        <v>2274</v>
      </c>
      <c r="AZ140" s="78" t="s">
        <v>66</v>
      </c>
      <c r="BA140" s="78" t="str">
        <f>REPLACE(INDEX(GroupVertices[Group],MATCH(Vertices[[#This Row],[Vertex]],GroupVertices[Vertex],0)),1,1,"")</f>
        <v>5</v>
      </c>
      <c r="BB140" s="48"/>
      <c r="BC140" s="48"/>
      <c r="BD140" s="48"/>
      <c r="BE140" s="48"/>
      <c r="BF140" s="48"/>
      <c r="BG140" s="48"/>
      <c r="BH140" s="119" t="s">
        <v>3037</v>
      </c>
      <c r="BI140" s="119" t="s">
        <v>3037</v>
      </c>
      <c r="BJ140" s="119" t="s">
        <v>3127</v>
      </c>
      <c r="BK140" s="119" t="s">
        <v>3127</v>
      </c>
      <c r="BL140" s="119">
        <v>2</v>
      </c>
      <c r="BM140" s="123">
        <v>3.5714285714285716</v>
      </c>
      <c r="BN140" s="119">
        <v>0</v>
      </c>
      <c r="BO140" s="123">
        <v>0</v>
      </c>
      <c r="BP140" s="119">
        <v>0</v>
      </c>
      <c r="BQ140" s="123">
        <v>0</v>
      </c>
      <c r="BR140" s="119">
        <v>54</v>
      </c>
      <c r="BS140" s="123">
        <v>96.42857142857143</v>
      </c>
      <c r="BT140" s="119">
        <v>56</v>
      </c>
      <c r="BU140" s="2"/>
      <c r="BV140" s="3"/>
      <c r="BW140" s="3"/>
      <c r="BX140" s="3"/>
      <c r="BY140" s="3"/>
    </row>
    <row r="141" spans="1:77" ht="41.45" customHeight="1">
      <c r="A141" s="64" t="s">
        <v>296</v>
      </c>
      <c r="C141" s="65"/>
      <c r="D141" s="65" t="s">
        <v>64</v>
      </c>
      <c r="E141" s="66">
        <v>162.90973901930676</v>
      </c>
      <c r="F141" s="68">
        <v>99.99688527742468</v>
      </c>
      <c r="G141" s="102" t="s">
        <v>646</v>
      </c>
      <c r="H141" s="65"/>
      <c r="I141" s="69" t="s">
        <v>296</v>
      </c>
      <c r="J141" s="70"/>
      <c r="K141" s="70"/>
      <c r="L141" s="69" t="s">
        <v>2485</v>
      </c>
      <c r="M141" s="73">
        <v>2.03803321026953</v>
      </c>
      <c r="N141" s="74">
        <v>8891.2490234375</v>
      </c>
      <c r="O141" s="74">
        <v>4658.357421875</v>
      </c>
      <c r="P141" s="75"/>
      <c r="Q141" s="76"/>
      <c r="R141" s="76"/>
      <c r="S141" s="88"/>
      <c r="T141" s="48">
        <v>0</v>
      </c>
      <c r="U141" s="48">
        <v>1</v>
      </c>
      <c r="V141" s="49">
        <v>0</v>
      </c>
      <c r="W141" s="49">
        <v>1</v>
      </c>
      <c r="X141" s="49">
        <v>0</v>
      </c>
      <c r="Y141" s="49">
        <v>0.999997</v>
      </c>
      <c r="Z141" s="49">
        <v>0</v>
      </c>
      <c r="AA141" s="49">
        <v>0</v>
      </c>
      <c r="AB141" s="71">
        <v>141</v>
      </c>
      <c r="AC141" s="71"/>
      <c r="AD141" s="72"/>
      <c r="AE141" s="78" t="s">
        <v>1419</v>
      </c>
      <c r="AF141" s="78">
        <v>701</v>
      </c>
      <c r="AG141" s="78">
        <v>650</v>
      </c>
      <c r="AH141" s="78">
        <v>7263</v>
      </c>
      <c r="AI141" s="78">
        <v>12060</v>
      </c>
      <c r="AJ141" s="78"/>
      <c r="AK141" s="78" t="s">
        <v>1610</v>
      </c>
      <c r="AL141" s="78"/>
      <c r="AM141" s="78"/>
      <c r="AN141" s="78"/>
      <c r="AO141" s="80">
        <v>40646.62832175926</v>
      </c>
      <c r="AP141" s="83" t="s">
        <v>1978</v>
      </c>
      <c r="AQ141" s="78" t="b">
        <v>0</v>
      </c>
      <c r="AR141" s="78" t="b">
        <v>0</v>
      </c>
      <c r="AS141" s="78" t="b">
        <v>0</v>
      </c>
      <c r="AT141" s="78"/>
      <c r="AU141" s="78">
        <v>3</v>
      </c>
      <c r="AV141" s="83" t="s">
        <v>2049</v>
      </c>
      <c r="AW141" s="78" t="b">
        <v>0</v>
      </c>
      <c r="AX141" s="78" t="s">
        <v>2136</v>
      </c>
      <c r="AY141" s="83" t="s">
        <v>2275</v>
      </c>
      <c r="AZ141" s="78" t="s">
        <v>66</v>
      </c>
      <c r="BA141" s="78" t="str">
        <f>REPLACE(INDEX(GroupVertices[Group],MATCH(Vertices[[#This Row],[Vertex]],GroupVertices[Vertex],0)),1,1,"")</f>
        <v>27</v>
      </c>
      <c r="BB141" s="48"/>
      <c r="BC141" s="48"/>
      <c r="BD141" s="48"/>
      <c r="BE141" s="48"/>
      <c r="BF141" s="48"/>
      <c r="BG141" s="48"/>
      <c r="BH141" s="119" t="s">
        <v>3038</v>
      </c>
      <c r="BI141" s="119" t="s">
        <v>3038</v>
      </c>
      <c r="BJ141" s="119" t="s">
        <v>3128</v>
      </c>
      <c r="BK141" s="119" t="s">
        <v>3128</v>
      </c>
      <c r="BL141" s="119">
        <v>1</v>
      </c>
      <c r="BM141" s="123">
        <v>1.8867924528301887</v>
      </c>
      <c r="BN141" s="119">
        <v>2</v>
      </c>
      <c r="BO141" s="123">
        <v>3.7735849056603774</v>
      </c>
      <c r="BP141" s="119">
        <v>0</v>
      </c>
      <c r="BQ141" s="123">
        <v>0</v>
      </c>
      <c r="BR141" s="119">
        <v>50</v>
      </c>
      <c r="BS141" s="123">
        <v>94.33962264150944</v>
      </c>
      <c r="BT141" s="119">
        <v>53</v>
      </c>
      <c r="BU141" s="2"/>
      <c r="BV141" s="3"/>
      <c r="BW141" s="3"/>
      <c r="BX141" s="3"/>
      <c r="BY141" s="3"/>
    </row>
    <row r="142" spans="1:77" ht="41.45" customHeight="1">
      <c r="A142" s="64" t="s">
        <v>399</v>
      </c>
      <c r="C142" s="65"/>
      <c r="D142" s="65" t="s">
        <v>64</v>
      </c>
      <c r="E142" s="66">
        <v>425.29164868472554</v>
      </c>
      <c r="F142" s="68">
        <v>99.09855417361626</v>
      </c>
      <c r="G142" s="102" t="s">
        <v>2110</v>
      </c>
      <c r="H142" s="65"/>
      <c r="I142" s="69" t="s">
        <v>399</v>
      </c>
      <c r="J142" s="70"/>
      <c r="K142" s="70"/>
      <c r="L142" s="69" t="s">
        <v>2486</v>
      </c>
      <c r="M142" s="73">
        <v>301.42184573948504</v>
      </c>
      <c r="N142" s="74">
        <v>8891.2490234375</v>
      </c>
      <c r="O142" s="74">
        <v>4164.28955078125</v>
      </c>
      <c r="P142" s="75"/>
      <c r="Q142" s="76"/>
      <c r="R142" s="76"/>
      <c r="S142" s="88"/>
      <c r="T142" s="48">
        <v>1</v>
      </c>
      <c r="U142" s="48">
        <v>0</v>
      </c>
      <c r="V142" s="49">
        <v>0</v>
      </c>
      <c r="W142" s="49">
        <v>1</v>
      </c>
      <c r="X142" s="49">
        <v>0</v>
      </c>
      <c r="Y142" s="49">
        <v>0.999997</v>
      </c>
      <c r="Z142" s="49">
        <v>0</v>
      </c>
      <c r="AA142" s="49">
        <v>0</v>
      </c>
      <c r="AB142" s="71">
        <v>142</v>
      </c>
      <c r="AC142" s="71"/>
      <c r="AD142" s="72"/>
      <c r="AE142" s="78" t="s">
        <v>1420</v>
      </c>
      <c r="AF142" s="78">
        <v>424</v>
      </c>
      <c r="AG142" s="78">
        <v>187831</v>
      </c>
      <c r="AH142" s="78">
        <v>11780</v>
      </c>
      <c r="AI142" s="78">
        <v>875</v>
      </c>
      <c r="AJ142" s="78"/>
      <c r="AK142" s="78" t="s">
        <v>1611</v>
      </c>
      <c r="AL142" s="78" t="s">
        <v>1694</v>
      </c>
      <c r="AM142" s="83" t="s">
        <v>1841</v>
      </c>
      <c r="AN142" s="78"/>
      <c r="AO142" s="80">
        <v>40435.939791666664</v>
      </c>
      <c r="AP142" s="83" t="s">
        <v>1979</v>
      </c>
      <c r="AQ142" s="78" t="b">
        <v>0</v>
      </c>
      <c r="AR142" s="78" t="b">
        <v>0</v>
      </c>
      <c r="AS142" s="78" t="b">
        <v>0</v>
      </c>
      <c r="AT142" s="78"/>
      <c r="AU142" s="78">
        <v>1044</v>
      </c>
      <c r="AV142" s="83" t="s">
        <v>2039</v>
      </c>
      <c r="AW142" s="78" t="b">
        <v>1</v>
      </c>
      <c r="AX142" s="78" t="s">
        <v>2136</v>
      </c>
      <c r="AY142" s="83" t="s">
        <v>2276</v>
      </c>
      <c r="AZ142" s="78" t="s">
        <v>65</v>
      </c>
      <c r="BA142" s="78" t="str">
        <f>REPLACE(INDEX(GroupVertices[Group],MATCH(Vertices[[#This Row],[Vertex]],GroupVertices[Vertex],0)),1,1,"")</f>
        <v>27</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297</v>
      </c>
      <c r="C143" s="65"/>
      <c r="D143" s="65" t="s">
        <v>64</v>
      </c>
      <c r="E143" s="66">
        <v>163.22092863762123</v>
      </c>
      <c r="F143" s="68">
        <v>99.99581984073481</v>
      </c>
      <c r="G143" s="102" t="s">
        <v>647</v>
      </c>
      <c r="H143" s="65"/>
      <c r="I143" s="69" t="s">
        <v>297</v>
      </c>
      <c r="J143" s="70"/>
      <c r="K143" s="70"/>
      <c r="L143" s="69" t="s">
        <v>2487</v>
      </c>
      <c r="M143" s="73">
        <v>2.3931077444449316</v>
      </c>
      <c r="N143" s="74">
        <v>3919.8623046875</v>
      </c>
      <c r="O143" s="74">
        <v>1051.4573974609375</v>
      </c>
      <c r="P143" s="75"/>
      <c r="Q143" s="76"/>
      <c r="R143" s="76"/>
      <c r="S143" s="88"/>
      <c r="T143" s="48">
        <v>0</v>
      </c>
      <c r="U143" s="48">
        <v>1</v>
      </c>
      <c r="V143" s="49">
        <v>0</v>
      </c>
      <c r="W143" s="49">
        <v>0.005263</v>
      </c>
      <c r="X143" s="49">
        <v>0</v>
      </c>
      <c r="Y143" s="49">
        <v>0.520462</v>
      </c>
      <c r="Z143" s="49">
        <v>0</v>
      </c>
      <c r="AA143" s="49">
        <v>0</v>
      </c>
      <c r="AB143" s="71">
        <v>143</v>
      </c>
      <c r="AC143" s="71"/>
      <c r="AD143" s="72"/>
      <c r="AE143" s="78" t="s">
        <v>1421</v>
      </c>
      <c r="AF143" s="78">
        <v>722</v>
      </c>
      <c r="AG143" s="78">
        <v>872</v>
      </c>
      <c r="AH143" s="78">
        <v>3834</v>
      </c>
      <c r="AI143" s="78">
        <v>617</v>
      </c>
      <c r="AJ143" s="78"/>
      <c r="AK143" s="78" t="s">
        <v>1612</v>
      </c>
      <c r="AL143" s="78" t="s">
        <v>1758</v>
      </c>
      <c r="AM143" s="78"/>
      <c r="AN143" s="78"/>
      <c r="AO143" s="80">
        <v>41457.7655787037</v>
      </c>
      <c r="AP143" s="83" t="s">
        <v>1980</v>
      </c>
      <c r="AQ143" s="78" t="b">
        <v>0</v>
      </c>
      <c r="AR143" s="78" t="b">
        <v>0</v>
      </c>
      <c r="AS143" s="78" t="b">
        <v>1</v>
      </c>
      <c r="AT143" s="78"/>
      <c r="AU143" s="78">
        <v>31</v>
      </c>
      <c r="AV143" s="83" t="s">
        <v>2046</v>
      </c>
      <c r="AW143" s="78" t="b">
        <v>0</v>
      </c>
      <c r="AX143" s="78" t="s">
        <v>2136</v>
      </c>
      <c r="AY143" s="83" t="s">
        <v>2277</v>
      </c>
      <c r="AZ143" s="78" t="s">
        <v>66</v>
      </c>
      <c r="BA143" s="78" t="str">
        <f>REPLACE(INDEX(GroupVertices[Group],MATCH(Vertices[[#This Row],[Vertex]],GroupVertices[Vertex],0)),1,1,"")</f>
        <v>4</v>
      </c>
      <c r="BB143" s="48"/>
      <c r="BC143" s="48"/>
      <c r="BD143" s="48"/>
      <c r="BE143" s="48"/>
      <c r="BF143" s="48" t="s">
        <v>559</v>
      </c>
      <c r="BG143" s="48" t="s">
        <v>559</v>
      </c>
      <c r="BH143" s="119" t="s">
        <v>3039</v>
      </c>
      <c r="BI143" s="119" t="s">
        <v>3039</v>
      </c>
      <c r="BJ143" s="119" t="s">
        <v>3129</v>
      </c>
      <c r="BK143" s="119" t="s">
        <v>3129</v>
      </c>
      <c r="BL143" s="119">
        <v>2</v>
      </c>
      <c r="BM143" s="123">
        <v>4.761904761904762</v>
      </c>
      <c r="BN143" s="119">
        <v>0</v>
      </c>
      <c r="BO143" s="123">
        <v>0</v>
      </c>
      <c r="BP143" s="119">
        <v>0</v>
      </c>
      <c r="BQ143" s="123">
        <v>0</v>
      </c>
      <c r="BR143" s="119">
        <v>40</v>
      </c>
      <c r="BS143" s="123">
        <v>95.23809523809524</v>
      </c>
      <c r="BT143" s="119">
        <v>42</v>
      </c>
      <c r="BU143" s="2"/>
      <c r="BV143" s="3"/>
      <c r="BW143" s="3"/>
      <c r="BX143" s="3"/>
      <c r="BY143" s="3"/>
    </row>
    <row r="144" spans="1:77" ht="41.45" customHeight="1">
      <c r="A144" s="64" t="s">
        <v>298</v>
      </c>
      <c r="C144" s="65"/>
      <c r="D144" s="65" t="s">
        <v>64</v>
      </c>
      <c r="E144" s="66">
        <v>162.3490370043257</v>
      </c>
      <c r="F144" s="68">
        <v>99.99880498317218</v>
      </c>
      <c r="G144" s="102" t="s">
        <v>648</v>
      </c>
      <c r="H144" s="65"/>
      <c r="I144" s="69" t="s">
        <v>298</v>
      </c>
      <c r="J144" s="70"/>
      <c r="K144" s="70"/>
      <c r="L144" s="69" t="s">
        <v>2488</v>
      </c>
      <c r="M144" s="73">
        <v>1.3982592748183558</v>
      </c>
      <c r="N144" s="74">
        <v>1525.3787841796875</v>
      </c>
      <c r="O144" s="74">
        <v>4599.5400390625</v>
      </c>
      <c r="P144" s="75"/>
      <c r="Q144" s="76"/>
      <c r="R144" s="76"/>
      <c r="S144" s="88"/>
      <c r="T144" s="48">
        <v>0</v>
      </c>
      <c r="U144" s="48">
        <v>1</v>
      </c>
      <c r="V144" s="49">
        <v>0</v>
      </c>
      <c r="W144" s="49">
        <v>0.015873</v>
      </c>
      <c r="X144" s="49">
        <v>0.026192</v>
      </c>
      <c r="Y144" s="49">
        <v>0.548171</v>
      </c>
      <c r="Z144" s="49">
        <v>0</v>
      </c>
      <c r="AA144" s="49">
        <v>0</v>
      </c>
      <c r="AB144" s="71">
        <v>144</v>
      </c>
      <c r="AC144" s="71"/>
      <c r="AD144" s="72"/>
      <c r="AE144" s="78" t="s">
        <v>1422</v>
      </c>
      <c r="AF144" s="78">
        <v>70</v>
      </c>
      <c r="AG144" s="78">
        <v>250</v>
      </c>
      <c r="AH144" s="78">
        <v>4068</v>
      </c>
      <c r="AI144" s="78">
        <v>2327</v>
      </c>
      <c r="AJ144" s="78"/>
      <c r="AK144" s="78" t="s">
        <v>1613</v>
      </c>
      <c r="AL144" s="78" t="s">
        <v>1695</v>
      </c>
      <c r="AM144" s="78"/>
      <c r="AN144" s="78"/>
      <c r="AO144" s="80">
        <v>41285.69949074074</v>
      </c>
      <c r="AP144" s="83" t="s">
        <v>1981</v>
      </c>
      <c r="AQ144" s="78" t="b">
        <v>1</v>
      </c>
      <c r="AR144" s="78" t="b">
        <v>0</v>
      </c>
      <c r="AS144" s="78" t="b">
        <v>1</v>
      </c>
      <c r="AT144" s="78"/>
      <c r="AU144" s="78">
        <v>14</v>
      </c>
      <c r="AV144" s="83" t="s">
        <v>2039</v>
      </c>
      <c r="AW144" s="78" t="b">
        <v>0</v>
      </c>
      <c r="AX144" s="78" t="s">
        <v>2136</v>
      </c>
      <c r="AY144" s="83" t="s">
        <v>2278</v>
      </c>
      <c r="AZ144" s="78" t="s">
        <v>66</v>
      </c>
      <c r="BA144" s="78" t="str">
        <f>REPLACE(INDEX(GroupVertices[Group],MATCH(Vertices[[#This Row],[Vertex]],GroupVertices[Vertex],0)),1,1,"")</f>
        <v>1</v>
      </c>
      <c r="BB144" s="48"/>
      <c r="BC144" s="48"/>
      <c r="BD144" s="48"/>
      <c r="BE144" s="48"/>
      <c r="BF144" s="48"/>
      <c r="BG144" s="48"/>
      <c r="BH144" s="119" t="s">
        <v>2782</v>
      </c>
      <c r="BI144" s="119" t="s">
        <v>2782</v>
      </c>
      <c r="BJ144" s="119" t="s">
        <v>2881</v>
      </c>
      <c r="BK144" s="119" t="s">
        <v>2881</v>
      </c>
      <c r="BL144" s="119">
        <v>5</v>
      </c>
      <c r="BM144" s="123">
        <v>9.803921568627452</v>
      </c>
      <c r="BN144" s="119">
        <v>2</v>
      </c>
      <c r="BO144" s="123">
        <v>3.9215686274509802</v>
      </c>
      <c r="BP144" s="119">
        <v>0</v>
      </c>
      <c r="BQ144" s="123">
        <v>0</v>
      </c>
      <c r="BR144" s="119">
        <v>44</v>
      </c>
      <c r="BS144" s="123">
        <v>86.27450980392157</v>
      </c>
      <c r="BT144" s="119">
        <v>51</v>
      </c>
      <c r="BU144" s="2"/>
      <c r="BV144" s="3"/>
      <c r="BW144" s="3"/>
      <c r="BX144" s="3"/>
      <c r="BY144" s="3"/>
    </row>
    <row r="145" spans="1:77" ht="41.45" customHeight="1">
      <c r="A145" s="64" t="s">
        <v>300</v>
      </c>
      <c r="C145" s="65"/>
      <c r="D145" s="65" t="s">
        <v>64</v>
      </c>
      <c r="E145" s="66">
        <v>176.09604865662354</v>
      </c>
      <c r="F145" s="68">
        <v>99.95173859750777</v>
      </c>
      <c r="G145" s="102" t="s">
        <v>650</v>
      </c>
      <c r="H145" s="65"/>
      <c r="I145" s="69" t="s">
        <v>300</v>
      </c>
      <c r="J145" s="70"/>
      <c r="K145" s="70"/>
      <c r="L145" s="69" t="s">
        <v>2489</v>
      </c>
      <c r="M145" s="73">
        <v>17.083916737242514</v>
      </c>
      <c r="N145" s="74">
        <v>8288.8740234375</v>
      </c>
      <c r="O145" s="74">
        <v>8116.83544921875</v>
      </c>
      <c r="P145" s="75"/>
      <c r="Q145" s="76"/>
      <c r="R145" s="76"/>
      <c r="S145" s="88"/>
      <c r="T145" s="48">
        <v>0</v>
      </c>
      <c r="U145" s="48">
        <v>1</v>
      </c>
      <c r="V145" s="49">
        <v>0</v>
      </c>
      <c r="W145" s="49">
        <v>0.142857</v>
      </c>
      <c r="X145" s="49">
        <v>0</v>
      </c>
      <c r="Y145" s="49">
        <v>0.595237</v>
      </c>
      <c r="Z145" s="49">
        <v>0</v>
      </c>
      <c r="AA145" s="49">
        <v>0</v>
      </c>
      <c r="AB145" s="71">
        <v>145</v>
      </c>
      <c r="AC145" s="71"/>
      <c r="AD145" s="72"/>
      <c r="AE145" s="78" t="s">
        <v>1423</v>
      </c>
      <c r="AF145" s="78">
        <v>10498</v>
      </c>
      <c r="AG145" s="78">
        <v>10057</v>
      </c>
      <c r="AH145" s="78">
        <v>77005</v>
      </c>
      <c r="AI145" s="78">
        <v>74401</v>
      </c>
      <c r="AJ145" s="78"/>
      <c r="AK145" s="78" t="s">
        <v>1614</v>
      </c>
      <c r="AL145" s="78" t="s">
        <v>1759</v>
      </c>
      <c r="AM145" s="78"/>
      <c r="AN145" s="78"/>
      <c r="AO145" s="80">
        <v>42876.78625</v>
      </c>
      <c r="AP145" s="78"/>
      <c r="AQ145" s="78" t="b">
        <v>1</v>
      </c>
      <c r="AR145" s="78" t="b">
        <v>0</v>
      </c>
      <c r="AS145" s="78" t="b">
        <v>0</v>
      </c>
      <c r="AT145" s="78"/>
      <c r="AU145" s="78">
        <v>8</v>
      </c>
      <c r="AV145" s="78"/>
      <c r="AW145" s="78" t="b">
        <v>0</v>
      </c>
      <c r="AX145" s="78" t="s">
        <v>2136</v>
      </c>
      <c r="AY145" s="83" t="s">
        <v>2279</v>
      </c>
      <c r="AZ145" s="78" t="s">
        <v>66</v>
      </c>
      <c r="BA145" s="78" t="str">
        <f>REPLACE(INDEX(GroupVertices[Group],MATCH(Vertices[[#This Row],[Vertex]],GroupVertices[Vertex],0)),1,1,"")</f>
        <v>6</v>
      </c>
      <c r="BB145" s="48"/>
      <c r="BC145" s="48"/>
      <c r="BD145" s="48"/>
      <c r="BE145" s="48"/>
      <c r="BF145" s="48"/>
      <c r="BG145" s="48"/>
      <c r="BH145" s="119" t="s">
        <v>2787</v>
      </c>
      <c r="BI145" s="119" t="s">
        <v>2787</v>
      </c>
      <c r="BJ145" s="119" t="s">
        <v>2885</v>
      </c>
      <c r="BK145" s="119" t="s">
        <v>2885</v>
      </c>
      <c r="BL145" s="119">
        <v>0</v>
      </c>
      <c r="BM145" s="123">
        <v>0</v>
      </c>
      <c r="BN145" s="119">
        <v>0</v>
      </c>
      <c r="BO145" s="123">
        <v>0</v>
      </c>
      <c r="BP145" s="119">
        <v>0</v>
      </c>
      <c r="BQ145" s="123">
        <v>0</v>
      </c>
      <c r="BR145" s="119">
        <v>13</v>
      </c>
      <c r="BS145" s="123">
        <v>100</v>
      </c>
      <c r="BT145" s="119">
        <v>13</v>
      </c>
      <c r="BU145" s="2"/>
      <c r="BV145" s="3"/>
      <c r="BW145" s="3"/>
      <c r="BX145" s="3"/>
      <c r="BY145" s="3"/>
    </row>
    <row r="146" spans="1:77" ht="41.45" customHeight="1">
      <c r="A146" s="64" t="s">
        <v>301</v>
      </c>
      <c r="C146" s="65"/>
      <c r="D146" s="65" t="s">
        <v>64</v>
      </c>
      <c r="E146" s="66">
        <v>162.16400533938196</v>
      </c>
      <c r="F146" s="68">
        <v>99.99943848606885</v>
      </c>
      <c r="G146" s="102" t="s">
        <v>651</v>
      </c>
      <c r="H146" s="65"/>
      <c r="I146" s="69" t="s">
        <v>301</v>
      </c>
      <c r="J146" s="70"/>
      <c r="K146" s="70"/>
      <c r="L146" s="69" t="s">
        <v>2490</v>
      </c>
      <c r="M146" s="73">
        <v>1.1871338761194683</v>
      </c>
      <c r="N146" s="74">
        <v>2541.439453125</v>
      </c>
      <c r="O146" s="74">
        <v>3857.261474609375</v>
      </c>
      <c r="P146" s="75"/>
      <c r="Q146" s="76"/>
      <c r="R146" s="76"/>
      <c r="S146" s="88"/>
      <c r="T146" s="48">
        <v>1</v>
      </c>
      <c r="U146" s="48">
        <v>1</v>
      </c>
      <c r="V146" s="49">
        <v>0</v>
      </c>
      <c r="W146" s="49">
        <v>0</v>
      </c>
      <c r="X146" s="49">
        <v>0</v>
      </c>
      <c r="Y146" s="49">
        <v>0.999997</v>
      </c>
      <c r="Z146" s="49">
        <v>0</v>
      </c>
      <c r="AA146" s="49" t="s">
        <v>2656</v>
      </c>
      <c r="AB146" s="71">
        <v>146</v>
      </c>
      <c r="AC146" s="71"/>
      <c r="AD146" s="72"/>
      <c r="AE146" s="78" t="s">
        <v>1424</v>
      </c>
      <c r="AF146" s="78">
        <v>640</v>
      </c>
      <c r="AG146" s="78">
        <v>118</v>
      </c>
      <c r="AH146" s="78">
        <v>2153</v>
      </c>
      <c r="AI146" s="78">
        <v>1052</v>
      </c>
      <c r="AJ146" s="78"/>
      <c r="AK146" s="78" t="s">
        <v>1615</v>
      </c>
      <c r="AL146" s="78" t="s">
        <v>1760</v>
      </c>
      <c r="AM146" s="78"/>
      <c r="AN146" s="78"/>
      <c r="AO146" s="80">
        <v>40767.51153935185</v>
      </c>
      <c r="AP146" s="83" t="s">
        <v>1982</v>
      </c>
      <c r="AQ146" s="78" t="b">
        <v>1</v>
      </c>
      <c r="AR146" s="78" t="b">
        <v>0</v>
      </c>
      <c r="AS146" s="78" t="b">
        <v>1</v>
      </c>
      <c r="AT146" s="78"/>
      <c r="AU146" s="78">
        <v>4</v>
      </c>
      <c r="AV146" s="83" t="s">
        <v>2039</v>
      </c>
      <c r="AW146" s="78" t="b">
        <v>0</v>
      </c>
      <c r="AX146" s="78" t="s">
        <v>2136</v>
      </c>
      <c r="AY146" s="83" t="s">
        <v>2280</v>
      </c>
      <c r="AZ146" s="78" t="s">
        <v>66</v>
      </c>
      <c r="BA146" s="78" t="str">
        <f>REPLACE(INDEX(GroupVertices[Group],MATCH(Vertices[[#This Row],[Vertex]],GroupVertices[Vertex],0)),1,1,"")</f>
        <v>2</v>
      </c>
      <c r="BB146" s="48"/>
      <c r="BC146" s="48"/>
      <c r="BD146" s="48"/>
      <c r="BE146" s="48"/>
      <c r="BF146" s="48" t="s">
        <v>560</v>
      </c>
      <c r="BG146" s="48" t="s">
        <v>560</v>
      </c>
      <c r="BH146" s="119" t="s">
        <v>3040</v>
      </c>
      <c r="BI146" s="119" t="s">
        <v>3040</v>
      </c>
      <c r="BJ146" s="119" t="s">
        <v>3130</v>
      </c>
      <c r="BK146" s="119" t="s">
        <v>3130</v>
      </c>
      <c r="BL146" s="119">
        <v>0</v>
      </c>
      <c r="BM146" s="123">
        <v>0</v>
      </c>
      <c r="BN146" s="119">
        <v>0</v>
      </c>
      <c r="BO146" s="123">
        <v>0</v>
      </c>
      <c r="BP146" s="119">
        <v>0</v>
      </c>
      <c r="BQ146" s="123">
        <v>0</v>
      </c>
      <c r="BR146" s="119">
        <v>18</v>
      </c>
      <c r="BS146" s="123">
        <v>100</v>
      </c>
      <c r="BT146" s="119">
        <v>18</v>
      </c>
      <c r="BU146" s="2"/>
      <c r="BV146" s="3"/>
      <c r="BW146" s="3"/>
      <c r="BX146" s="3"/>
      <c r="BY146" s="3"/>
    </row>
    <row r="147" spans="1:77" ht="41.45" customHeight="1">
      <c r="A147" s="64" t="s">
        <v>302</v>
      </c>
      <c r="C147" s="65"/>
      <c r="D147" s="65" t="s">
        <v>64</v>
      </c>
      <c r="E147" s="66">
        <v>162</v>
      </c>
      <c r="F147" s="68">
        <v>100</v>
      </c>
      <c r="G147" s="102" t="s">
        <v>652</v>
      </c>
      <c r="H147" s="65"/>
      <c r="I147" s="69" t="s">
        <v>302</v>
      </c>
      <c r="J147" s="70"/>
      <c r="K147" s="70"/>
      <c r="L147" s="69" t="s">
        <v>2491</v>
      </c>
      <c r="M147" s="73">
        <v>1</v>
      </c>
      <c r="N147" s="74">
        <v>6566.4912109375</v>
      </c>
      <c r="O147" s="74">
        <v>8492.7373046875</v>
      </c>
      <c r="P147" s="75"/>
      <c r="Q147" s="76"/>
      <c r="R147" s="76"/>
      <c r="S147" s="88"/>
      <c r="T147" s="48">
        <v>0</v>
      </c>
      <c r="U147" s="48">
        <v>4</v>
      </c>
      <c r="V147" s="49">
        <v>319.333333</v>
      </c>
      <c r="W147" s="49">
        <v>0.005682</v>
      </c>
      <c r="X147" s="49">
        <v>0</v>
      </c>
      <c r="Y147" s="49">
        <v>1.817949</v>
      </c>
      <c r="Z147" s="49">
        <v>0</v>
      </c>
      <c r="AA147" s="49">
        <v>0</v>
      </c>
      <c r="AB147" s="71">
        <v>147</v>
      </c>
      <c r="AC147" s="71"/>
      <c r="AD147" s="72"/>
      <c r="AE147" s="78" t="s">
        <v>1425</v>
      </c>
      <c r="AF147" s="78">
        <v>0</v>
      </c>
      <c r="AG147" s="78">
        <v>1</v>
      </c>
      <c r="AH147" s="78">
        <v>9</v>
      </c>
      <c r="AI147" s="78">
        <v>17</v>
      </c>
      <c r="AJ147" s="78"/>
      <c r="AK147" s="78" t="s">
        <v>1616</v>
      </c>
      <c r="AL147" s="78"/>
      <c r="AM147" s="78"/>
      <c r="AN147" s="78"/>
      <c r="AO147" s="80">
        <v>43779.99506944444</v>
      </c>
      <c r="AP147" s="78"/>
      <c r="AQ147" s="78" t="b">
        <v>1</v>
      </c>
      <c r="AR147" s="78" t="b">
        <v>0</v>
      </c>
      <c r="AS147" s="78" t="b">
        <v>0</v>
      </c>
      <c r="AT147" s="78"/>
      <c r="AU147" s="78">
        <v>0</v>
      </c>
      <c r="AV147" s="78"/>
      <c r="AW147" s="78" t="b">
        <v>0</v>
      </c>
      <c r="AX147" s="78" t="s">
        <v>2136</v>
      </c>
      <c r="AY147" s="83" t="s">
        <v>2281</v>
      </c>
      <c r="AZ147" s="78" t="s">
        <v>66</v>
      </c>
      <c r="BA147" s="78" t="str">
        <f>REPLACE(INDEX(GroupVertices[Group],MATCH(Vertices[[#This Row],[Vertex]],GroupVertices[Vertex],0)),1,1,"")</f>
        <v>5</v>
      </c>
      <c r="BB147" s="48"/>
      <c r="BC147" s="48"/>
      <c r="BD147" s="48"/>
      <c r="BE147" s="48"/>
      <c r="BF147" s="48"/>
      <c r="BG147" s="48"/>
      <c r="BH147" s="119" t="s">
        <v>3041</v>
      </c>
      <c r="BI147" s="119" t="s">
        <v>3076</v>
      </c>
      <c r="BJ147" s="119" t="s">
        <v>2884</v>
      </c>
      <c r="BK147" s="119" t="s">
        <v>3162</v>
      </c>
      <c r="BL147" s="119">
        <v>4</v>
      </c>
      <c r="BM147" s="123">
        <v>2.898550724637681</v>
      </c>
      <c r="BN147" s="119">
        <v>1</v>
      </c>
      <c r="BO147" s="123">
        <v>0.7246376811594203</v>
      </c>
      <c r="BP147" s="119">
        <v>0</v>
      </c>
      <c r="BQ147" s="123">
        <v>0</v>
      </c>
      <c r="BR147" s="119">
        <v>133</v>
      </c>
      <c r="BS147" s="123">
        <v>96.3768115942029</v>
      </c>
      <c r="BT147" s="119">
        <v>138</v>
      </c>
      <c r="BU147" s="2"/>
      <c r="BV147" s="3"/>
      <c r="BW147" s="3"/>
      <c r="BX147" s="3"/>
      <c r="BY147" s="3"/>
    </row>
    <row r="148" spans="1:77" ht="41.45" customHeight="1">
      <c r="A148" s="64" t="s">
        <v>400</v>
      </c>
      <c r="C148" s="65"/>
      <c r="D148" s="65" t="s">
        <v>64</v>
      </c>
      <c r="E148" s="66">
        <v>1000</v>
      </c>
      <c r="F148" s="68">
        <v>96.1540375091306</v>
      </c>
      <c r="G148" s="102" t="s">
        <v>2111</v>
      </c>
      <c r="H148" s="65"/>
      <c r="I148" s="69" t="s">
        <v>400</v>
      </c>
      <c r="J148" s="70"/>
      <c r="K148" s="70"/>
      <c r="L148" s="69" t="s">
        <v>2492</v>
      </c>
      <c r="M148" s="73">
        <v>1282.7310994570753</v>
      </c>
      <c r="N148" s="74">
        <v>6549.6142578125</v>
      </c>
      <c r="O148" s="74">
        <v>8116.83544921875</v>
      </c>
      <c r="P148" s="75"/>
      <c r="Q148" s="76"/>
      <c r="R148" s="76"/>
      <c r="S148" s="88"/>
      <c r="T148" s="48">
        <v>1</v>
      </c>
      <c r="U148" s="48">
        <v>0</v>
      </c>
      <c r="V148" s="49">
        <v>0</v>
      </c>
      <c r="W148" s="49">
        <v>0.004444</v>
      </c>
      <c r="X148" s="49">
        <v>0</v>
      </c>
      <c r="Y148" s="49">
        <v>0.536314</v>
      </c>
      <c r="Z148" s="49">
        <v>0</v>
      </c>
      <c r="AA148" s="49">
        <v>0</v>
      </c>
      <c r="AB148" s="71">
        <v>148</v>
      </c>
      <c r="AC148" s="71"/>
      <c r="AD148" s="72"/>
      <c r="AE148" s="78" t="s">
        <v>1426</v>
      </c>
      <c r="AF148" s="78">
        <v>327</v>
      </c>
      <c r="AG148" s="78">
        <v>801366</v>
      </c>
      <c r="AH148" s="78">
        <v>192083</v>
      </c>
      <c r="AI148" s="78">
        <v>61</v>
      </c>
      <c r="AJ148" s="78"/>
      <c r="AK148" s="78" t="s">
        <v>1617</v>
      </c>
      <c r="AL148" s="78"/>
      <c r="AM148" s="83" t="s">
        <v>1842</v>
      </c>
      <c r="AN148" s="78"/>
      <c r="AO148" s="80">
        <v>40466.65881944444</v>
      </c>
      <c r="AP148" s="83" t="s">
        <v>1983</v>
      </c>
      <c r="AQ148" s="78" t="b">
        <v>0</v>
      </c>
      <c r="AR148" s="78" t="b">
        <v>0</v>
      </c>
      <c r="AS148" s="78" t="b">
        <v>1</v>
      </c>
      <c r="AT148" s="78"/>
      <c r="AU148" s="78">
        <v>4512</v>
      </c>
      <c r="AV148" s="83" t="s">
        <v>2039</v>
      </c>
      <c r="AW148" s="78" t="b">
        <v>1</v>
      </c>
      <c r="AX148" s="78" t="s">
        <v>2136</v>
      </c>
      <c r="AY148" s="83" t="s">
        <v>2282</v>
      </c>
      <c r="AZ148" s="78" t="s">
        <v>65</v>
      </c>
      <c r="BA148" s="78" t="str">
        <f>REPLACE(INDEX(GroupVertices[Group],MATCH(Vertices[[#This Row],[Vertex]],GroupVertices[Vertex],0)),1,1,"")</f>
        <v>5</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401</v>
      </c>
      <c r="C149" s="65"/>
      <c r="D149" s="65" t="s">
        <v>64</v>
      </c>
      <c r="E149" s="66">
        <v>568.9154698221209</v>
      </c>
      <c r="F149" s="68">
        <v>98.60682154639336</v>
      </c>
      <c r="G149" s="102" t="s">
        <v>2112</v>
      </c>
      <c r="H149" s="65"/>
      <c r="I149" s="69" t="s">
        <v>401</v>
      </c>
      <c r="J149" s="70"/>
      <c r="K149" s="70"/>
      <c r="L149" s="69" t="s">
        <v>2493</v>
      </c>
      <c r="M149" s="73">
        <v>465.29993930530327</v>
      </c>
      <c r="N149" s="74">
        <v>6655.06494140625</v>
      </c>
      <c r="O149" s="74">
        <v>8835.7490234375</v>
      </c>
      <c r="P149" s="75"/>
      <c r="Q149" s="76"/>
      <c r="R149" s="76"/>
      <c r="S149" s="88"/>
      <c r="T149" s="48">
        <v>1</v>
      </c>
      <c r="U149" s="48">
        <v>0</v>
      </c>
      <c r="V149" s="49">
        <v>0</v>
      </c>
      <c r="W149" s="49">
        <v>0.004444</v>
      </c>
      <c r="X149" s="49">
        <v>0</v>
      </c>
      <c r="Y149" s="49">
        <v>0.536314</v>
      </c>
      <c r="Z149" s="49">
        <v>0</v>
      </c>
      <c r="AA149" s="49">
        <v>0</v>
      </c>
      <c r="AB149" s="71">
        <v>149</v>
      </c>
      <c r="AC149" s="71"/>
      <c r="AD149" s="72"/>
      <c r="AE149" s="78" t="s">
        <v>1427</v>
      </c>
      <c r="AF149" s="78">
        <v>1211</v>
      </c>
      <c r="AG149" s="78">
        <v>290291</v>
      </c>
      <c r="AH149" s="78">
        <v>31418</v>
      </c>
      <c r="AI149" s="78">
        <v>6158</v>
      </c>
      <c r="AJ149" s="78"/>
      <c r="AK149" s="78" t="s">
        <v>1618</v>
      </c>
      <c r="AL149" s="78" t="s">
        <v>1690</v>
      </c>
      <c r="AM149" s="83" t="s">
        <v>1843</v>
      </c>
      <c r="AN149" s="78"/>
      <c r="AO149" s="80">
        <v>40130.76877314815</v>
      </c>
      <c r="AP149" s="83" t="s">
        <v>1984</v>
      </c>
      <c r="AQ149" s="78" t="b">
        <v>0</v>
      </c>
      <c r="AR149" s="78" t="b">
        <v>0</v>
      </c>
      <c r="AS149" s="78" t="b">
        <v>1</v>
      </c>
      <c r="AT149" s="78"/>
      <c r="AU149" s="78">
        <v>1503</v>
      </c>
      <c r="AV149" s="83" t="s">
        <v>2045</v>
      </c>
      <c r="AW149" s="78" t="b">
        <v>1</v>
      </c>
      <c r="AX149" s="78" t="s">
        <v>2136</v>
      </c>
      <c r="AY149" s="83" t="s">
        <v>2283</v>
      </c>
      <c r="AZ149" s="78" t="s">
        <v>65</v>
      </c>
      <c r="BA149" s="78" t="str">
        <f>REPLACE(INDEX(GroupVertices[Group],MATCH(Vertices[[#This Row],[Vertex]],GroupVertices[Vertex],0)),1,1,"")</f>
        <v>5</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402</v>
      </c>
      <c r="C150" s="65"/>
      <c r="D150" s="65" t="s">
        <v>64</v>
      </c>
      <c r="E150" s="66">
        <v>1000</v>
      </c>
      <c r="F150" s="68">
        <v>96.20298520642756</v>
      </c>
      <c r="G150" s="102" t="s">
        <v>2113</v>
      </c>
      <c r="H150" s="65"/>
      <c r="I150" s="69" t="s">
        <v>402</v>
      </c>
      <c r="J150" s="70"/>
      <c r="K150" s="70"/>
      <c r="L150" s="69" t="s">
        <v>2494</v>
      </c>
      <c r="M150" s="73">
        <v>1266.418463537909</v>
      </c>
      <c r="N150" s="74">
        <v>5992.765625</v>
      </c>
      <c r="O150" s="74">
        <v>8545.2255859375</v>
      </c>
      <c r="P150" s="75"/>
      <c r="Q150" s="76"/>
      <c r="R150" s="76"/>
      <c r="S150" s="88"/>
      <c r="T150" s="48">
        <v>3</v>
      </c>
      <c r="U150" s="48">
        <v>0</v>
      </c>
      <c r="V150" s="49">
        <v>189.666667</v>
      </c>
      <c r="W150" s="49">
        <v>0.005181</v>
      </c>
      <c r="X150" s="49">
        <v>0</v>
      </c>
      <c r="Y150" s="49">
        <v>1.371698</v>
      </c>
      <c r="Z150" s="49">
        <v>0</v>
      </c>
      <c r="AA150" s="49">
        <v>0</v>
      </c>
      <c r="AB150" s="71">
        <v>150</v>
      </c>
      <c r="AC150" s="71"/>
      <c r="AD150" s="72"/>
      <c r="AE150" s="78" t="s">
        <v>1428</v>
      </c>
      <c r="AF150" s="78">
        <v>1</v>
      </c>
      <c r="AG150" s="78">
        <v>791167</v>
      </c>
      <c r="AH150" s="78">
        <v>2251</v>
      </c>
      <c r="AI150" s="78">
        <v>0</v>
      </c>
      <c r="AJ150" s="78"/>
      <c r="AK150" s="78" t="s">
        <v>1619</v>
      </c>
      <c r="AL150" s="78"/>
      <c r="AM150" s="78"/>
      <c r="AN150" s="78"/>
      <c r="AO150" s="80">
        <v>40945.947546296295</v>
      </c>
      <c r="AP150" s="78"/>
      <c r="AQ150" s="78" t="b">
        <v>0</v>
      </c>
      <c r="AR150" s="78" t="b">
        <v>0</v>
      </c>
      <c r="AS150" s="78" t="b">
        <v>0</v>
      </c>
      <c r="AT150" s="78"/>
      <c r="AU150" s="78">
        <v>2658</v>
      </c>
      <c r="AV150" s="83" t="s">
        <v>2039</v>
      </c>
      <c r="AW150" s="78" t="b">
        <v>1</v>
      </c>
      <c r="AX150" s="78" t="s">
        <v>2136</v>
      </c>
      <c r="AY150" s="83" t="s">
        <v>2284</v>
      </c>
      <c r="AZ150" s="78" t="s">
        <v>65</v>
      </c>
      <c r="BA150" s="78" t="str">
        <f>REPLACE(INDEX(GroupVertices[Group],MATCH(Vertices[[#This Row],[Vertex]],GroupVertices[Vertex],0)),1,1,"")</f>
        <v>5</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303</v>
      </c>
      <c r="C151" s="65"/>
      <c r="D151" s="65" t="s">
        <v>64</v>
      </c>
      <c r="E151" s="66">
        <v>162.41632124612343</v>
      </c>
      <c r="F151" s="68">
        <v>99.99857461848248</v>
      </c>
      <c r="G151" s="102" t="s">
        <v>653</v>
      </c>
      <c r="H151" s="65"/>
      <c r="I151" s="69" t="s">
        <v>303</v>
      </c>
      <c r="J151" s="70"/>
      <c r="K151" s="70"/>
      <c r="L151" s="69" t="s">
        <v>2495</v>
      </c>
      <c r="M151" s="73">
        <v>1.4750321470724967</v>
      </c>
      <c r="N151" s="74">
        <v>8218.80078125</v>
      </c>
      <c r="O151" s="74">
        <v>4658.357421875</v>
      </c>
      <c r="P151" s="75"/>
      <c r="Q151" s="76"/>
      <c r="R151" s="76"/>
      <c r="S151" s="88"/>
      <c r="T151" s="48">
        <v>0</v>
      </c>
      <c r="U151" s="48">
        <v>1</v>
      </c>
      <c r="V151" s="49">
        <v>0</v>
      </c>
      <c r="W151" s="49">
        <v>1</v>
      </c>
      <c r="X151" s="49">
        <v>0</v>
      </c>
      <c r="Y151" s="49">
        <v>0.999997</v>
      </c>
      <c r="Z151" s="49">
        <v>0</v>
      </c>
      <c r="AA151" s="49">
        <v>0</v>
      </c>
      <c r="AB151" s="71">
        <v>151</v>
      </c>
      <c r="AC151" s="71"/>
      <c r="AD151" s="72"/>
      <c r="AE151" s="78" t="s">
        <v>1429</v>
      </c>
      <c r="AF151" s="78">
        <v>321</v>
      </c>
      <c r="AG151" s="78">
        <v>298</v>
      </c>
      <c r="AH151" s="78">
        <v>6985</v>
      </c>
      <c r="AI151" s="78">
        <v>21020</v>
      </c>
      <c r="AJ151" s="78"/>
      <c r="AK151" s="78" t="s">
        <v>1620</v>
      </c>
      <c r="AL151" s="78" t="s">
        <v>1761</v>
      </c>
      <c r="AM151" s="83" t="s">
        <v>1844</v>
      </c>
      <c r="AN151" s="78"/>
      <c r="AO151" s="80">
        <v>41293.195023148146</v>
      </c>
      <c r="AP151" s="83" t="s">
        <v>1985</v>
      </c>
      <c r="AQ151" s="78" t="b">
        <v>0</v>
      </c>
      <c r="AR151" s="78" t="b">
        <v>0</v>
      </c>
      <c r="AS151" s="78" t="b">
        <v>1</v>
      </c>
      <c r="AT151" s="78"/>
      <c r="AU151" s="78">
        <v>1</v>
      </c>
      <c r="AV151" s="83" t="s">
        <v>2039</v>
      </c>
      <c r="AW151" s="78" t="b">
        <v>0</v>
      </c>
      <c r="AX151" s="78" t="s">
        <v>2136</v>
      </c>
      <c r="AY151" s="83" t="s">
        <v>2285</v>
      </c>
      <c r="AZ151" s="78" t="s">
        <v>66</v>
      </c>
      <c r="BA151" s="78" t="str">
        <f>REPLACE(INDEX(GroupVertices[Group],MATCH(Vertices[[#This Row],[Vertex]],GroupVertices[Vertex],0)),1,1,"")</f>
        <v>26</v>
      </c>
      <c r="BB151" s="48"/>
      <c r="BC151" s="48"/>
      <c r="BD151" s="48"/>
      <c r="BE151" s="48"/>
      <c r="BF151" s="48"/>
      <c r="BG151" s="48"/>
      <c r="BH151" s="119" t="s">
        <v>3042</v>
      </c>
      <c r="BI151" s="119" t="s">
        <v>3042</v>
      </c>
      <c r="BJ151" s="119" t="s">
        <v>3131</v>
      </c>
      <c r="BK151" s="119" t="s">
        <v>3131</v>
      </c>
      <c r="BL151" s="119">
        <v>0</v>
      </c>
      <c r="BM151" s="123">
        <v>0</v>
      </c>
      <c r="BN151" s="119">
        <v>0</v>
      </c>
      <c r="BO151" s="123">
        <v>0</v>
      </c>
      <c r="BP151" s="119">
        <v>0</v>
      </c>
      <c r="BQ151" s="123">
        <v>0</v>
      </c>
      <c r="BR151" s="119">
        <v>33</v>
      </c>
      <c r="BS151" s="123">
        <v>100</v>
      </c>
      <c r="BT151" s="119">
        <v>33</v>
      </c>
      <c r="BU151" s="2"/>
      <c r="BV151" s="3"/>
      <c r="BW151" s="3"/>
      <c r="BX151" s="3"/>
      <c r="BY151" s="3"/>
    </row>
    <row r="152" spans="1:77" ht="41.45" customHeight="1">
      <c r="A152" s="64" t="s">
        <v>403</v>
      </c>
      <c r="C152" s="65"/>
      <c r="D152" s="65" t="s">
        <v>64</v>
      </c>
      <c r="E152" s="66">
        <v>163.18308125161002</v>
      </c>
      <c r="F152" s="68">
        <v>99.99594942087276</v>
      </c>
      <c r="G152" s="102" t="s">
        <v>2114</v>
      </c>
      <c r="H152" s="65"/>
      <c r="I152" s="69" t="s">
        <v>403</v>
      </c>
      <c r="J152" s="70"/>
      <c r="K152" s="70"/>
      <c r="L152" s="69" t="s">
        <v>2496</v>
      </c>
      <c r="M152" s="73">
        <v>2.349923003801977</v>
      </c>
      <c r="N152" s="74">
        <v>8218.80078125</v>
      </c>
      <c r="O152" s="74">
        <v>4164.28955078125</v>
      </c>
      <c r="P152" s="75"/>
      <c r="Q152" s="76"/>
      <c r="R152" s="76"/>
      <c r="S152" s="88"/>
      <c r="T152" s="48">
        <v>1</v>
      </c>
      <c r="U152" s="48">
        <v>0</v>
      </c>
      <c r="V152" s="49">
        <v>0</v>
      </c>
      <c r="W152" s="49">
        <v>1</v>
      </c>
      <c r="X152" s="49">
        <v>0</v>
      </c>
      <c r="Y152" s="49">
        <v>0.999997</v>
      </c>
      <c r="Z152" s="49">
        <v>0</v>
      </c>
      <c r="AA152" s="49">
        <v>0</v>
      </c>
      <c r="AB152" s="71">
        <v>152</v>
      </c>
      <c r="AC152" s="71"/>
      <c r="AD152" s="72"/>
      <c r="AE152" s="78" t="s">
        <v>1430</v>
      </c>
      <c r="AF152" s="78">
        <v>2302</v>
      </c>
      <c r="AG152" s="78">
        <v>845</v>
      </c>
      <c r="AH152" s="78">
        <v>28134</v>
      </c>
      <c r="AI152" s="78">
        <v>12042</v>
      </c>
      <c r="AJ152" s="78"/>
      <c r="AK152" s="78" t="s">
        <v>1621</v>
      </c>
      <c r="AL152" s="78" t="s">
        <v>1762</v>
      </c>
      <c r="AM152" s="83" t="s">
        <v>1845</v>
      </c>
      <c r="AN152" s="78"/>
      <c r="AO152" s="80">
        <v>40355.793958333335</v>
      </c>
      <c r="AP152" s="83" t="s">
        <v>1986</v>
      </c>
      <c r="AQ152" s="78" t="b">
        <v>0</v>
      </c>
      <c r="AR152" s="78" t="b">
        <v>0</v>
      </c>
      <c r="AS152" s="78" t="b">
        <v>1</v>
      </c>
      <c r="AT152" s="78"/>
      <c r="AU152" s="78">
        <v>28</v>
      </c>
      <c r="AV152" s="83" t="s">
        <v>2039</v>
      </c>
      <c r="AW152" s="78" t="b">
        <v>0</v>
      </c>
      <c r="AX152" s="78" t="s">
        <v>2136</v>
      </c>
      <c r="AY152" s="83" t="s">
        <v>2286</v>
      </c>
      <c r="AZ152" s="78" t="s">
        <v>65</v>
      </c>
      <c r="BA152" s="78" t="str">
        <f>REPLACE(INDEX(GroupVertices[Group],MATCH(Vertices[[#This Row],[Vertex]],GroupVertices[Vertex],0)),1,1,"")</f>
        <v>26</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304</v>
      </c>
      <c r="C153" s="65"/>
      <c r="D153" s="65" t="s">
        <v>64</v>
      </c>
      <c r="E153" s="66">
        <v>166.22208617280728</v>
      </c>
      <c r="F153" s="68">
        <v>99.9855446157213</v>
      </c>
      <c r="G153" s="102" t="s">
        <v>654</v>
      </c>
      <c r="H153" s="65"/>
      <c r="I153" s="69" t="s">
        <v>304</v>
      </c>
      <c r="J153" s="70"/>
      <c r="K153" s="70"/>
      <c r="L153" s="69" t="s">
        <v>2497</v>
      </c>
      <c r="M153" s="73">
        <v>5.817497733947341</v>
      </c>
      <c r="N153" s="74">
        <v>4034.1376953125</v>
      </c>
      <c r="O153" s="74">
        <v>2964.55078125</v>
      </c>
      <c r="P153" s="75"/>
      <c r="Q153" s="76"/>
      <c r="R153" s="76"/>
      <c r="S153" s="88"/>
      <c r="T153" s="48">
        <v>0</v>
      </c>
      <c r="U153" s="48">
        <v>6</v>
      </c>
      <c r="V153" s="49">
        <v>556</v>
      </c>
      <c r="W153" s="49">
        <v>0.005618</v>
      </c>
      <c r="X153" s="49">
        <v>0</v>
      </c>
      <c r="Y153" s="49">
        <v>2.865299</v>
      </c>
      <c r="Z153" s="49">
        <v>0</v>
      </c>
      <c r="AA153" s="49">
        <v>0</v>
      </c>
      <c r="AB153" s="71">
        <v>153</v>
      </c>
      <c r="AC153" s="71"/>
      <c r="AD153" s="72"/>
      <c r="AE153" s="78" t="s">
        <v>1431</v>
      </c>
      <c r="AF153" s="78">
        <v>2763</v>
      </c>
      <c r="AG153" s="78">
        <v>3013</v>
      </c>
      <c r="AH153" s="78">
        <v>15858</v>
      </c>
      <c r="AI153" s="78">
        <v>20763</v>
      </c>
      <c r="AJ153" s="78"/>
      <c r="AK153" s="78" t="s">
        <v>1622</v>
      </c>
      <c r="AL153" s="78" t="s">
        <v>1763</v>
      </c>
      <c r="AM153" s="78"/>
      <c r="AN153" s="78"/>
      <c r="AO153" s="80">
        <v>42637.32711805555</v>
      </c>
      <c r="AP153" s="83" t="s">
        <v>1987</v>
      </c>
      <c r="AQ153" s="78" t="b">
        <v>1</v>
      </c>
      <c r="AR153" s="78" t="b">
        <v>0</v>
      </c>
      <c r="AS153" s="78" t="b">
        <v>1</v>
      </c>
      <c r="AT153" s="78"/>
      <c r="AU153" s="78">
        <v>10</v>
      </c>
      <c r="AV153" s="78"/>
      <c r="AW153" s="78" t="b">
        <v>0</v>
      </c>
      <c r="AX153" s="78" t="s">
        <v>2136</v>
      </c>
      <c r="AY153" s="83" t="s">
        <v>2287</v>
      </c>
      <c r="AZ153" s="78" t="s">
        <v>66</v>
      </c>
      <c r="BA153" s="78" t="str">
        <f>REPLACE(INDEX(GroupVertices[Group],MATCH(Vertices[[#This Row],[Vertex]],GroupVertices[Vertex],0)),1,1,"")</f>
        <v>4</v>
      </c>
      <c r="BB153" s="48"/>
      <c r="BC153" s="48"/>
      <c r="BD153" s="48"/>
      <c r="BE153" s="48"/>
      <c r="BF153" s="48"/>
      <c r="BG153" s="48"/>
      <c r="BH153" s="119" t="s">
        <v>3043</v>
      </c>
      <c r="BI153" s="119" t="s">
        <v>3043</v>
      </c>
      <c r="BJ153" s="119" t="s">
        <v>3132</v>
      </c>
      <c r="BK153" s="119" t="s">
        <v>3132</v>
      </c>
      <c r="BL153" s="119">
        <v>3</v>
      </c>
      <c r="BM153" s="123">
        <v>5.454545454545454</v>
      </c>
      <c r="BN153" s="119">
        <v>2</v>
      </c>
      <c r="BO153" s="123">
        <v>3.6363636363636362</v>
      </c>
      <c r="BP153" s="119">
        <v>0</v>
      </c>
      <c r="BQ153" s="123">
        <v>0</v>
      </c>
      <c r="BR153" s="119">
        <v>50</v>
      </c>
      <c r="BS153" s="123">
        <v>90.9090909090909</v>
      </c>
      <c r="BT153" s="119">
        <v>55</v>
      </c>
      <c r="BU153" s="2"/>
      <c r="BV153" s="3"/>
      <c r="BW153" s="3"/>
      <c r="BX153" s="3"/>
      <c r="BY153" s="3"/>
    </row>
    <row r="154" spans="1:77" ht="41.45" customHeight="1">
      <c r="A154" s="64" t="s">
        <v>404</v>
      </c>
      <c r="C154" s="65"/>
      <c r="D154" s="65" t="s">
        <v>64</v>
      </c>
      <c r="E154" s="66">
        <v>1000</v>
      </c>
      <c r="F154" s="68">
        <v>77.73914014459864</v>
      </c>
      <c r="G154" s="102" t="s">
        <v>2115</v>
      </c>
      <c r="H154" s="65"/>
      <c r="I154" s="69" t="s">
        <v>404</v>
      </c>
      <c r="J154" s="70"/>
      <c r="K154" s="70"/>
      <c r="L154" s="69" t="s">
        <v>2498</v>
      </c>
      <c r="M154" s="73">
        <v>7419.802561143428</v>
      </c>
      <c r="N154" s="74">
        <v>4158.19921875</v>
      </c>
      <c r="O154" s="74">
        <v>3779.557373046875</v>
      </c>
      <c r="P154" s="75"/>
      <c r="Q154" s="76"/>
      <c r="R154" s="76"/>
      <c r="S154" s="88"/>
      <c r="T154" s="48">
        <v>1</v>
      </c>
      <c r="U154" s="48">
        <v>0</v>
      </c>
      <c r="V154" s="49">
        <v>0</v>
      </c>
      <c r="W154" s="49">
        <v>0.004405</v>
      </c>
      <c r="X154" s="49">
        <v>0</v>
      </c>
      <c r="Y154" s="49">
        <v>0.555917</v>
      </c>
      <c r="Z154" s="49">
        <v>0</v>
      </c>
      <c r="AA154" s="49">
        <v>0</v>
      </c>
      <c r="AB154" s="71">
        <v>154</v>
      </c>
      <c r="AC154" s="71"/>
      <c r="AD154" s="72"/>
      <c r="AE154" s="78" t="s">
        <v>1432</v>
      </c>
      <c r="AF154" s="78">
        <v>949</v>
      </c>
      <c r="AG154" s="78">
        <v>4638391</v>
      </c>
      <c r="AH154" s="78">
        <v>26102</v>
      </c>
      <c r="AI154" s="78">
        <v>111</v>
      </c>
      <c r="AJ154" s="78"/>
      <c r="AK154" s="78" t="s">
        <v>1623</v>
      </c>
      <c r="AL154" s="78" t="s">
        <v>1764</v>
      </c>
      <c r="AM154" s="83" t="s">
        <v>1846</v>
      </c>
      <c r="AN154" s="78"/>
      <c r="AO154" s="80">
        <v>39537.87793981482</v>
      </c>
      <c r="AP154" s="83" t="s">
        <v>1988</v>
      </c>
      <c r="AQ154" s="78" t="b">
        <v>0</v>
      </c>
      <c r="AR154" s="78" t="b">
        <v>0</v>
      </c>
      <c r="AS154" s="78" t="b">
        <v>1</v>
      </c>
      <c r="AT154" s="78"/>
      <c r="AU154" s="78">
        <v>13809</v>
      </c>
      <c r="AV154" s="83" t="s">
        <v>2039</v>
      </c>
      <c r="AW154" s="78" t="b">
        <v>1</v>
      </c>
      <c r="AX154" s="78" t="s">
        <v>2136</v>
      </c>
      <c r="AY154" s="83" t="s">
        <v>2288</v>
      </c>
      <c r="AZ154" s="78" t="s">
        <v>65</v>
      </c>
      <c r="BA154" s="78" t="str">
        <f>REPLACE(INDEX(GroupVertices[Group],MATCH(Vertices[[#This Row],[Vertex]],GroupVertices[Vertex],0)),1,1,"")</f>
        <v>4</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405</v>
      </c>
      <c r="C155" s="65"/>
      <c r="D155" s="65" t="s">
        <v>64</v>
      </c>
      <c r="E155" s="66">
        <v>676.5632479232949</v>
      </c>
      <c r="F155" s="68">
        <v>98.23826203919464</v>
      </c>
      <c r="G155" s="102" t="s">
        <v>2116</v>
      </c>
      <c r="H155" s="65"/>
      <c r="I155" s="69" t="s">
        <v>405</v>
      </c>
      <c r="J155" s="70"/>
      <c r="K155" s="70"/>
      <c r="L155" s="69" t="s">
        <v>2499</v>
      </c>
      <c r="M155" s="73">
        <v>588.1285377377355</v>
      </c>
      <c r="N155" s="74">
        <v>4058.3193359375</v>
      </c>
      <c r="O155" s="74">
        <v>4317.21533203125</v>
      </c>
      <c r="P155" s="75"/>
      <c r="Q155" s="76"/>
      <c r="R155" s="76"/>
      <c r="S155" s="88"/>
      <c r="T155" s="48">
        <v>1</v>
      </c>
      <c r="U155" s="48">
        <v>0</v>
      </c>
      <c r="V155" s="49">
        <v>0</v>
      </c>
      <c r="W155" s="49">
        <v>0.004405</v>
      </c>
      <c r="X155" s="49">
        <v>0</v>
      </c>
      <c r="Y155" s="49">
        <v>0.555917</v>
      </c>
      <c r="Z155" s="49">
        <v>0</v>
      </c>
      <c r="AA155" s="49">
        <v>0</v>
      </c>
      <c r="AB155" s="71">
        <v>155</v>
      </c>
      <c r="AC155" s="71"/>
      <c r="AD155" s="72"/>
      <c r="AE155" s="78" t="s">
        <v>1433</v>
      </c>
      <c r="AF155" s="78">
        <v>1130</v>
      </c>
      <c r="AG155" s="78">
        <v>367086</v>
      </c>
      <c r="AH155" s="78">
        <v>213573</v>
      </c>
      <c r="AI155" s="78">
        <v>10719</v>
      </c>
      <c r="AJ155" s="78"/>
      <c r="AK155" s="78" t="s">
        <v>1624</v>
      </c>
      <c r="AL155" s="78"/>
      <c r="AM155" s="78"/>
      <c r="AN155" s="78"/>
      <c r="AO155" s="80">
        <v>40231.74542824074</v>
      </c>
      <c r="AP155" s="83" t="s">
        <v>1989</v>
      </c>
      <c r="AQ155" s="78" t="b">
        <v>0</v>
      </c>
      <c r="AR155" s="78" t="b">
        <v>0</v>
      </c>
      <c r="AS155" s="78" t="b">
        <v>1</v>
      </c>
      <c r="AT155" s="78"/>
      <c r="AU155" s="78">
        <v>2748</v>
      </c>
      <c r="AV155" s="83" t="s">
        <v>2045</v>
      </c>
      <c r="AW155" s="78" t="b">
        <v>1</v>
      </c>
      <c r="AX155" s="78" t="s">
        <v>2136</v>
      </c>
      <c r="AY155" s="83" t="s">
        <v>2289</v>
      </c>
      <c r="AZ155" s="78" t="s">
        <v>65</v>
      </c>
      <c r="BA155" s="78" t="str">
        <f>REPLACE(INDEX(GroupVertices[Group],MATCH(Vertices[[#This Row],[Vertex]],GroupVertices[Vertex],0)),1,1,"")</f>
        <v>4</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406</v>
      </c>
      <c r="C156" s="65"/>
      <c r="D156" s="65" t="s">
        <v>64</v>
      </c>
      <c r="E156" s="66">
        <v>164.11104308640364</v>
      </c>
      <c r="F156" s="68">
        <v>99.99277230786065</v>
      </c>
      <c r="G156" s="102" t="s">
        <v>2117</v>
      </c>
      <c r="H156" s="65"/>
      <c r="I156" s="69" t="s">
        <v>406</v>
      </c>
      <c r="J156" s="70"/>
      <c r="K156" s="70"/>
      <c r="L156" s="69" t="s">
        <v>2500</v>
      </c>
      <c r="M156" s="73">
        <v>3.4087488669736703</v>
      </c>
      <c r="N156" s="74">
        <v>4223.9140625</v>
      </c>
      <c r="O156" s="74">
        <v>2198.794921875</v>
      </c>
      <c r="P156" s="75"/>
      <c r="Q156" s="76"/>
      <c r="R156" s="76"/>
      <c r="S156" s="88"/>
      <c r="T156" s="48">
        <v>1</v>
      </c>
      <c r="U156" s="48">
        <v>0</v>
      </c>
      <c r="V156" s="49">
        <v>0</v>
      </c>
      <c r="W156" s="49">
        <v>0.004405</v>
      </c>
      <c r="X156" s="49">
        <v>0</v>
      </c>
      <c r="Y156" s="49">
        <v>0.555917</v>
      </c>
      <c r="Z156" s="49">
        <v>0</v>
      </c>
      <c r="AA156" s="49">
        <v>0</v>
      </c>
      <c r="AB156" s="71">
        <v>156</v>
      </c>
      <c r="AC156" s="71"/>
      <c r="AD156" s="72"/>
      <c r="AE156" s="78" t="s">
        <v>1434</v>
      </c>
      <c r="AF156" s="78">
        <v>2016</v>
      </c>
      <c r="AG156" s="78">
        <v>1507</v>
      </c>
      <c r="AH156" s="78">
        <v>9380</v>
      </c>
      <c r="AI156" s="78">
        <v>71787</v>
      </c>
      <c r="AJ156" s="78"/>
      <c r="AK156" s="78" t="s">
        <v>1625</v>
      </c>
      <c r="AL156" s="78" t="s">
        <v>1765</v>
      </c>
      <c r="AM156" s="83" t="s">
        <v>1847</v>
      </c>
      <c r="AN156" s="78"/>
      <c r="AO156" s="80">
        <v>39784.851319444446</v>
      </c>
      <c r="AP156" s="83" t="s">
        <v>1990</v>
      </c>
      <c r="AQ156" s="78" t="b">
        <v>1</v>
      </c>
      <c r="AR156" s="78" t="b">
        <v>0</v>
      </c>
      <c r="AS156" s="78" t="b">
        <v>1</v>
      </c>
      <c r="AT156" s="78"/>
      <c r="AU156" s="78">
        <v>27</v>
      </c>
      <c r="AV156" s="83" t="s">
        <v>2039</v>
      </c>
      <c r="AW156" s="78" t="b">
        <v>0</v>
      </c>
      <c r="AX156" s="78" t="s">
        <v>2136</v>
      </c>
      <c r="AY156" s="83" t="s">
        <v>2290</v>
      </c>
      <c r="AZ156" s="78" t="s">
        <v>65</v>
      </c>
      <c r="BA156" s="78" t="str">
        <f>REPLACE(INDEX(GroupVertices[Group],MATCH(Vertices[[#This Row],[Vertex]],GroupVertices[Vertex],0)),1,1,"")</f>
        <v>4</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407</v>
      </c>
      <c r="C157" s="65"/>
      <c r="D157" s="65" t="s">
        <v>64</v>
      </c>
      <c r="E157" s="66">
        <v>162.09672109758424</v>
      </c>
      <c r="F157" s="68">
        <v>99.99966885075855</v>
      </c>
      <c r="G157" s="102" t="s">
        <v>2118</v>
      </c>
      <c r="H157" s="65"/>
      <c r="I157" s="69" t="s">
        <v>407</v>
      </c>
      <c r="J157" s="70"/>
      <c r="K157" s="70"/>
      <c r="L157" s="69" t="s">
        <v>2501</v>
      </c>
      <c r="M157" s="73">
        <v>1.1103610038653275</v>
      </c>
      <c r="N157" s="74">
        <v>3930.185791015625</v>
      </c>
      <c r="O157" s="74">
        <v>4160.0234375</v>
      </c>
      <c r="P157" s="75"/>
      <c r="Q157" s="76"/>
      <c r="R157" s="76"/>
      <c r="S157" s="88"/>
      <c r="T157" s="48">
        <v>1</v>
      </c>
      <c r="U157" s="48">
        <v>0</v>
      </c>
      <c r="V157" s="49">
        <v>0</v>
      </c>
      <c r="W157" s="49">
        <v>0.004405</v>
      </c>
      <c r="X157" s="49">
        <v>0</v>
      </c>
      <c r="Y157" s="49">
        <v>0.555917</v>
      </c>
      <c r="Z157" s="49">
        <v>0</v>
      </c>
      <c r="AA157" s="49">
        <v>0</v>
      </c>
      <c r="AB157" s="71">
        <v>157</v>
      </c>
      <c r="AC157" s="71"/>
      <c r="AD157" s="72"/>
      <c r="AE157" s="78" t="s">
        <v>1435</v>
      </c>
      <c r="AF157" s="78">
        <v>686</v>
      </c>
      <c r="AG157" s="78">
        <v>70</v>
      </c>
      <c r="AH157" s="78">
        <v>11248</v>
      </c>
      <c r="AI157" s="78">
        <v>2316</v>
      </c>
      <c r="AJ157" s="78"/>
      <c r="AK157" s="78" t="s">
        <v>1626</v>
      </c>
      <c r="AL157" s="78" t="s">
        <v>1766</v>
      </c>
      <c r="AM157" s="78"/>
      <c r="AN157" s="78"/>
      <c r="AO157" s="80">
        <v>40539.80789351852</v>
      </c>
      <c r="AP157" s="83" t="s">
        <v>1991</v>
      </c>
      <c r="AQ157" s="78" t="b">
        <v>1</v>
      </c>
      <c r="AR157" s="78" t="b">
        <v>0</v>
      </c>
      <c r="AS157" s="78" t="b">
        <v>0</v>
      </c>
      <c r="AT157" s="78"/>
      <c r="AU157" s="78">
        <v>0</v>
      </c>
      <c r="AV157" s="83" t="s">
        <v>2039</v>
      </c>
      <c r="AW157" s="78" t="b">
        <v>0</v>
      </c>
      <c r="AX157" s="78" t="s">
        <v>2136</v>
      </c>
      <c r="AY157" s="83" t="s">
        <v>2291</v>
      </c>
      <c r="AZ157" s="78" t="s">
        <v>65</v>
      </c>
      <c r="BA157" s="78" t="str">
        <f>REPLACE(INDEX(GroupVertices[Group],MATCH(Vertices[[#This Row],[Vertex]],GroupVertices[Vertex],0)),1,1,"")</f>
        <v>4</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305</v>
      </c>
      <c r="C158" s="65"/>
      <c r="D158" s="65" t="s">
        <v>64</v>
      </c>
      <c r="E158" s="66">
        <v>168.55741006520336</v>
      </c>
      <c r="F158" s="68">
        <v>99.97754904128296</v>
      </c>
      <c r="G158" s="102" t="s">
        <v>655</v>
      </c>
      <c r="H158" s="65"/>
      <c r="I158" s="69" t="s">
        <v>305</v>
      </c>
      <c r="J158" s="70"/>
      <c r="K158" s="70"/>
      <c r="L158" s="69" t="s">
        <v>2502</v>
      </c>
      <c r="M158" s="73">
        <v>8.48215617510148</v>
      </c>
      <c r="N158" s="74">
        <v>817.9370727539062</v>
      </c>
      <c r="O158" s="74">
        <v>9233.0439453125</v>
      </c>
      <c r="P158" s="75"/>
      <c r="Q158" s="76"/>
      <c r="R158" s="76"/>
      <c r="S158" s="88"/>
      <c r="T158" s="48">
        <v>0</v>
      </c>
      <c r="U158" s="48">
        <v>1</v>
      </c>
      <c r="V158" s="49">
        <v>0</v>
      </c>
      <c r="W158" s="49">
        <v>0.015873</v>
      </c>
      <c r="X158" s="49">
        <v>0.026192</v>
      </c>
      <c r="Y158" s="49">
        <v>0.548171</v>
      </c>
      <c r="Z158" s="49">
        <v>0</v>
      </c>
      <c r="AA158" s="49">
        <v>0</v>
      </c>
      <c r="AB158" s="71">
        <v>158</v>
      </c>
      <c r="AC158" s="71"/>
      <c r="AD158" s="72"/>
      <c r="AE158" s="78" t="s">
        <v>1436</v>
      </c>
      <c r="AF158" s="78">
        <v>3776</v>
      </c>
      <c r="AG158" s="78">
        <v>4679</v>
      </c>
      <c r="AH158" s="78">
        <v>192314</v>
      </c>
      <c r="AI158" s="78">
        <v>79791</v>
      </c>
      <c r="AJ158" s="78"/>
      <c r="AK158" s="78" t="s">
        <v>1627</v>
      </c>
      <c r="AL158" s="78" t="s">
        <v>1767</v>
      </c>
      <c r="AM158" s="78"/>
      <c r="AN158" s="78"/>
      <c r="AO158" s="80">
        <v>41894.45371527778</v>
      </c>
      <c r="AP158" s="83" t="s">
        <v>1992</v>
      </c>
      <c r="AQ158" s="78" t="b">
        <v>1</v>
      </c>
      <c r="AR158" s="78" t="b">
        <v>0</v>
      </c>
      <c r="AS158" s="78" t="b">
        <v>1</v>
      </c>
      <c r="AT158" s="78"/>
      <c r="AU158" s="78">
        <v>288</v>
      </c>
      <c r="AV158" s="83" t="s">
        <v>2039</v>
      </c>
      <c r="AW158" s="78" t="b">
        <v>0</v>
      </c>
      <c r="AX158" s="78" t="s">
        <v>2136</v>
      </c>
      <c r="AY158" s="83" t="s">
        <v>2292</v>
      </c>
      <c r="AZ158" s="78" t="s">
        <v>66</v>
      </c>
      <c r="BA158" s="78" t="str">
        <f>REPLACE(INDEX(GroupVertices[Group],MATCH(Vertices[[#This Row],[Vertex]],GroupVertices[Vertex],0)),1,1,"")</f>
        <v>1</v>
      </c>
      <c r="BB158" s="48"/>
      <c r="BC158" s="48"/>
      <c r="BD158" s="48"/>
      <c r="BE158" s="48"/>
      <c r="BF158" s="48"/>
      <c r="BG158" s="48"/>
      <c r="BH158" s="119" t="s">
        <v>2782</v>
      </c>
      <c r="BI158" s="119" t="s">
        <v>2782</v>
      </c>
      <c r="BJ158" s="119" t="s">
        <v>2881</v>
      </c>
      <c r="BK158" s="119" t="s">
        <v>2881</v>
      </c>
      <c r="BL158" s="119">
        <v>5</v>
      </c>
      <c r="BM158" s="123">
        <v>9.803921568627452</v>
      </c>
      <c r="BN158" s="119">
        <v>2</v>
      </c>
      <c r="BO158" s="123">
        <v>3.9215686274509802</v>
      </c>
      <c r="BP158" s="119">
        <v>0</v>
      </c>
      <c r="BQ158" s="123">
        <v>0</v>
      </c>
      <c r="BR158" s="119">
        <v>44</v>
      </c>
      <c r="BS158" s="123">
        <v>86.27450980392157</v>
      </c>
      <c r="BT158" s="119">
        <v>51</v>
      </c>
      <c r="BU158" s="2"/>
      <c r="BV158" s="3"/>
      <c r="BW158" s="3"/>
      <c r="BX158" s="3"/>
      <c r="BY158" s="3"/>
    </row>
    <row r="159" spans="1:77" ht="41.45" customHeight="1">
      <c r="A159" s="64" t="s">
        <v>306</v>
      </c>
      <c r="C159" s="65"/>
      <c r="D159" s="65" t="s">
        <v>64</v>
      </c>
      <c r="E159" s="66">
        <v>163.05832505327672</v>
      </c>
      <c r="F159" s="68">
        <v>99.99637655540158</v>
      </c>
      <c r="G159" s="102" t="s">
        <v>656</v>
      </c>
      <c r="H159" s="65"/>
      <c r="I159" s="69" t="s">
        <v>306</v>
      </c>
      <c r="J159" s="70"/>
      <c r="K159" s="70"/>
      <c r="L159" s="69" t="s">
        <v>2503</v>
      </c>
      <c r="M159" s="73">
        <v>2.207573303164091</v>
      </c>
      <c r="N159" s="74">
        <v>575.53125</v>
      </c>
      <c r="O159" s="74">
        <v>7628.70361328125</v>
      </c>
      <c r="P159" s="75"/>
      <c r="Q159" s="76"/>
      <c r="R159" s="76"/>
      <c r="S159" s="88"/>
      <c r="T159" s="48">
        <v>0</v>
      </c>
      <c r="U159" s="48">
        <v>1</v>
      </c>
      <c r="V159" s="49">
        <v>0</v>
      </c>
      <c r="W159" s="49">
        <v>0.015873</v>
      </c>
      <c r="X159" s="49">
        <v>0.026192</v>
      </c>
      <c r="Y159" s="49">
        <v>0.548171</v>
      </c>
      <c r="Z159" s="49">
        <v>0</v>
      </c>
      <c r="AA159" s="49">
        <v>0</v>
      </c>
      <c r="AB159" s="71">
        <v>159</v>
      </c>
      <c r="AC159" s="71"/>
      <c r="AD159" s="72"/>
      <c r="AE159" s="78" t="s">
        <v>1437</v>
      </c>
      <c r="AF159" s="78">
        <v>1096</v>
      </c>
      <c r="AG159" s="78">
        <v>756</v>
      </c>
      <c r="AH159" s="78">
        <v>48880</v>
      </c>
      <c r="AI159" s="78">
        <v>66378</v>
      </c>
      <c r="AJ159" s="78"/>
      <c r="AK159" s="78" t="s">
        <v>1628</v>
      </c>
      <c r="AL159" s="78" t="s">
        <v>1768</v>
      </c>
      <c r="AM159" s="78"/>
      <c r="AN159" s="78"/>
      <c r="AO159" s="80">
        <v>43102.670381944445</v>
      </c>
      <c r="AP159" s="83" t="s">
        <v>1993</v>
      </c>
      <c r="AQ159" s="78" t="b">
        <v>0</v>
      </c>
      <c r="AR159" s="78" t="b">
        <v>0</v>
      </c>
      <c r="AS159" s="78" t="b">
        <v>0</v>
      </c>
      <c r="AT159" s="78"/>
      <c r="AU159" s="78">
        <v>0</v>
      </c>
      <c r="AV159" s="83" t="s">
        <v>2039</v>
      </c>
      <c r="AW159" s="78" t="b">
        <v>0</v>
      </c>
      <c r="AX159" s="78" t="s">
        <v>2136</v>
      </c>
      <c r="AY159" s="83" t="s">
        <v>2293</v>
      </c>
      <c r="AZ159" s="78" t="s">
        <v>66</v>
      </c>
      <c r="BA159" s="78" t="str">
        <f>REPLACE(INDEX(GroupVertices[Group],MATCH(Vertices[[#This Row],[Vertex]],GroupVertices[Vertex],0)),1,1,"")</f>
        <v>1</v>
      </c>
      <c r="BB159" s="48"/>
      <c r="BC159" s="48"/>
      <c r="BD159" s="48"/>
      <c r="BE159" s="48"/>
      <c r="BF159" s="48"/>
      <c r="BG159" s="48"/>
      <c r="BH159" s="119" t="s">
        <v>2782</v>
      </c>
      <c r="BI159" s="119" t="s">
        <v>2782</v>
      </c>
      <c r="BJ159" s="119" t="s">
        <v>2881</v>
      </c>
      <c r="BK159" s="119" t="s">
        <v>2881</v>
      </c>
      <c r="BL159" s="119">
        <v>5</v>
      </c>
      <c r="BM159" s="123">
        <v>9.803921568627452</v>
      </c>
      <c r="BN159" s="119">
        <v>2</v>
      </c>
      <c r="BO159" s="123">
        <v>3.9215686274509802</v>
      </c>
      <c r="BP159" s="119">
        <v>0</v>
      </c>
      <c r="BQ159" s="123">
        <v>0</v>
      </c>
      <c r="BR159" s="119">
        <v>44</v>
      </c>
      <c r="BS159" s="123">
        <v>86.27450980392157</v>
      </c>
      <c r="BT159" s="119">
        <v>51</v>
      </c>
      <c r="BU159" s="2"/>
      <c r="BV159" s="3"/>
      <c r="BW159" s="3"/>
      <c r="BX159" s="3"/>
      <c r="BY159" s="3"/>
    </row>
    <row r="160" spans="1:77" ht="41.45" customHeight="1">
      <c r="A160" s="64" t="s">
        <v>307</v>
      </c>
      <c r="C160" s="65"/>
      <c r="D160" s="65" t="s">
        <v>64</v>
      </c>
      <c r="E160" s="66">
        <v>166.83325136913663</v>
      </c>
      <c r="F160" s="68">
        <v>99.98345213645652</v>
      </c>
      <c r="G160" s="102" t="s">
        <v>657</v>
      </c>
      <c r="H160" s="65"/>
      <c r="I160" s="69" t="s">
        <v>307</v>
      </c>
      <c r="J160" s="70"/>
      <c r="K160" s="70"/>
      <c r="L160" s="69" t="s">
        <v>2504</v>
      </c>
      <c r="M160" s="73">
        <v>6.51485132358912</v>
      </c>
      <c r="N160" s="74">
        <v>1102.9967041015625</v>
      </c>
      <c r="O160" s="74">
        <v>4761.05419921875</v>
      </c>
      <c r="P160" s="75"/>
      <c r="Q160" s="76"/>
      <c r="R160" s="76"/>
      <c r="S160" s="88"/>
      <c r="T160" s="48">
        <v>0</v>
      </c>
      <c r="U160" s="48">
        <v>1</v>
      </c>
      <c r="V160" s="49">
        <v>0</v>
      </c>
      <c r="W160" s="49">
        <v>0.015873</v>
      </c>
      <c r="X160" s="49">
        <v>0.026192</v>
      </c>
      <c r="Y160" s="49">
        <v>0.548171</v>
      </c>
      <c r="Z160" s="49">
        <v>0</v>
      </c>
      <c r="AA160" s="49">
        <v>0</v>
      </c>
      <c r="AB160" s="71">
        <v>160</v>
      </c>
      <c r="AC160" s="71"/>
      <c r="AD160" s="72"/>
      <c r="AE160" s="78" t="s">
        <v>1438</v>
      </c>
      <c r="AF160" s="78">
        <v>1294</v>
      </c>
      <c r="AG160" s="78">
        <v>3449</v>
      </c>
      <c r="AH160" s="78">
        <v>62089</v>
      </c>
      <c r="AI160" s="78">
        <v>25760</v>
      </c>
      <c r="AJ160" s="78"/>
      <c r="AK160" s="78" t="s">
        <v>1629</v>
      </c>
      <c r="AL160" s="78" t="s">
        <v>1769</v>
      </c>
      <c r="AM160" s="78"/>
      <c r="AN160" s="78"/>
      <c r="AO160" s="80">
        <v>40568.8240625</v>
      </c>
      <c r="AP160" s="83" t="s">
        <v>1994</v>
      </c>
      <c r="AQ160" s="78" t="b">
        <v>0</v>
      </c>
      <c r="AR160" s="78" t="b">
        <v>0</v>
      </c>
      <c r="AS160" s="78" t="b">
        <v>1</v>
      </c>
      <c r="AT160" s="78"/>
      <c r="AU160" s="78">
        <v>101</v>
      </c>
      <c r="AV160" s="83" t="s">
        <v>2041</v>
      </c>
      <c r="AW160" s="78" t="b">
        <v>0</v>
      </c>
      <c r="AX160" s="78" t="s">
        <v>2136</v>
      </c>
      <c r="AY160" s="83" t="s">
        <v>2294</v>
      </c>
      <c r="AZ160" s="78" t="s">
        <v>66</v>
      </c>
      <c r="BA160" s="78" t="str">
        <f>REPLACE(INDEX(GroupVertices[Group],MATCH(Vertices[[#This Row],[Vertex]],GroupVertices[Vertex],0)),1,1,"")</f>
        <v>1</v>
      </c>
      <c r="BB160" s="48"/>
      <c r="BC160" s="48"/>
      <c r="BD160" s="48"/>
      <c r="BE160" s="48"/>
      <c r="BF160" s="48"/>
      <c r="BG160" s="48"/>
      <c r="BH160" s="119" t="s">
        <v>2782</v>
      </c>
      <c r="BI160" s="119" t="s">
        <v>2782</v>
      </c>
      <c r="BJ160" s="119" t="s">
        <v>2881</v>
      </c>
      <c r="BK160" s="119" t="s">
        <v>2881</v>
      </c>
      <c r="BL160" s="119">
        <v>5</v>
      </c>
      <c r="BM160" s="123">
        <v>9.803921568627452</v>
      </c>
      <c r="BN160" s="119">
        <v>2</v>
      </c>
      <c r="BO160" s="123">
        <v>3.9215686274509802</v>
      </c>
      <c r="BP160" s="119">
        <v>0</v>
      </c>
      <c r="BQ160" s="123">
        <v>0</v>
      </c>
      <c r="BR160" s="119">
        <v>44</v>
      </c>
      <c r="BS160" s="123">
        <v>86.27450980392157</v>
      </c>
      <c r="BT160" s="119">
        <v>51</v>
      </c>
      <c r="BU160" s="2"/>
      <c r="BV160" s="3"/>
      <c r="BW160" s="3"/>
      <c r="BX160" s="3"/>
      <c r="BY160" s="3"/>
    </row>
    <row r="161" spans="1:77" ht="41.45" customHeight="1">
      <c r="A161" s="64" t="s">
        <v>308</v>
      </c>
      <c r="C161" s="65"/>
      <c r="D161" s="65" t="s">
        <v>64</v>
      </c>
      <c r="E161" s="66">
        <v>165.25207168689008</v>
      </c>
      <c r="F161" s="68">
        <v>99.98886570666448</v>
      </c>
      <c r="G161" s="102" t="s">
        <v>658</v>
      </c>
      <c r="H161" s="65"/>
      <c r="I161" s="69" t="s">
        <v>308</v>
      </c>
      <c r="J161" s="70"/>
      <c r="K161" s="70"/>
      <c r="L161" s="69" t="s">
        <v>2505</v>
      </c>
      <c r="M161" s="73">
        <v>4.71068882561681</v>
      </c>
      <c r="N161" s="74">
        <v>2732.419677734375</v>
      </c>
      <c r="O161" s="74">
        <v>6377.07275390625</v>
      </c>
      <c r="P161" s="75"/>
      <c r="Q161" s="76"/>
      <c r="R161" s="76"/>
      <c r="S161" s="88"/>
      <c r="T161" s="48">
        <v>0</v>
      </c>
      <c r="U161" s="48">
        <v>1</v>
      </c>
      <c r="V161" s="49">
        <v>0</v>
      </c>
      <c r="W161" s="49">
        <v>0.015873</v>
      </c>
      <c r="X161" s="49">
        <v>0.026192</v>
      </c>
      <c r="Y161" s="49">
        <v>0.548171</v>
      </c>
      <c r="Z161" s="49">
        <v>0</v>
      </c>
      <c r="AA161" s="49">
        <v>0</v>
      </c>
      <c r="AB161" s="71">
        <v>161</v>
      </c>
      <c r="AC161" s="71"/>
      <c r="AD161" s="72"/>
      <c r="AE161" s="78" t="s">
        <v>1439</v>
      </c>
      <c r="AF161" s="78">
        <v>1679</v>
      </c>
      <c r="AG161" s="78">
        <v>2321</v>
      </c>
      <c r="AH161" s="78">
        <v>187507</v>
      </c>
      <c r="AI161" s="78">
        <v>154555</v>
      </c>
      <c r="AJ161" s="78"/>
      <c r="AK161" s="78" t="s">
        <v>1630</v>
      </c>
      <c r="AL161" s="78" t="s">
        <v>1770</v>
      </c>
      <c r="AM161" s="78"/>
      <c r="AN161" s="78"/>
      <c r="AO161" s="80">
        <v>41565.12792824074</v>
      </c>
      <c r="AP161" s="83" t="s">
        <v>1995</v>
      </c>
      <c r="AQ161" s="78" t="b">
        <v>1</v>
      </c>
      <c r="AR161" s="78" t="b">
        <v>0</v>
      </c>
      <c r="AS161" s="78" t="b">
        <v>0</v>
      </c>
      <c r="AT161" s="78"/>
      <c r="AU161" s="78">
        <v>44</v>
      </c>
      <c r="AV161" s="83" t="s">
        <v>2039</v>
      </c>
      <c r="AW161" s="78" t="b">
        <v>0</v>
      </c>
      <c r="AX161" s="78" t="s">
        <v>2136</v>
      </c>
      <c r="AY161" s="83" t="s">
        <v>2295</v>
      </c>
      <c r="AZ161" s="78" t="s">
        <v>66</v>
      </c>
      <c r="BA161" s="78" t="str">
        <f>REPLACE(INDEX(GroupVertices[Group],MATCH(Vertices[[#This Row],[Vertex]],GroupVertices[Vertex],0)),1,1,"")</f>
        <v>1</v>
      </c>
      <c r="BB161" s="48"/>
      <c r="BC161" s="48"/>
      <c r="BD161" s="48"/>
      <c r="BE161" s="48"/>
      <c r="BF161" s="48"/>
      <c r="BG161" s="48"/>
      <c r="BH161" s="119" t="s">
        <v>2782</v>
      </c>
      <c r="BI161" s="119" t="s">
        <v>2782</v>
      </c>
      <c r="BJ161" s="119" t="s">
        <v>2881</v>
      </c>
      <c r="BK161" s="119" t="s">
        <v>2881</v>
      </c>
      <c r="BL161" s="119">
        <v>5</v>
      </c>
      <c r="BM161" s="123">
        <v>9.803921568627452</v>
      </c>
      <c r="BN161" s="119">
        <v>2</v>
      </c>
      <c r="BO161" s="123">
        <v>3.9215686274509802</v>
      </c>
      <c r="BP161" s="119">
        <v>0</v>
      </c>
      <c r="BQ161" s="123">
        <v>0</v>
      </c>
      <c r="BR161" s="119">
        <v>44</v>
      </c>
      <c r="BS161" s="123">
        <v>86.27450980392157</v>
      </c>
      <c r="BT161" s="119">
        <v>51</v>
      </c>
      <c r="BU161" s="2"/>
      <c r="BV161" s="3"/>
      <c r="BW161" s="3"/>
      <c r="BX161" s="3"/>
      <c r="BY161" s="3"/>
    </row>
    <row r="162" spans="1:77" ht="41.45" customHeight="1">
      <c r="A162" s="64" t="s">
        <v>310</v>
      </c>
      <c r="C162" s="65"/>
      <c r="D162" s="65" t="s">
        <v>64</v>
      </c>
      <c r="E162" s="66">
        <v>163.35409536617922</v>
      </c>
      <c r="F162" s="68">
        <v>99.99536391061979</v>
      </c>
      <c r="G162" s="102" t="s">
        <v>659</v>
      </c>
      <c r="H162" s="65"/>
      <c r="I162" s="69" t="s">
        <v>310</v>
      </c>
      <c r="J162" s="70"/>
      <c r="K162" s="70"/>
      <c r="L162" s="69" t="s">
        <v>2506</v>
      </c>
      <c r="M162" s="73">
        <v>2.545054054114585</v>
      </c>
      <c r="N162" s="74">
        <v>2125.98681640625</v>
      </c>
      <c r="O162" s="74">
        <v>7206.431640625</v>
      </c>
      <c r="P162" s="75"/>
      <c r="Q162" s="76"/>
      <c r="R162" s="76"/>
      <c r="S162" s="88"/>
      <c r="T162" s="48">
        <v>0</v>
      </c>
      <c r="U162" s="48">
        <v>1</v>
      </c>
      <c r="V162" s="49">
        <v>0</v>
      </c>
      <c r="W162" s="49">
        <v>0.015873</v>
      </c>
      <c r="X162" s="49">
        <v>0.026192</v>
      </c>
      <c r="Y162" s="49">
        <v>0.548171</v>
      </c>
      <c r="Z162" s="49">
        <v>0</v>
      </c>
      <c r="AA162" s="49">
        <v>0</v>
      </c>
      <c r="AB162" s="71">
        <v>162</v>
      </c>
      <c r="AC162" s="71"/>
      <c r="AD162" s="72"/>
      <c r="AE162" s="78" t="s">
        <v>1440</v>
      </c>
      <c r="AF162" s="78">
        <v>1107</v>
      </c>
      <c r="AG162" s="78">
        <v>967</v>
      </c>
      <c r="AH162" s="78">
        <v>10164</v>
      </c>
      <c r="AI162" s="78">
        <v>15601</v>
      </c>
      <c r="AJ162" s="78"/>
      <c r="AK162" s="78" t="s">
        <v>1631</v>
      </c>
      <c r="AL162" s="78" t="s">
        <v>1700</v>
      </c>
      <c r="AM162" s="78"/>
      <c r="AN162" s="78"/>
      <c r="AO162" s="80">
        <v>40878.72652777778</v>
      </c>
      <c r="AP162" s="83" t="s">
        <v>1996</v>
      </c>
      <c r="AQ162" s="78" t="b">
        <v>0</v>
      </c>
      <c r="AR162" s="78" t="b">
        <v>0</v>
      </c>
      <c r="AS162" s="78" t="b">
        <v>0</v>
      </c>
      <c r="AT162" s="78"/>
      <c r="AU162" s="78">
        <v>17</v>
      </c>
      <c r="AV162" s="83" t="s">
        <v>2050</v>
      </c>
      <c r="AW162" s="78" t="b">
        <v>0</v>
      </c>
      <c r="AX162" s="78" t="s">
        <v>2136</v>
      </c>
      <c r="AY162" s="83" t="s">
        <v>2296</v>
      </c>
      <c r="AZ162" s="78" t="s">
        <v>66</v>
      </c>
      <c r="BA162" s="78" t="str">
        <f>REPLACE(INDEX(GroupVertices[Group],MATCH(Vertices[[#This Row],[Vertex]],GroupVertices[Vertex],0)),1,1,"")</f>
        <v>1</v>
      </c>
      <c r="BB162" s="48"/>
      <c r="BC162" s="48"/>
      <c r="BD162" s="48"/>
      <c r="BE162" s="48"/>
      <c r="BF162" s="48"/>
      <c r="BG162" s="48"/>
      <c r="BH162" s="119" t="s">
        <v>2782</v>
      </c>
      <c r="BI162" s="119" t="s">
        <v>2782</v>
      </c>
      <c r="BJ162" s="119" t="s">
        <v>2881</v>
      </c>
      <c r="BK162" s="119" t="s">
        <v>2881</v>
      </c>
      <c r="BL162" s="119">
        <v>5</v>
      </c>
      <c r="BM162" s="123">
        <v>9.803921568627452</v>
      </c>
      <c r="BN162" s="119">
        <v>2</v>
      </c>
      <c r="BO162" s="123">
        <v>3.9215686274509802</v>
      </c>
      <c r="BP162" s="119">
        <v>0</v>
      </c>
      <c r="BQ162" s="123">
        <v>0</v>
      </c>
      <c r="BR162" s="119">
        <v>44</v>
      </c>
      <c r="BS162" s="123">
        <v>86.27450980392157</v>
      </c>
      <c r="BT162" s="119">
        <v>51</v>
      </c>
      <c r="BU162" s="2"/>
      <c r="BV162" s="3"/>
      <c r="BW162" s="3"/>
      <c r="BX162" s="3"/>
      <c r="BY162" s="3"/>
    </row>
    <row r="163" spans="1:77" ht="41.45" customHeight="1">
      <c r="A163" s="64" t="s">
        <v>311</v>
      </c>
      <c r="C163" s="65"/>
      <c r="D163" s="65" t="s">
        <v>64</v>
      </c>
      <c r="E163" s="66">
        <v>162.9882373014041</v>
      </c>
      <c r="F163" s="68">
        <v>99.99661651862003</v>
      </c>
      <c r="G163" s="102" t="s">
        <v>660</v>
      </c>
      <c r="H163" s="65"/>
      <c r="I163" s="69" t="s">
        <v>311</v>
      </c>
      <c r="J163" s="70"/>
      <c r="K163" s="70"/>
      <c r="L163" s="69" t="s">
        <v>2507</v>
      </c>
      <c r="M163" s="73">
        <v>2.1276015612326944</v>
      </c>
      <c r="N163" s="74">
        <v>3380.660888671875</v>
      </c>
      <c r="O163" s="74">
        <v>8450.998046875</v>
      </c>
      <c r="P163" s="75"/>
      <c r="Q163" s="76"/>
      <c r="R163" s="76"/>
      <c r="S163" s="88"/>
      <c r="T163" s="48">
        <v>0</v>
      </c>
      <c r="U163" s="48">
        <v>3</v>
      </c>
      <c r="V163" s="49">
        <v>194</v>
      </c>
      <c r="W163" s="49">
        <v>0.005376</v>
      </c>
      <c r="X163" s="49">
        <v>0</v>
      </c>
      <c r="Y163" s="49">
        <v>1.498682</v>
      </c>
      <c r="Z163" s="49">
        <v>0</v>
      </c>
      <c r="AA163" s="49">
        <v>0</v>
      </c>
      <c r="AB163" s="71">
        <v>163</v>
      </c>
      <c r="AC163" s="71"/>
      <c r="AD163" s="72"/>
      <c r="AE163" s="78" t="s">
        <v>1441</v>
      </c>
      <c r="AF163" s="78">
        <v>93</v>
      </c>
      <c r="AG163" s="78">
        <v>706</v>
      </c>
      <c r="AH163" s="78">
        <v>2742</v>
      </c>
      <c r="AI163" s="78">
        <v>725</v>
      </c>
      <c r="AJ163" s="78"/>
      <c r="AK163" s="78" t="s">
        <v>1632</v>
      </c>
      <c r="AL163" s="78" t="s">
        <v>1690</v>
      </c>
      <c r="AM163" s="83" t="s">
        <v>1848</v>
      </c>
      <c r="AN163" s="78"/>
      <c r="AO163" s="80">
        <v>41993.33186342593</v>
      </c>
      <c r="AP163" s="83" t="s">
        <v>1997</v>
      </c>
      <c r="AQ163" s="78" t="b">
        <v>0</v>
      </c>
      <c r="AR163" s="78" t="b">
        <v>0</v>
      </c>
      <c r="AS163" s="78" t="b">
        <v>0</v>
      </c>
      <c r="AT163" s="78"/>
      <c r="AU163" s="78">
        <v>4</v>
      </c>
      <c r="AV163" s="83" t="s">
        <v>2039</v>
      </c>
      <c r="AW163" s="78" t="b">
        <v>0</v>
      </c>
      <c r="AX163" s="78" t="s">
        <v>2136</v>
      </c>
      <c r="AY163" s="83" t="s">
        <v>2297</v>
      </c>
      <c r="AZ163" s="78" t="s">
        <v>66</v>
      </c>
      <c r="BA163" s="78" t="str">
        <f>REPLACE(INDEX(GroupVertices[Group],MATCH(Vertices[[#This Row],[Vertex]],GroupVertices[Vertex],0)),1,1,"")</f>
        <v>3</v>
      </c>
      <c r="BB163" s="48"/>
      <c r="BC163" s="48"/>
      <c r="BD163" s="48"/>
      <c r="BE163" s="48"/>
      <c r="BF163" s="48"/>
      <c r="BG163" s="48"/>
      <c r="BH163" s="119" t="s">
        <v>3044</v>
      </c>
      <c r="BI163" s="119" t="s">
        <v>3044</v>
      </c>
      <c r="BJ163" s="119" t="s">
        <v>3133</v>
      </c>
      <c r="BK163" s="119" t="s">
        <v>3133</v>
      </c>
      <c r="BL163" s="119">
        <v>0</v>
      </c>
      <c r="BM163" s="123">
        <v>0</v>
      </c>
      <c r="BN163" s="119">
        <v>0</v>
      </c>
      <c r="BO163" s="123">
        <v>0</v>
      </c>
      <c r="BP163" s="119">
        <v>0</v>
      </c>
      <c r="BQ163" s="123">
        <v>0</v>
      </c>
      <c r="BR163" s="119">
        <v>27</v>
      </c>
      <c r="BS163" s="123">
        <v>100</v>
      </c>
      <c r="BT163" s="119">
        <v>27</v>
      </c>
      <c r="BU163" s="2"/>
      <c r="BV163" s="3"/>
      <c r="BW163" s="3"/>
      <c r="BX163" s="3"/>
      <c r="BY163" s="3"/>
    </row>
    <row r="164" spans="1:77" ht="41.45" customHeight="1">
      <c r="A164" s="64" t="s">
        <v>408</v>
      </c>
      <c r="C164" s="65"/>
      <c r="D164" s="65" t="s">
        <v>64</v>
      </c>
      <c r="E164" s="66">
        <v>162.00420526511235</v>
      </c>
      <c r="F164" s="68">
        <v>99.99998560220689</v>
      </c>
      <c r="G164" s="102" t="s">
        <v>2119</v>
      </c>
      <c r="H164" s="65"/>
      <c r="I164" s="69" t="s">
        <v>408</v>
      </c>
      <c r="J164" s="70"/>
      <c r="K164" s="70"/>
      <c r="L164" s="69" t="s">
        <v>2508</v>
      </c>
      <c r="M164" s="73">
        <v>1.0047983045158837</v>
      </c>
      <c r="N164" s="74">
        <v>3157.44384765625</v>
      </c>
      <c r="O164" s="74">
        <v>9128.9208984375</v>
      </c>
      <c r="P164" s="75"/>
      <c r="Q164" s="76"/>
      <c r="R164" s="76"/>
      <c r="S164" s="88"/>
      <c r="T164" s="48">
        <v>1</v>
      </c>
      <c r="U164" s="48">
        <v>0</v>
      </c>
      <c r="V164" s="49">
        <v>0</v>
      </c>
      <c r="W164" s="49">
        <v>0.004255</v>
      </c>
      <c r="X164" s="49">
        <v>0</v>
      </c>
      <c r="Y164" s="49">
        <v>0.574626</v>
      </c>
      <c r="Z164" s="49">
        <v>0</v>
      </c>
      <c r="AA164" s="49">
        <v>0</v>
      </c>
      <c r="AB164" s="71">
        <v>164</v>
      </c>
      <c r="AC164" s="71"/>
      <c r="AD164" s="72"/>
      <c r="AE164" s="78" t="s">
        <v>1442</v>
      </c>
      <c r="AF164" s="78">
        <v>57</v>
      </c>
      <c r="AG164" s="78">
        <v>4</v>
      </c>
      <c r="AH164" s="78">
        <v>446</v>
      </c>
      <c r="AI164" s="78">
        <v>369</v>
      </c>
      <c r="AJ164" s="78"/>
      <c r="AK164" s="78"/>
      <c r="AL164" s="78"/>
      <c r="AM164" s="78"/>
      <c r="AN164" s="78"/>
      <c r="AO164" s="80">
        <v>43313.56039351852</v>
      </c>
      <c r="AP164" s="83" t="s">
        <v>1998</v>
      </c>
      <c r="AQ164" s="78" t="b">
        <v>1</v>
      </c>
      <c r="AR164" s="78" t="b">
        <v>0</v>
      </c>
      <c r="AS164" s="78" t="b">
        <v>0</v>
      </c>
      <c r="AT164" s="78"/>
      <c r="AU164" s="78">
        <v>0</v>
      </c>
      <c r="AV164" s="78"/>
      <c r="AW164" s="78" t="b">
        <v>0</v>
      </c>
      <c r="AX164" s="78" t="s">
        <v>2136</v>
      </c>
      <c r="AY164" s="83" t="s">
        <v>2298</v>
      </c>
      <c r="AZ164" s="78" t="s">
        <v>65</v>
      </c>
      <c r="BA164" s="78" t="str">
        <f>REPLACE(INDEX(GroupVertices[Group],MATCH(Vertices[[#This Row],[Vertex]],GroupVertices[Vertex],0)),1,1,"")</f>
        <v>3</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409</v>
      </c>
      <c r="C165" s="65"/>
      <c r="D165" s="65" t="s">
        <v>64</v>
      </c>
      <c r="E165" s="66">
        <v>162.97982677117938</v>
      </c>
      <c r="F165" s="68">
        <v>99.99664531420623</v>
      </c>
      <c r="G165" s="102" t="s">
        <v>2120</v>
      </c>
      <c r="H165" s="65"/>
      <c r="I165" s="69" t="s">
        <v>409</v>
      </c>
      <c r="J165" s="70"/>
      <c r="K165" s="70"/>
      <c r="L165" s="69" t="s">
        <v>2509</v>
      </c>
      <c r="M165" s="73">
        <v>2.1180049522009265</v>
      </c>
      <c r="N165" s="74">
        <v>3353.2822265625</v>
      </c>
      <c r="O165" s="74">
        <v>9646.09375</v>
      </c>
      <c r="P165" s="75"/>
      <c r="Q165" s="76"/>
      <c r="R165" s="76"/>
      <c r="S165" s="88"/>
      <c r="T165" s="48">
        <v>1</v>
      </c>
      <c r="U165" s="48">
        <v>0</v>
      </c>
      <c r="V165" s="49">
        <v>0</v>
      </c>
      <c r="W165" s="49">
        <v>0.004255</v>
      </c>
      <c r="X165" s="49">
        <v>0</v>
      </c>
      <c r="Y165" s="49">
        <v>0.574626</v>
      </c>
      <c r="Z165" s="49">
        <v>0</v>
      </c>
      <c r="AA165" s="49">
        <v>0</v>
      </c>
      <c r="AB165" s="71">
        <v>165</v>
      </c>
      <c r="AC165" s="71"/>
      <c r="AD165" s="72"/>
      <c r="AE165" s="78" t="s">
        <v>1443</v>
      </c>
      <c r="AF165" s="78">
        <v>294</v>
      </c>
      <c r="AG165" s="78">
        <v>700</v>
      </c>
      <c r="AH165" s="78">
        <v>4433</v>
      </c>
      <c r="AI165" s="78">
        <v>10872</v>
      </c>
      <c r="AJ165" s="78"/>
      <c r="AK165" s="78" t="s">
        <v>1633</v>
      </c>
      <c r="AL165" s="78" t="s">
        <v>1771</v>
      </c>
      <c r="AM165" s="78"/>
      <c r="AN165" s="78"/>
      <c r="AO165" s="80">
        <v>42752.54537037037</v>
      </c>
      <c r="AP165" s="83" t="s">
        <v>1999</v>
      </c>
      <c r="AQ165" s="78" t="b">
        <v>1</v>
      </c>
      <c r="AR165" s="78" t="b">
        <v>0</v>
      </c>
      <c r="AS165" s="78" t="b">
        <v>0</v>
      </c>
      <c r="AT165" s="78"/>
      <c r="AU165" s="78">
        <v>4</v>
      </c>
      <c r="AV165" s="78"/>
      <c r="AW165" s="78" t="b">
        <v>0</v>
      </c>
      <c r="AX165" s="78" t="s">
        <v>2136</v>
      </c>
      <c r="AY165" s="83" t="s">
        <v>2299</v>
      </c>
      <c r="AZ165" s="78" t="s">
        <v>65</v>
      </c>
      <c r="BA165" s="78" t="str">
        <f>REPLACE(INDEX(GroupVertices[Group],MATCH(Vertices[[#This Row],[Vertex]],GroupVertices[Vertex],0)),1,1,"")</f>
        <v>3</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312</v>
      </c>
      <c r="C166" s="65"/>
      <c r="D166" s="65" t="s">
        <v>64</v>
      </c>
      <c r="E166" s="66">
        <v>163.9176008912352</v>
      </c>
      <c r="F166" s="68">
        <v>99.99343460634354</v>
      </c>
      <c r="G166" s="102" t="s">
        <v>661</v>
      </c>
      <c r="H166" s="65"/>
      <c r="I166" s="69" t="s">
        <v>312</v>
      </c>
      <c r="J166" s="70"/>
      <c r="K166" s="70"/>
      <c r="L166" s="69" t="s">
        <v>2510</v>
      </c>
      <c r="M166" s="73">
        <v>3.188026859243015</v>
      </c>
      <c r="N166" s="74">
        <v>7513.86865234375</v>
      </c>
      <c r="O166" s="74">
        <v>1005.78173828125</v>
      </c>
      <c r="P166" s="75"/>
      <c r="Q166" s="76"/>
      <c r="R166" s="76"/>
      <c r="S166" s="88"/>
      <c r="T166" s="48">
        <v>1</v>
      </c>
      <c r="U166" s="48">
        <v>2</v>
      </c>
      <c r="V166" s="49">
        <v>0</v>
      </c>
      <c r="W166" s="49">
        <v>1</v>
      </c>
      <c r="X166" s="49">
        <v>0</v>
      </c>
      <c r="Y166" s="49">
        <v>1.298242</v>
      </c>
      <c r="Z166" s="49">
        <v>0</v>
      </c>
      <c r="AA166" s="49">
        <v>0</v>
      </c>
      <c r="AB166" s="71">
        <v>166</v>
      </c>
      <c r="AC166" s="71"/>
      <c r="AD166" s="72"/>
      <c r="AE166" s="78" t="s">
        <v>1444</v>
      </c>
      <c r="AF166" s="78">
        <v>1753</v>
      </c>
      <c r="AG166" s="78">
        <v>1369</v>
      </c>
      <c r="AH166" s="78">
        <v>106566</v>
      </c>
      <c r="AI166" s="78">
        <v>13971</v>
      </c>
      <c r="AJ166" s="78"/>
      <c r="AK166" s="78" t="s">
        <v>1634</v>
      </c>
      <c r="AL166" s="78" t="s">
        <v>1772</v>
      </c>
      <c r="AM166" s="78"/>
      <c r="AN166" s="78"/>
      <c r="AO166" s="80">
        <v>39879.94641203704</v>
      </c>
      <c r="AP166" s="83" t="s">
        <v>2000</v>
      </c>
      <c r="AQ166" s="78" t="b">
        <v>0</v>
      </c>
      <c r="AR166" s="78" t="b">
        <v>0</v>
      </c>
      <c r="AS166" s="78" t="b">
        <v>1</v>
      </c>
      <c r="AT166" s="78"/>
      <c r="AU166" s="78">
        <v>55</v>
      </c>
      <c r="AV166" s="83" t="s">
        <v>2053</v>
      </c>
      <c r="AW166" s="78" t="b">
        <v>0</v>
      </c>
      <c r="AX166" s="78" t="s">
        <v>2136</v>
      </c>
      <c r="AY166" s="83" t="s">
        <v>2300</v>
      </c>
      <c r="AZ166" s="78" t="s">
        <v>66</v>
      </c>
      <c r="BA166" s="78" t="str">
        <f>REPLACE(INDEX(GroupVertices[Group],MATCH(Vertices[[#This Row],[Vertex]],GroupVertices[Vertex],0)),1,1,"")</f>
        <v>25</v>
      </c>
      <c r="BB166" s="48"/>
      <c r="BC166" s="48"/>
      <c r="BD166" s="48"/>
      <c r="BE166" s="48"/>
      <c r="BF166" s="48"/>
      <c r="BG166" s="48"/>
      <c r="BH166" s="119" t="s">
        <v>3045</v>
      </c>
      <c r="BI166" s="119" t="s">
        <v>3045</v>
      </c>
      <c r="BJ166" s="119" t="s">
        <v>2890</v>
      </c>
      <c r="BK166" s="119" t="s">
        <v>2890</v>
      </c>
      <c r="BL166" s="119">
        <v>4</v>
      </c>
      <c r="BM166" s="123">
        <v>4</v>
      </c>
      <c r="BN166" s="119">
        <v>4</v>
      </c>
      <c r="BO166" s="123">
        <v>4</v>
      </c>
      <c r="BP166" s="119">
        <v>0</v>
      </c>
      <c r="BQ166" s="123">
        <v>0</v>
      </c>
      <c r="BR166" s="119">
        <v>92</v>
      </c>
      <c r="BS166" s="123">
        <v>92</v>
      </c>
      <c r="BT166" s="119">
        <v>100</v>
      </c>
      <c r="BU166" s="2"/>
      <c r="BV166" s="3"/>
      <c r="BW166" s="3"/>
      <c r="BX166" s="3"/>
      <c r="BY166" s="3"/>
    </row>
    <row r="167" spans="1:77" ht="41.45" customHeight="1">
      <c r="A167" s="64" t="s">
        <v>410</v>
      </c>
      <c r="C167" s="65"/>
      <c r="D167" s="65" t="s">
        <v>64</v>
      </c>
      <c r="E167" s="66">
        <v>166.07770540394966</v>
      </c>
      <c r="F167" s="68">
        <v>99.98603893995129</v>
      </c>
      <c r="G167" s="102" t="s">
        <v>2121</v>
      </c>
      <c r="H167" s="65"/>
      <c r="I167" s="69" t="s">
        <v>410</v>
      </c>
      <c r="J167" s="70"/>
      <c r="K167" s="70"/>
      <c r="L167" s="69" t="s">
        <v>2511</v>
      </c>
      <c r="M167" s="73">
        <v>5.652755945568663</v>
      </c>
      <c r="N167" s="74">
        <v>7513.86865234375</v>
      </c>
      <c r="O167" s="74">
        <v>570.5311889648438</v>
      </c>
      <c r="P167" s="75"/>
      <c r="Q167" s="76"/>
      <c r="R167" s="76"/>
      <c r="S167" s="88"/>
      <c r="T167" s="48">
        <v>1</v>
      </c>
      <c r="U167" s="48">
        <v>0</v>
      </c>
      <c r="V167" s="49">
        <v>0</v>
      </c>
      <c r="W167" s="49">
        <v>1</v>
      </c>
      <c r="X167" s="49">
        <v>0</v>
      </c>
      <c r="Y167" s="49">
        <v>0.701753</v>
      </c>
      <c r="Z167" s="49">
        <v>0</v>
      </c>
      <c r="AA167" s="49">
        <v>0</v>
      </c>
      <c r="AB167" s="71">
        <v>167</v>
      </c>
      <c r="AC167" s="71"/>
      <c r="AD167" s="72"/>
      <c r="AE167" s="78" t="s">
        <v>1445</v>
      </c>
      <c r="AF167" s="78">
        <v>864</v>
      </c>
      <c r="AG167" s="78">
        <v>2910</v>
      </c>
      <c r="AH167" s="78">
        <v>186</v>
      </c>
      <c r="AI167" s="78">
        <v>1923</v>
      </c>
      <c r="AJ167" s="78"/>
      <c r="AK167" s="78" t="s">
        <v>1635</v>
      </c>
      <c r="AL167" s="78" t="s">
        <v>1773</v>
      </c>
      <c r="AM167" s="78"/>
      <c r="AN167" s="78"/>
      <c r="AO167" s="80">
        <v>43653.22761574074</v>
      </c>
      <c r="AP167" s="83" t="s">
        <v>2001</v>
      </c>
      <c r="AQ167" s="78" t="b">
        <v>1</v>
      </c>
      <c r="AR167" s="78" t="b">
        <v>0</v>
      </c>
      <c r="AS167" s="78" t="b">
        <v>0</v>
      </c>
      <c r="AT167" s="78"/>
      <c r="AU167" s="78">
        <v>1</v>
      </c>
      <c r="AV167" s="78"/>
      <c r="AW167" s="78" t="b">
        <v>0</v>
      </c>
      <c r="AX167" s="78" t="s">
        <v>2136</v>
      </c>
      <c r="AY167" s="83" t="s">
        <v>2301</v>
      </c>
      <c r="AZ167" s="78" t="s">
        <v>65</v>
      </c>
      <c r="BA167" s="78" t="str">
        <f>REPLACE(INDEX(GroupVertices[Group],MATCH(Vertices[[#This Row],[Vertex]],GroupVertices[Vertex],0)),1,1,"")</f>
        <v>25</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313</v>
      </c>
      <c r="C168" s="65"/>
      <c r="D168" s="65" t="s">
        <v>64</v>
      </c>
      <c r="E168" s="66">
        <v>163.4550217288758</v>
      </c>
      <c r="F168" s="68">
        <v>99.99501836358523</v>
      </c>
      <c r="G168" s="102" t="s">
        <v>662</v>
      </c>
      <c r="H168" s="65"/>
      <c r="I168" s="69" t="s">
        <v>313</v>
      </c>
      <c r="J168" s="70"/>
      <c r="K168" s="70"/>
      <c r="L168" s="69" t="s">
        <v>2512</v>
      </c>
      <c r="M168" s="73">
        <v>2.6602133624957967</v>
      </c>
      <c r="N168" s="74">
        <v>8261.0322265625</v>
      </c>
      <c r="O168" s="74">
        <v>1749.824951171875</v>
      </c>
      <c r="P168" s="75"/>
      <c r="Q168" s="76"/>
      <c r="R168" s="76"/>
      <c r="S168" s="88"/>
      <c r="T168" s="48">
        <v>0</v>
      </c>
      <c r="U168" s="48">
        <v>1</v>
      </c>
      <c r="V168" s="49">
        <v>0</v>
      </c>
      <c r="W168" s="49">
        <v>1</v>
      </c>
      <c r="X168" s="49">
        <v>0</v>
      </c>
      <c r="Y168" s="49">
        <v>0.999997</v>
      </c>
      <c r="Z168" s="49">
        <v>0</v>
      </c>
      <c r="AA168" s="49">
        <v>0</v>
      </c>
      <c r="AB168" s="71">
        <v>168</v>
      </c>
      <c r="AC168" s="71"/>
      <c r="AD168" s="72"/>
      <c r="AE168" s="78" t="s">
        <v>1446</v>
      </c>
      <c r="AF168" s="78">
        <v>5002</v>
      </c>
      <c r="AG168" s="78">
        <v>1039</v>
      </c>
      <c r="AH168" s="78">
        <v>12624</v>
      </c>
      <c r="AI168" s="78">
        <v>25078</v>
      </c>
      <c r="AJ168" s="78"/>
      <c r="AK168" s="78" t="s">
        <v>1636</v>
      </c>
      <c r="AL168" s="78" t="s">
        <v>1774</v>
      </c>
      <c r="AM168" s="78"/>
      <c r="AN168" s="78"/>
      <c r="AO168" s="80">
        <v>39909.071805555555</v>
      </c>
      <c r="AP168" s="78"/>
      <c r="AQ168" s="78" t="b">
        <v>0</v>
      </c>
      <c r="AR168" s="78" t="b">
        <v>0</v>
      </c>
      <c r="AS168" s="78" t="b">
        <v>1</v>
      </c>
      <c r="AT168" s="78"/>
      <c r="AU168" s="78">
        <v>12</v>
      </c>
      <c r="AV168" s="83" t="s">
        <v>2054</v>
      </c>
      <c r="AW168" s="78" t="b">
        <v>0</v>
      </c>
      <c r="AX168" s="78" t="s">
        <v>2136</v>
      </c>
      <c r="AY168" s="83" t="s">
        <v>2302</v>
      </c>
      <c r="AZ168" s="78" t="s">
        <v>66</v>
      </c>
      <c r="BA168" s="78" t="str">
        <f>REPLACE(INDEX(GroupVertices[Group],MATCH(Vertices[[#This Row],[Vertex]],GroupVertices[Vertex],0)),1,1,"")</f>
        <v>24</v>
      </c>
      <c r="BB168" s="48"/>
      <c r="BC168" s="48"/>
      <c r="BD168" s="48"/>
      <c r="BE168" s="48"/>
      <c r="BF168" s="48"/>
      <c r="BG168" s="48"/>
      <c r="BH168" s="119" t="s">
        <v>3046</v>
      </c>
      <c r="BI168" s="119" t="s">
        <v>3046</v>
      </c>
      <c r="BJ168" s="119" t="s">
        <v>3134</v>
      </c>
      <c r="BK168" s="119" t="s">
        <v>3134</v>
      </c>
      <c r="BL168" s="119">
        <v>1</v>
      </c>
      <c r="BM168" s="123">
        <v>3.0303030303030303</v>
      </c>
      <c r="BN168" s="119">
        <v>0</v>
      </c>
      <c r="BO168" s="123">
        <v>0</v>
      </c>
      <c r="BP168" s="119">
        <v>0</v>
      </c>
      <c r="BQ168" s="123">
        <v>0</v>
      </c>
      <c r="BR168" s="119">
        <v>32</v>
      </c>
      <c r="BS168" s="123">
        <v>96.96969696969697</v>
      </c>
      <c r="BT168" s="119">
        <v>33</v>
      </c>
      <c r="BU168" s="2"/>
      <c r="BV168" s="3"/>
      <c r="BW168" s="3"/>
      <c r="BX168" s="3"/>
      <c r="BY168" s="3"/>
    </row>
    <row r="169" spans="1:77" ht="41.45" customHeight="1">
      <c r="A169" s="64" t="s">
        <v>411</v>
      </c>
      <c r="C169" s="65"/>
      <c r="D169" s="65" t="s">
        <v>64</v>
      </c>
      <c r="E169" s="66">
        <v>163.3583006312916</v>
      </c>
      <c r="F169" s="68">
        <v>99.99534951282668</v>
      </c>
      <c r="G169" s="102" t="s">
        <v>2122</v>
      </c>
      <c r="H169" s="65"/>
      <c r="I169" s="69" t="s">
        <v>411</v>
      </c>
      <c r="J169" s="70"/>
      <c r="K169" s="70"/>
      <c r="L169" s="69" t="s">
        <v>2513</v>
      </c>
      <c r="M169" s="73">
        <v>2.549852358630469</v>
      </c>
      <c r="N169" s="74">
        <v>8261.0322265625</v>
      </c>
      <c r="O169" s="74">
        <v>2167.43017578125</v>
      </c>
      <c r="P169" s="75"/>
      <c r="Q169" s="76"/>
      <c r="R169" s="76"/>
      <c r="S169" s="88"/>
      <c r="T169" s="48">
        <v>1</v>
      </c>
      <c r="U169" s="48">
        <v>0</v>
      </c>
      <c r="V169" s="49">
        <v>0</v>
      </c>
      <c r="W169" s="49">
        <v>1</v>
      </c>
      <c r="X169" s="49">
        <v>0</v>
      </c>
      <c r="Y169" s="49">
        <v>0.999997</v>
      </c>
      <c r="Z169" s="49">
        <v>0</v>
      </c>
      <c r="AA169" s="49">
        <v>0</v>
      </c>
      <c r="AB169" s="71">
        <v>169</v>
      </c>
      <c r="AC169" s="71"/>
      <c r="AD169" s="72"/>
      <c r="AE169" s="78" t="s">
        <v>1447</v>
      </c>
      <c r="AF169" s="78">
        <v>1774</v>
      </c>
      <c r="AG169" s="78">
        <v>970</v>
      </c>
      <c r="AH169" s="78">
        <v>2640</v>
      </c>
      <c r="AI169" s="78">
        <v>15724</v>
      </c>
      <c r="AJ169" s="78"/>
      <c r="AK169" s="78" t="s">
        <v>1637</v>
      </c>
      <c r="AL169" s="78" t="s">
        <v>1774</v>
      </c>
      <c r="AM169" s="78"/>
      <c r="AN169" s="78"/>
      <c r="AO169" s="80">
        <v>40596.28481481481</v>
      </c>
      <c r="AP169" s="83" t="s">
        <v>2002</v>
      </c>
      <c r="AQ169" s="78" t="b">
        <v>0</v>
      </c>
      <c r="AR169" s="78" t="b">
        <v>0</v>
      </c>
      <c r="AS169" s="78" t="b">
        <v>0</v>
      </c>
      <c r="AT169" s="78"/>
      <c r="AU169" s="78">
        <v>14</v>
      </c>
      <c r="AV169" s="83" t="s">
        <v>2041</v>
      </c>
      <c r="AW169" s="78" t="b">
        <v>0</v>
      </c>
      <c r="AX169" s="78" t="s">
        <v>2136</v>
      </c>
      <c r="AY169" s="83" t="s">
        <v>2303</v>
      </c>
      <c r="AZ169" s="78" t="s">
        <v>65</v>
      </c>
      <c r="BA169" s="78" t="str">
        <f>REPLACE(INDEX(GroupVertices[Group],MATCH(Vertices[[#This Row],[Vertex]],GroupVertices[Vertex],0)),1,1,"")</f>
        <v>24</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314</v>
      </c>
      <c r="C170" s="65"/>
      <c r="D170" s="65" t="s">
        <v>64</v>
      </c>
      <c r="E170" s="66">
        <v>162.02523159067414</v>
      </c>
      <c r="F170" s="68">
        <v>99.99991361324136</v>
      </c>
      <c r="G170" s="102" t="s">
        <v>663</v>
      </c>
      <c r="H170" s="65"/>
      <c r="I170" s="69" t="s">
        <v>314</v>
      </c>
      <c r="J170" s="70"/>
      <c r="K170" s="70"/>
      <c r="L170" s="69" t="s">
        <v>2514</v>
      </c>
      <c r="M170" s="73">
        <v>1.0287898270953029</v>
      </c>
      <c r="N170" s="74">
        <v>8426.7080078125</v>
      </c>
      <c r="O170" s="74">
        <v>7463.95947265625</v>
      </c>
      <c r="P170" s="75"/>
      <c r="Q170" s="76"/>
      <c r="R170" s="76"/>
      <c r="S170" s="88"/>
      <c r="T170" s="48">
        <v>0</v>
      </c>
      <c r="U170" s="48">
        <v>2</v>
      </c>
      <c r="V170" s="49">
        <v>2</v>
      </c>
      <c r="W170" s="49">
        <v>0.5</v>
      </c>
      <c r="X170" s="49">
        <v>0</v>
      </c>
      <c r="Y170" s="49">
        <v>1.459455</v>
      </c>
      <c r="Z170" s="49">
        <v>0</v>
      </c>
      <c r="AA170" s="49">
        <v>0</v>
      </c>
      <c r="AB170" s="71">
        <v>170</v>
      </c>
      <c r="AC170" s="71"/>
      <c r="AD170" s="72"/>
      <c r="AE170" s="78" t="s">
        <v>1448</v>
      </c>
      <c r="AF170" s="78">
        <v>141</v>
      </c>
      <c r="AG170" s="78">
        <v>19</v>
      </c>
      <c r="AH170" s="78">
        <v>308</v>
      </c>
      <c r="AI170" s="78">
        <v>249</v>
      </c>
      <c r="AJ170" s="78"/>
      <c r="AK170" s="78"/>
      <c r="AL170" s="78"/>
      <c r="AM170" s="78"/>
      <c r="AN170" s="78"/>
      <c r="AO170" s="80">
        <v>41413.94709490741</v>
      </c>
      <c r="AP170" s="78"/>
      <c r="AQ170" s="78" t="b">
        <v>1</v>
      </c>
      <c r="AR170" s="78" t="b">
        <v>0</v>
      </c>
      <c r="AS170" s="78" t="b">
        <v>0</v>
      </c>
      <c r="AT170" s="78"/>
      <c r="AU170" s="78">
        <v>0</v>
      </c>
      <c r="AV170" s="83" t="s">
        <v>2039</v>
      </c>
      <c r="AW170" s="78" t="b">
        <v>0</v>
      </c>
      <c r="AX170" s="78" t="s">
        <v>2136</v>
      </c>
      <c r="AY170" s="83" t="s">
        <v>2304</v>
      </c>
      <c r="AZ170" s="78" t="s">
        <v>66</v>
      </c>
      <c r="BA170" s="78" t="str">
        <f>REPLACE(INDEX(GroupVertices[Group],MATCH(Vertices[[#This Row],[Vertex]],GroupVertices[Vertex],0)),1,1,"")</f>
        <v>13</v>
      </c>
      <c r="BB170" s="48"/>
      <c r="BC170" s="48"/>
      <c r="BD170" s="48"/>
      <c r="BE170" s="48"/>
      <c r="BF170" s="48"/>
      <c r="BG170" s="48"/>
      <c r="BH170" s="119" t="s">
        <v>3047</v>
      </c>
      <c r="BI170" s="119" t="s">
        <v>3047</v>
      </c>
      <c r="BJ170" s="119" t="s">
        <v>3135</v>
      </c>
      <c r="BK170" s="119" t="s">
        <v>3135</v>
      </c>
      <c r="BL170" s="119">
        <v>0</v>
      </c>
      <c r="BM170" s="123">
        <v>0</v>
      </c>
      <c r="BN170" s="119">
        <v>2</v>
      </c>
      <c r="BO170" s="123">
        <v>10</v>
      </c>
      <c r="BP170" s="119">
        <v>0</v>
      </c>
      <c r="BQ170" s="123">
        <v>0</v>
      </c>
      <c r="BR170" s="119">
        <v>18</v>
      </c>
      <c r="BS170" s="123">
        <v>90</v>
      </c>
      <c r="BT170" s="119">
        <v>20</v>
      </c>
      <c r="BU170" s="2"/>
      <c r="BV170" s="3"/>
      <c r="BW170" s="3"/>
      <c r="BX170" s="3"/>
      <c r="BY170" s="3"/>
    </row>
    <row r="171" spans="1:77" ht="41.45" customHeight="1">
      <c r="A171" s="64" t="s">
        <v>412</v>
      </c>
      <c r="C171" s="65"/>
      <c r="D171" s="65" t="s">
        <v>64</v>
      </c>
      <c r="E171" s="66">
        <v>200.3548213347786</v>
      </c>
      <c r="F171" s="68">
        <v>99.86868252834205</v>
      </c>
      <c r="G171" s="102" t="s">
        <v>2123</v>
      </c>
      <c r="H171" s="65"/>
      <c r="I171" s="69" t="s">
        <v>412</v>
      </c>
      <c r="J171" s="70"/>
      <c r="K171" s="70"/>
      <c r="L171" s="69" t="s">
        <v>2515</v>
      </c>
      <c r="M171" s="73">
        <v>44.76373605453756</v>
      </c>
      <c r="N171" s="74">
        <v>8764.5556640625</v>
      </c>
      <c r="O171" s="74">
        <v>7463.95947265625</v>
      </c>
      <c r="P171" s="75"/>
      <c r="Q171" s="76"/>
      <c r="R171" s="76"/>
      <c r="S171" s="88"/>
      <c r="T171" s="48">
        <v>1</v>
      </c>
      <c r="U171" s="48">
        <v>0</v>
      </c>
      <c r="V171" s="49">
        <v>0</v>
      </c>
      <c r="W171" s="49">
        <v>0.333333</v>
      </c>
      <c r="X171" s="49">
        <v>0</v>
      </c>
      <c r="Y171" s="49">
        <v>0.770268</v>
      </c>
      <c r="Z171" s="49">
        <v>0</v>
      </c>
      <c r="AA171" s="49">
        <v>0</v>
      </c>
      <c r="AB171" s="71">
        <v>171</v>
      </c>
      <c r="AC171" s="71"/>
      <c r="AD171" s="72"/>
      <c r="AE171" s="78" t="s">
        <v>1449</v>
      </c>
      <c r="AF171" s="78">
        <v>1426</v>
      </c>
      <c r="AG171" s="78">
        <v>27363</v>
      </c>
      <c r="AH171" s="78">
        <v>16063</v>
      </c>
      <c r="AI171" s="78">
        <v>648</v>
      </c>
      <c r="AJ171" s="78"/>
      <c r="AK171" s="78" t="s">
        <v>1638</v>
      </c>
      <c r="AL171" s="78" t="s">
        <v>1707</v>
      </c>
      <c r="AM171" s="83" t="s">
        <v>1849</v>
      </c>
      <c r="AN171" s="78"/>
      <c r="AO171" s="80">
        <v>41256.90186342593</v>
      </c>
      <c r="AP171" s="78"/>
      <c r="AQ171" s="78" t="b">
        <v>0</v>
      </c>
      <c r="AR171" s="78" t="b">
        <v>0</v>
      </c>
      <c r="AS171" s="78" t="b">
        <v>0</v>
      </c>
      <c r="AT171" s="78"/>
      <c r="AU171" s="78">
        <v>655</v>
      </c>
      <c r="AV171" s="83" t="s">
        <v>2041</v>
      </c>
      <c r="AW171" s="78" t="b">
        <v>0</v>
      </c>
      <c r="AX171" s="78" t="s">
        <v>2136</v>
      </c>
      <c r="AY171" s="83" t="s">
        <v>2305</v>
      </c>
      <c r="AZ171" s="78" t="s">
        <v>65</v>
      </c>
      <c r="BA171" s="78" t="str">
        <f>REPLACE(INDEX(GroupVertices[Group],MATCH(Vertices[[#This Row],[Vertex]],GroupVertices[Vertex],0)),1,1,"")</f>
        <v>13</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413</v>
      </c>
      <c r="C172" s="65"/>
      <c r="D172" s="65" t="s">
        <v>64</v>
      </c>
      <c r="E172" s="66">
        <v>574.0122511382987</v>
      </c>
      <c r="F172" s="68">
        <v>98.58937142114857</v>
      </c>
      <c r="G172" s="102" t="s">
        <v>2124</v>
      </c>
      <c r="H172" s="65"/>
      <c r="I172" s="69" t="s">
        <v>413</v>
      </c>
      <c r="J172" s="70"/>
      <c r="K172" s="70"/>
      <c r="L172" s="69" t="s">
        <v>2516</v>
      </c>
      <c r="M172" s="73">
        <v>471.11548437855447</v>
      </c>
      <c r="N172" s="74">
        <v>8426.7080078125</v>
      </c>
      <c r="O172" s="74">
        <v>6864.01953125</v>
      </c>
      <c r="P172" s="75"/>
      <c r="Q172" s="76"/>
      <c r="R172" s="76"/>
      <c r="S172" s="88"/>
      <c r="T172" s="48">
        <v>1</v>
      </c>
      <c r="U172" s="48">
        <v>0</v>
      </c>
      <c r="V172" s="49">
        <v>0</v>
      </c>
      <c r="W172" s="49">
        <v>0.333333</v>
      </c>
      <c r="X172" s="49">
        <v>0</v>
      </c>
      <c r="Y172" s="49">
        <v>0.770268</v>
      </c>
      <c r="Z172" s="49">
        <v>0</v>
      </c>
      <c r="AA172" s="49">
        <v>0</v>
      </c>
      <c r="AB172" s="71">
        <v>172</v>
      </c>
      <c r="AC172" s="71"/>
      <c r="AD172" s="72"/>
      <c r="AE172" s="78" t="s">
        <v>1450</v>
      </c>
      <c r="AF172" s="78">
        <v>353</v>
      </c>
      <c r="AG172" s="78">
        <v>293927</v>
      </c>
      <c r="AH172" s="78">
        <v>47508</v>
      </c>
      <c r="AI172" s="78">
        <v>59</v>
      </c>
      <c r="AJ172" s="78"/>
      <c r="AK172" s="78" t="s">
        <v>1639</v>
      </c>
      <c r="AL172" s="78" t="s">
        <v>1694</v>
      </c>
      <c r="AM172" s="83" t="s">
        <v>1850</v>
      </c>
      <c r="AN172" s="78"/>
      <c r="AO172" s="80">
        <v>39878.78365740741</v>
      </c>
      <c r="AP172" s="83" t="s">
        <v>2003</v>
      </c>
      <c r="AQ172" s="78" t="b">
        <v>0</v>
      </c>
      <c r="AR172" s="78" t="b">
        <v>0</v>
      </c>
      <c r="AS172" s="78" t="b">
        <v>0</v>
      </c>
      <c r="AT172" s="78"/>
      <c r="AU172" s="78">
        <v>4888</v>
      </c>
      <c r="AV172" s="83" t="s">
        <v>2046</v>
      </c>
      <c r="AW172" s="78" t="b">
        <v>1</v>
      </c>
      <c r="AX172" s="78" t="s">
        <v>2136</v>
      </c>
      <c r="AY172" s="83" t="s">
        <v>2306</v>
      </c>
      <c r="AZ172" s="78" t="s">
        <v>65</v>
      </c>
      <c r="BA172" s="78" t="str">
        <f>REPLACE(INDEX(GroupVertices[Group],MATCH(Vertices[[#This Row],[Vertex]],GroupVertices[Vertex],0)),1,1,"")</f>
        <v>13</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315</v>
      </c>
      <c r="C173" s="65"/>
      <c r="D173" s="65" t="s">
        <v>64</v>
      </c>
      <c r="E173" s="66">
        <v>162.00560702014982</v>
      </c>
      <c r="F173" s="68">
        <v>99.99998080294253</v>
      </c>
      <c r="G173" s="102" t="s">
        <v>664</v>
      </c>
      <c r="H173" s="65"/>
      <c r="I173" s="69" t="s">
        <v>315</v>
      </c>
      <c r="J173" s="70"/>
      <c r="K173" s="70"/>
      <c r="L173" s="69" t="s">
        <v>2517</v>
      </c>
      <c r="M173" s="73">
        <v>1.0063977393545118</v>
      </c>
      <c r="N173" s="74">
        <v>9297.3154296875</v>
      </c>
      <c r="O173" s="74">
        <v>7463.95947265625</v>
      </c>
      <c r="P173" s="75"/>
      <c r="Q173" s="76"/>
      <c r="R173" s="76"/>
      <c r="S173" s="88"/>
      <c r="T173" s="48">
        <v>0</v>
      </c>
      <c r="U173" s="48">
        <v>2</v>
      </c>
      <c r="V173" s="49">
        <v>2</v>
      </c>
      <c r="W173" s="49">
        <v>0.5</v>
      </c>
      <c r="X173" s="49">
        <v>0</v>
      </c>
      <c r="Y173" s="49">
        <v>1.459455</v>
      </c>
      <c r="Z173" s="49">
        <v>0</v>
      </c>
      <c r="AA173" s="49">
        <v>0</v>
      </c>
      <c r="AB173" s="71">
        <v>173</v>
      </c>
      <c r="AC173" s="71"/>
      <c r="AD173" s="72"/>
      <c r="AE173" s="78" t="s">
        <v>1451</v>
      </c>
      <c r="AF173" s="78">
        <v>82</v>
      </c>
      <c r="AG173" s="78">
        <v>5</v>
      </c>
      <c r="AH173" s="78">
        <v>86</v>
      </c>
      <c r="AI173" s="78">
        <v>160</v>
      </c>
      <c r="AJ173" s="78"/>
      <c r="AK173" s="78" t="s">
        <v>1640</v>
      </c>
      <c r="AL173" s="78"/>
      <c r="AM173" s="78"/>
      <c r="AN173" s="78"/>
      <c r="AO173" s="80">
        <v>39795.93216435185</v>
      </c>
      <c r="AP173" s="83" t="s">
        <v>2004</v>
      </c>
      <c r="AQ173" s="78" t="b">
        <v>1</v>
      </c>
      <c r="AR173" s="78" t="b">
        <v>0</v>
      </c>
      <c r="AS173" s="78" t="b">
        <v>0</v>
      </c>
      <c r="AT173" s="78"/>
      <c r="AU173" s="78">
        <v>0</v>
      </c>
      <c r="AV173" s="83" t="s">
        <v>2039</v>
      </c>
      <c r="AW173" s="78" t="b">
        <v>0</v>
      </c>
      <c r="AX173" s="78" t="s">
        <v>2136</v>
      </c>
      <c r="AY173" s="83" t="s">
        <v>2307</v>
      </c>
      <c r="AZ173" s="78" t="s">
        <v>66</v>
      </c>
      <c r="BA173" s="78" t="str">
        <f>REPLACE(INDEX(GroupVertices[Group],MATCH(Vertices[[#This Row],[Vertex]],GroupVertices[Vertex],0)),1,1,"")</f>
        <v>12</v>
      </c>
      <c r="BB173" s="48"/>
      <c r="BC173" s="48"/>
      <c r="BD173" s="48"/>
      <c r="BE173" s="48"/>
      <c r="BF173" s="48" t="s">
        <v>561</v>
      </c>
      <c r="BG173" s="48" t="s">
        <v>561</v>
      </c>
      <c r="BH173" s="119" t="s">
        <v>3048</v>
      </c>
      <c r="BI173" s="119" t="s">
        <v>3048</v>
      </c>
      <c r="BJ173" s="119" t="s">
        <v>3136</v>
      </c>
      <c r="BK173" s="119" t="s">
        <v>3136</v>
      </c>
      <c r="BL173" s="119">
        <v>2</v>
      </c>
      <c r="BM173" s="123">
        <v>10</v>
      </c>
      <c r="BN173" s="119">
        <v>1</v>
      </c>
      <c r="BO173" s="123">
        <v>5</v>
      </c>
      <c r="BP173" s="119">
        <v>0</v>
      </c>
      <c r="BQ173" s="123">
        <v>0</v>
      </c>
      <c r="BR173" s="119">
        <v>17</v>
      </c>
      <c r="BS173" s="123">
        <v>85</v>
      </c>
      <c r="BT173" s="119">
        <v>20</v>
      </c>
      <c r="BU173" s="2"/>
      <c r="BV173" s="3"/>
      <c r="BW173" s="3"/>
      <c r="BX173" s="3"/>
      <c r="BY173" s="3"/>
    </row>
    <row r="174" spans="1:77" ht="41.45" customHeight="1">
      <c r="A174" s="64" t="s">
        <v>414</v>
      </c>
      <c r="C174" s="65"/>
      <c r="D174" s="65" t="s">
        <v>64</v>
      </c>
      <c r="E174" s="66">
        <v>187.25261699970895</v>
      </c>
      <c r="F174" s="68">
        <v>99.91354125239683</v>
      </c>
      <c r="G174" s="102" t="s">
        <v>2125</v>
      </c>
      <c r="H174" s="65"/>
      <c r="I174" s="69" t="s">
        <v>414</v>
      </c>
      <c r="J174" s="70"/>
      <c r="K174" s="70"/>
      <c r="L174" s="69" t="s">
        <v>2518</v>
      </c>
      <c r="M174" s="73">
        <v>29.81381861788225</v>
      </c>
      <c r="N174" s="74">
        <v>9297.3154296875</v>
      </c>
      <c r="O174" s="74">
        <v>6864.01953125</v>
      </c>
      <c r="P174" s="75"/>
      <c r="Q174" s="76"/>
      <c r="R174" s="76"/>
      <c r="S174" s="88"/>
      <c r="T174" s="48">
        <v>1</v>
      </c>
      <c r="U174" s="48">
        <v>0</v>
      </c>
      <c r="V174" s="49">
        <v>0</v>
      </c>
      <c r="W174" s="49">
        <v>0.333333</v>
      </c>
      <c r="X174" s="49">
        <v>0</v>
      </c>
      <c r="Y174" s="49">
        <v>0.770268</v>
      </c>
      <c r="Z174" s="49">
        <v>0</v>
      </c>
      <c r="AA174" s="49">
        <v>0</v>
      </c>
      <c r="AB174" s="71">
        <v>174</v>
      </c>
      <c r="AC174" s="71"/>
      <c r="AD174" s="72"/>
      <c r="AE174" s="78" t="s">
        <v>1452</v>
      </c>
      <c r="AF174" s="78">
        <v>1444</v>
      </c>
      <c r="AG174" s="78">
        <v>18016</v>
      </c>
      <c r="AH174" s="78">
        <v>67061</v>
      </c>
      <c r="AI174" s="78">
        <v>2930</v>
      </c>
      <c r="AJ174" s="78"/>
      <c r="AK174" s="78" t="s">
        <v>1641</v>
      </c>
      <c r="AL174" s="78" t="s">
        <v>1690</v>
      </c>
      <c r="AM174" s="83" t="s">
        <v>1851</v>
      </c>
      <c r="AN174" s="78"/>
      <c r="AO174" s="80">
        <v>40011.6487037037</v>
      </c>
      <c r="AP174" s="83" t="s">
        <v>2005</v>
      </c>
      <c r="AQ174" s="78" t="b">
        <v>0</v>
      </c>
      <c r="AR174" s="78" t="b">
        <v>0</v>
      </c>
      <c r="AS174" s="78" t="b">
        <v>1</v>
      </c>
      <c r="AT174" s="78"/>
      <c r="AU174" s="78">
        <v>485</v>
      </c>
      <c r="AV174" s="83" t="s">
        <v>2041</v>
      </c>
      <c r="AW174" s="78" t="b">
        <v>1</v>
      </c>
      <c r="AX174" s="78" t="s">
        <v>2136</v>
      </c>
      <c r="AY174" s="83" t="s">
        <v>2308</v>
      </c>
      <c r="AZ174" s="78" t="s">
        <v>65</v>
      </c>
      <c r="BA174" s="78" t="str">
        <f>REPLACE(INDEX(GroupVertices[Group],MATCH(Vertices[[#This Row],[Vertex]],GroupVertices[Vertex],0)),1,1,"")</f>
        <v>12</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415</v>
      </c>
      <c r="C175" s="65"/>
      <c r="D175" s="65" t="s">
        <v>64</v>
      </c>
      <c r="E175" s="66">
        <v>163.24055320814557</v>
      </c>
      <c r="F175" s="68">
        <v>99.99575265103365</v>
      </c>
      <c r="G175" s="102" t="s">
        <v>2126</v>
      </c>
      <c r="H175" s="65"/>
      <c r="I175" s="69" t="s">
        <v>415</v>
      </c>
      <c r="J175" s="70"/>
      <c r="K175" s="70"/>
      <c r="L175" s="69" t="s">
        <v>2519</v>
      </c>
      <c r="M175" s="73">
        <v>2.4154998321857226</v>
      </c>
      <c r="N175" s="74">
        <v>9635.1640625</v>
      </c>
      <c r="O175" s="74">
        <v>7463.95947265625</v>
      </c>
      <c r="P175" s="75"/>
      <c r="Q175" s="76"/>
      <c r="R175" s="76"/>
      <c r="S175" s="88"/>
      <c r="T175" s="48">
        <v>1</v>
      </c>
      <c r="U175" s="48">
        <v>0</v>
      </c>
      <c r="V175" s="49">
        <v>0</v>
      </c>
      <c r="W175" s="49">
        <v>0.333333</v>
      </c>
      <c r="X175" s="49">
        <v>0</v>
      </c>
      <c r="Y175" s="49">
        <v>0.770268</v>
      </c>
      <c r="Z175" s="49">
        <v>0</v>
      </c>
      <c r="AA175" s="49">
        <v>0</v>
      </c>
      <c r="AB175" s="71">
        <v>175</v>
      </c>
      <c r="AC175" s="71"/>
      <c r="AD175" s="72"/>
      <c r="AE175" s="78" t="s">
        <v>1453</v>
      </c>
      <c r="AF175" s="78">
        <v>826</v>
      </c>
      <c r="AG175" s="78">
        <v>886</v>
      </c>
      <c r="AH175" s="78">
        <v>667</v>
      </c>
      <c r="AI175" s="78">
        <v>104</v>
      </c>
      <c r="AJ175" s="78"/>
      <c r="AK175" s="78" t="s">
        <v>1642</v>
      </c>
      <c r="AL175" s="78" t="s">
        <v>1690</v>
      </c>
      <c r="AM175" s="78"/>
      <c r="AN175" s="78"/>
      <c r="AO175" s="80">
        <v>42928.87868055556</v>
      </c>
      <c r="AP175" s="83" t="s">
        <v>2006</v>
      </c>
      <c r="AQ175" s="78" t="b">
        <v>0</v>
      </c>
      <c r="AR175" s="78" t="b">
        <v>0</v>
      </c>
      <c r="AS175" s="78" t="b">
        <v>0</v>
      </c>
      <c r="AT175" s="78"/>
      <c r="AU175" s="78">
        <v>6</v>
      </c>
      <c r="AV175" s="83" t="s">
        <v>2039</v>
      </c>
      <c r="AW175" s="78" t="b">
        <v>0</v>
      </c>
      <c r="AX175" s="78" t="s">
        <v>2136</v>
      </c>
      <c r="AY175" s="83" t="s">
        <v>2309</v>
      </c>
      <c r="AZ175" s="78" t="s">
        <v>65</v>
      </c>
      <c r="BA175" s="78" t="str">
        <f>REPLACE(INDEX(GroupVertices[Group],MATCH(Vertices[[#This Row],[Vertex]],GroupVertices[Vertex],0)),1,1,"")</f>
        <v>12</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316</v>
      </c>
      <c r="C176" s="65"/>
      <c r="D176" s="65" t="s">
        <v>64</v>
      </c>
      <c r="E176" s="66">
        <v>162.2130667656928</v>
      </c>
      <c r="F176" s="68">
        <v>99.99927051181595</v>
      </c>
      <c r="G176" s="102" t="s">
        <v>602</v>
      </c>
      <c r="H176" s="65"/>
      <c r="I176" s="69" t="s">
        <v>316</v>
      </c>
      <c r="J176" s="70"/>
      <c r="K176" s="70"/>
      <c r="L176" s="69" t="s">
        <v>2520</v>
      </c>
      <c r="M176" s="73">
        <v>1.2431140954714461</v>
      </c>
      <c r="N176" s="74">
        <v>4969.00634765625</v>
      </c>
      <c r="O176" s="74">
        <v>9355.6142578125</v>
      </c>
      <c r="P176" s="75"/>
      <c r="Q176" s="76"/>
      <c r="R176" s="76"/>
      <c r="S176" s="88"/>
      <c r="T176" s="48">
        <v>0</v>
      </c>
      <c r="U176" s="48">
        <v>2</v>
      </c>
      <c r="V176" s="49">
        <v>98</v>
      </c>
      <c r="W176" s="49">
        <v>0.003759</v>
      </c>
      <c r="X176" s="49">
        <v>0</v>
      </c>
      <c r="Y176" s="49">
        <v>1.095118</v>
      </c>
      <c r="Z176" s="49">
        <v>0</v>
      </c>
      <c r="AA176" s="49">
        <v>0</v>
      </c>
      <c r="AB176" s="71">
        <v>176</v>
      </c>
      <c r="AC176" s="71"/>
      <c r="AD176" s="72"/>
      <c r="AE176" s="78" t="s">
        <v>1454</v>
      </c>
      <c r="AF176" s="78">
        <v>1716</v>
      </c>
      <c r="AG176" s="78">
        <v>153</v>
      </c>
      <c r="AH176" s="78">
        <v>3613</v>
      </c>
      <c r="AI176" s="78">
        <v>7615</v>
      </c>
      <c r="AJ176" s="78"/>
      <c r="AK176" s="78"/>
      <c r="AL176" s="78"/>
      <c r="AM176" s="78"/>
      <c r="AN176" s="78"/>
      <c r="AO176" s="80">
        <v>43116.85616898148</v>
      </c>
      <c r="AP176" s="78"/>
      <c r="AQ176" s="78" t="b">
        <v>1</v>
      </c>
      <c r="AR176" s="78" t="b">
        <v>1</v>
      </c>
      <c r="AS176" s="78" t="b">
        <v>0</v>
      </c>
      <c r="AT176" s="78"/>
      <c r="AU176" s="78">
        <v>1</v>
      </c>
      <c r="AV176" s="78"/>
      <c r="AW176" s="78" t="b">
        <v>0</v>
      </c>
      <c r="AX176" s="78" t="s">
        <v>2136</v>
      </c>
      <c r="AY176" s="83" t="s">
        <v>2310</v>
      </c>
      <c r="AZ176" s="78" t="s">
        <v>66</v>
      </c>
      <c r="BA176" s="78" t="str">
        <f>REPLACE(INDEX(GroupVertices[Group],MATCH(Vertices[[#This Row],[Vertex]],GroupVertices[Vertex],0)),1,1,"")</f>
        <v>5</v>
      </c>
      <c r="BB176" s="48"/>
      <c r="BC176" s="48"/>
      <c r="BD176" s="48"/>
      <c r="BE176" s="48"/>
      <c r="BF176" s="48"/>
      <c r="BG176" s="48"/>
      <c r="BH176" s="119" t="s">
        <v>3049</v>
      </c>
      <c r="BI176" s="119" t="s">
        <v>3077</v>
      </c>
      <c r="BJ176" s="119" t="s">
        <v>3137</v>
      </c>
      <c r="BK176" s="119" t="s">
        <v>3137</v>
      </c>
      <c r="BL176" s="119">
        <v>2</v>
      </c>
      <c r="BM176" s="123">
        <v>3.1746031746031744</v>
      </c>
      <c r="BN176" s="119">
        <v>0</v>
      </c>
      <c r="BO176" s="123">
        <v>0</v>
      </c>
      <c r="BP176" s="119">
        <v>0</v>
      </c>
      <c r="BQ176" s="123">
        <v>0</v>
      </c>
      <c r="BR176" s="119">
        <v>61</v>
      </c>
      <c r="BS176" s="123">
        <v>96.82539682539682</v>
      </c>
      <c r="BT176" s="119">
        <v>63</v>
      </c>
      <c r="BU176" s="2"/>
      <c r="BV176" s="3"/>
      <c r="BW176" s="3"/>
      <c r="BX176" s="3"/>
      <c r="BY176" s="3"/>
    </row>
    <row r="177" spans="1:77" ht="41.45" customHeight="1">
      <c r="A177" s="64" t="s">
        <v>416</v>
      </c>
      <c r="C177" s="65"/>
      <c r="D177" s="65" t="s">
        <v>64</v>
      </c>
      <c r="E177" s="66">
        <v>163.46903927925035</v>
      </c>
      <c r="F177" s="68">
        <v>99.99497037094154</v>
      </c>
      <c r="G177" s="102" t="s">
        <v>2127</v>
      </c>
      <c r="H177" s="65"/>
      <c r="I177" s="69" t="s">
        <v>416</v>
      </c>
      <c r="J177" s="70"/>
      <c r="K177" s="70"/>
      <c r="L177" s="69" t="s">
        <v>2521</v>
      </c>
      <c r="M177" s="73">
        <v>2.676207710882076</v>
      </c>
      <c r="N177" s="74">
        <v>4723.37451171875</v>
      </c>
      <c r="O177" s="74">
        <v>9646.09375</v>
      </c>
      <c r="P177" s="75"/>
      <c r="Q177" s="76"/>
      <c r="R177" s="76"/>
      <c r="S177" s="88"/>
      <c r="T177" s="48">
        <v>1</v>
      </c>
      <c r="U177" s="48">
        <v>0</v>
      </c>
      <c r="V177" s="49">
        <v>0</v>
      </c>
      <c r="W177" s="49">
        <v>0.003175</v>
      </c>
      <c r="X177" s="49">
        <v>0</v>
      </c>
      <c r="Y177" s="49">
        <v>0.615425</v>
      </c>
      <c r="Z177" s="49">
        <v>0</v>
      </c>
      <c r="AA177" s="49">
        <v>0</v>
      </c>
      <c r="AB177" s="71">
        <v>177</v>
      </c>
      <c r="AC177" s="71"/>
      <c r="AD177" s="72"/>
      <c r="AE177" s="78" t="s">
        <v>1455</v>
      </c>
      <c r="AF177" s="78">
        <v>32</v>
      </c>
      <c r="AG177" s="78">
        <v>1049</v>
      </c>
      <c r="AH177" s="78">
        <v>29580</v>
      </c>
      <c r="AI177" s="78">
        <v>13636</v>
      </c>
      <c r="AJ177" s="78"/>
      <c r="AK177" s="78" t="s">
        <v>1643</v>
      </c>
      <c r="AL177" s="78"/>
      <c r="AM177" s="78"/>
      <c r="AN177" s="78"/>
      <c r="AO177" s="80">
        <v>43019.63916666667</v>
      </c>
      <c r="AP177" s="83" t="s">
        <v>2007</v>
      </c>
      <c r="AQ177" s="78" t="b">
        <v>1</v>
      </c>
      <c r="AR177" s="78" t="b">
        <v>0</v>
      </c>
      <c r="AS177" s="78" t="b">
        <v>0</v>
      </c>
      <c r="AT177" s="78"/>
      <c r="AU177" s="78">
        <v>12</v>
      </c>
      <c r="AV177" s="78"/>
      <c r="AW177" s="78" t="b">
        <v>0</v>
      </c>
      <c r="AX177" s="78" t="s">
        <v>2136</v>
      </c>
      <c r="AY177" s="83" t="s">
        <v>2311</v>
      </c>
      <c r="AZ177" s="78" t="s">
        <v>65</v>
      </c>
      <c r="BA177" s="78" t="str">
        <f>REPLACE(INDEX(GroupVertices[Group],MATCH(Vertices[[#This Row],[Vertex]],GroupVertices[Vertex],0)),1,1,"")</f>
        <v>5</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417</v>
      </c>
      <c r="C178" s="65"/>
      <c r="D178" s="65" t="s">
        <v>64</v>
      </c>
      <c r="E178" s="66">
        <v>194.0202903205302</v>
      </c>
      <c r="F178" s="68">
        <v>99.89037040402447</v>
      </c>
      <c r="G178" s="102" t="s">
        <v>2128</v>
      </c>
      <c r="H178" s="65"/>
      <c r="I178" s="69" t="s">
        <v>417</v>
      </c>
      <c r="J178" s="70"/>
      <c r="K178" s="70"/>
      <c r="L178" s="69" t="s">
        <v>2522</v>
      </c>
      <c r="M178" s="73">
        <v>37.53589001877792</v>
      </c>
      <c r="N178" s="74">
        <v>5264.12353515625</v>
      </c>
      <c r="O178" s="74">
        <v>9064.6591796875</v>
      </c>
      <c r="P178" s="75"/>
      <c r="Q178" s="76"/>
      <c r="R178" s="76"/>
      <c r="S178" s="88"/>
      <c r="T178" s="48">
        <v>2</v>
      </c>
      <c r="U178" s="48">
        <v>0</v>
      </c>
      <c r="V178" s="49">
        <v>192</v>
      </c>
      <c r="W178" s="49">
        <v>0.004566</v>
      </c>
      <c r="X178" s="49">
        <v>0</v>
      </c>
      <c r="Y178" s="49">
        <v>0.992959</v>
      </c>
      <c r="Z178" s="49">
        <v>0</v>
      </c>
      <c r="AA178" s="49">
        <v>0</v>
      </c>
      <c r="AB178" s="71">
        <v>178</v>
      </c>
      <c r="AC178" s="71"/>
      <c r="AD178" s="72"/>
      <c r="AE178" s="78" t="s">
        <v>1456</v>
      </c>
      <c r="AF178" s="78">
        <v>5803</v>
      </c>
      <c r="AG178" s="78">
        <v>22844</v>
      </c>
      <c r="AH178" s="78">
        <v>129316</v>
      </c>
      <c r="AI178" s="78">
        <v>10309</v>
      </c>
      <c r="AJ178" s="78"/>
      <c r="AK178" s="78" t="s">
        <v>1644</v>
      </c>
      <c r="AL178" s="78" t="s">
        <v>1775</v>
      </c>
      <c r="AM178" s="78"/>
      <c r="AN178" s="78"/>
      <c r="AO178" s="80">
        <v>40378.511354166665</v>
      </c>
      <c r="AP178" s="78"/>
      <c r="AQ178" s="78" t="b">
        <v>1</v>
      </c>
      <c r="AR178" s="78" t="b">
        <v>0</v>
      </c>
      <c r="AS178" s="78" t="b">
        <v>1</v>
      </c>
      <c r="AT178" s="78"/>
      <c r="AU178" s="78">
        <v>379</v>
      </c>
      <c r="AV178" s="83" t="s">
        <v>2039</v>
      </c>
      <c r="AW178" s="78" t="b">
        <v>1</v>
      </c>
      <c r="AX178" s="78" t="s">
        <v>2136</v>
      </c>
      <c r="AY178" s="83" t="s">
        <v>2312</v>
      </c>
      <c r="AZ178" s="78" t="s">
        <v>65</v>
      </c>
      <c r="BA178" s="78" t="str">
        <f>REPLACE(INDEX(GroupVertices[Group],MATCH(Vertices[[#This Row],[Vertex]],GroupVertices[Vertex],0)),1,1,"")</f>
        <v>5</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317</v>
      </c>
      <c r="C179" s="65"/>
      <c r="D179" s="65" t="s">
        <v>64</v>
      </c>
      <c r="E179" s="66">
        <v>162.07289126194755</v>
      </c>
      <c r="F179" s="68">
        <v>99.99975043825282</v>
      </c>
      <c r="G179" s="102" t="s">
        <v>665</v>
      </c>
      <c r="H179" s="65"/>
      <c r="I179" s="69" t="s">
        <v>317</v>
      </c>
      <c r="J179" s="70"/>
      <c r="K179" s="70"/>
      <c r="L179" s="69" t="s">
        <v>2523</v>
      </c>
      <c r="M179" s="73">
        <v>1.0831706116086526</v>
      </c>
      <c r="N179" s="74">
        <v>6328.15185546875</v>
      </c>
      <c r="O179" s="74">
        <v>1905.6917724609375</v>
      </c>
      <c r="P179" s="75"/>
      <c r="Q179" s="76"/>
      <c r="R179" s="76"/>
      <c r="S179" s="88"/>
      <c r="T179" s="48">
        <v>1</v>
      </c>
      <c r="U179" s="48">
        <v>2</v>
      </c>
      <c r="V179" s="49">
        <v>0</v>
      </c>
      <c r="W179" s="49">
        <v>0.5</v>
      </c>
      <c r="X179" s="49">
        <v>0</v>
      </c>
      <c r="Y179" s="49">
        <v>0.999997</v>
      </c>
      <c r="Z179" s="49">
        <v>0.5</v>
      </c>
      <c r="AA179" s="49">
        <v>0.5</v>
      </c>
      <c r="AB179" s="71">
        <v>179</v>
      </c>
      <c r="AC179" s="71"/>
      <c r="AD179" s="72"/>
      <c r="AE179" s="78" t="s">
        <v>1457</v>
      </c>
      <c r="AF179" s="78">
        <v>39</v>
      </c>
      <c r="AG179" s="78">
        <v>53</v>
      </c>
      <c r="AH179" s="78">
        <v>8298</v>
      </c>
      <c r="AI179" s="78">
        <v>3094</v>
      </c>
      <c r="AJ179" s="78"/>
      <c r="AK179" s="78"/>
      <c r="AL179" s="78"/>
      <c r="AM179" s="78"/>
      <c r="AN179" s="78"/>
      <c r="AO179" s="80">
        <v>41341.44621527778</v>
      </c>
      <c r="AP179" s="83" t="s">
        <v>2008</v>
      </c>
      <c r="AQ179" s="78" t="b">
        <v>1</v>
      </c>
      <c r="AR179" s="78" t="b">
        <v>0</v>
      </c>
      <c r="AS179" s="78" t="b">
        <v>0</v>
      </c>
      <c r="AT179" s="78"/>
      <c r="AU179" s="78">
        <v>0</v>
      </c>
      <c r="AV179" s="83" t="s">
        <v>2039</v>
      </c>
      <c r="AW179" s="78" t="b">
        <v>0</v>
      </c>
      <c r="AX179" s="78" t="s">
        <v>2136</v>
      </c>
      <c r="AY179" s="83" t="s">
        <v>2313</v>
      </c>
      <c r="AZ179" s="78" t="s">
        <v>66</v>
      </c>
      <c r="BA179" s="78" t="str">
        <f>REPLACE(INDEX(GroupVertices[Group],MATCH(Vertices[[#This Row],[Vertex]],GroupVertices[Vertex],0)),1,1,"")</f>
        <v>11</v>
      </c>
      <c r="BB179" s="48"/>
      <c r="BC179" s="48"/>
      <c r="BD179" s="48"/>
      <c r="BE179" s="48"/>
      <c r="BF179" s="48"/>
      <c r="BG179" s="48"/>
      <c r="BH179" s="119" t="s">
        <v>3050</v>
      </c>
      <c r="BI179" s="119" t="s">
        <v>3050</v>
      </c>
      <c r="BJ179" s="119" t="s">
        <v>2888</v>
      </c>
      <c r="BK179" s="119" t="s">
        <v>2888</v>
      </c>
      <c r="BL179" s="119">
        <v>0</v>
      </c>
      <c r="BM179" s="123">
        <v>0</v>
      </c>
      <c r="BN179" s="119">
        <v>2</v>
      </c>
      <c r="BO179" s="123">
        <v>4</v>
      </c>
      <c r="BP179" s="119">
        <v>0</v>
      </c>
      <c r="BQ179" s="123">
        <v>0</v>
      </c>
      <c r="BR179" s="119">
        <v>48</v>
      </c>
      <c r="BS179" s="123">
        <v>96</v>
      </c>
      <c r="BT179" s="119">
        <v>50</v>
      </c>
      <c r="BU179" s="2"/>
      <c r="BV179" s="3"/>
      <c r="BW179" s="3"/>
      <c r="BX179" s="3"/>
      <c r="BY179" s="3"/>
    </row>
    <row r="180" spans="1:77" ht="41.45" customHeight="1">
      <c r="A180" s="64" t="s">
        <v>318</v>
      </c>
      <c r="C180" s="65"/>
      <c r="D180" s="65" t="s">
        <v>64</v>
      </c>
      <c r="E180" s="66">
        <v>162.38828614537437</v>
      </c>
      <c r="F180" s="68">
        <v>99.99867060376985</v>
      </c>
      <c r="G180" s="102" t="s">
        <v>666</v>
      </c>
      <c r="H180" s="65"/>
      <c r="I180" s="69" t="s">
        <v>318</v>
      </c>
      <c r="J180" s="70"/>
      <c r="K180" s="70"/>
      <c r="L180" s="69" t="s">
        <v>2524</v>
      </c>
      <c r="M180" s="73">
        <v>1.443043450299938</v>
      </c>
      <c r="N180" s="74">
        <v>5652.4560546875</v>
      </c>
      <c r="O180" s="74">
        <v>3105.57177734375</v>
      </c>
      <c r="P180" s="75"/>
      <c r="Q180" s="76"/>
      <c r="R180" s="76"/>
      <c r="S180" s="88"/>
      <c r="T180" s="48">
        <v>1</v>
      </c>
      <c r="U180" s="48">
        <v>2</v>
      </c>
      <c r="V180" s="49">
        <v>0</v>
      </c>
      <c r="W180" s="49">
        <v>0.5</v>
      </c>
      <c r="X180" s="49">
        <v>0</v>
      </c>
      <c r="Y180" s="49">
        <v>0.999997</v>
      </c>
      <c r="Z180" s="49">
        <v>0.5</v>
      </c>
      <c r="AA180" s="49">
        <v>0.5</v>
      </c>
      <c r="AB180" s="71">
        <v>180</v>
      </c>
      <c r="AC180" s="71"/>
      <c r="AD180" s="72"/>
      <c r="AE180" s="78" t="s">
        <v>1458</v>
      </c>
      <c r="AF180" s="78">
        <v>272</v>
      </c>
      <c r="AG180" s="78">
        <v>278</v>
      </c>
      <c r="AH180" s="78">
        <v>8096</v>
      </c>
      <c r="AI180" s="78">
        <v>5556</v>
      </c>
      <c r="AJ180" s="78"/>
      <c r="AK180" s="78" t="s">
        <v>1645</v>
      </c>
      <c r="AL180" s="78"/>
      <c r="AM180" s="78"/>
      <c r="AN180" s="78"/>
      <c r="AO180" s="80">
        <v>41747.670648148145</v>
      </c>
      <c r="AP180" s="83" t="s">
        <v>2009</v>
      </c>
      <c r="AQ180" s="78" t="b">
        <v>1</v>
      </c>
      <c r="AR180" s="78" t="b">
        <v>0</v>
      </c>
      <c r="AS180" s="78" t="b">
        <v>0</v>
      </c>
      <c r="AT180" s="78"/>
      <c r="AU180" s="78">
        <v>3</v>
      </c>
      <c r="AV180" s="83" t="s">
        <v>2039</v>
      </c>
      <c r="AW180" s="78" t="b">
        <v>0</v>
      </c>
      <c r="AX180" s="78" t="s">
        <v>2136</v>
      </c>
      <c r="AY180" s="83" t="s">
        <v>2314</v>
      </c>
      <c r="AZ180" s="78" t="s">
        <v>66</v>
      </c>
      <c r="BA180" s="78" t="str">
        <f>REPLACE(INDEX(GroupVertices[Group],MATCH(Vertices[[#This Row],[Vertex]],GroupVertices[Vertex],0)),1,1,"")</f>
        <v>11</v>
      </c>
      <c r="BB180" s="48"/>
      <c r="BC180" s="48"/>
      <c r="BD180" s="48"/>
      <c r="BE180" s="48"/>
      <c r="BF180" s="48"/>
      <c r="BG180" s="48"/>
      <c r="BH180" s="119" t="s">
        <v>3050</v>
      </c>
      <c r="BI180" s="119" t="s">
        <v>3050</v>
      </c>
      <c r="BJ180" s="119" t="s">
        <v>2888</v>
      </c>
      <c r="BK180" s="119" t="s">
        <v>2888</v>
      </c>
      <c r="BL180" s="119">
        <v>0</v>
      </c>
      <c r="BM180" s="123">
        <v>0</v>
      </c>
      <c r="BN180" s="119">
        <v>2</v>
      </c>
      <c r="BO180" s="123">
        <v>4</v>
      </c>
      <c r="BP180" s="119">
        <v>0</v>
      </c>
      <c r="BQ180" s="123">
        <v>0</v>
      </c>
      <c r="BR180" s="119">
        <v>48</v>
      </c>
      <c r="BS180" s="123">
        <v>96</v>
      </c>
      <c r="BT180" s="119">
        <v>50</v>
      </c>
      <c r="BU180" s="2"/>
      <c r="BV180" s="3"/>
      <c r="BW180" s="3"/>
      <c r="BX180" s="3"/>
      <c r="BY180" s="3"/>
    </row>
    <row r="181" spans="1:77" ht="41.45" customHeight="1">
      <c r="A181" s="64" t="s">
        <v>418</v>
      </c>
      <c r="C181" s="65"/>
      <c r="D181" s="65" t="s">
        <v>64</v>
      </c>
      <c r="E181" s="66">
        <v>162.4051072058238</v>
      </c>
      <c r="F181" s="68">
        <v>99.99861301259743</v>
      </c>
      <c r="G181" s="102" t="s">
        <v>2129</v>
      </c>
      <c r="H181" s="65"/>
      <c r="I181" s="69" t="s">
        <v>418</v>
      </c>
      <c r="J181" s="70"/>
      <c r="K181" s="70"/>
      <c r="L181" s="69" t="s">
        <v>2525</v>
      </c>
      <c r="M181" s="73">
        <v>1.4622366683634733</v>
      </c>
      <c r="N181" s="74">
        <v>5990.30419921875</v>
      </c>
      <c r="O181" s="74">
        <v>2505.6318359375</v>
      </c>
      <c r="P181" s="75"/>
      <c r="Q181" s="76"/>
      <c r="R181" s="76"/>
      <c r="S181" s="88"/>
      <c r="T181" s="48">
        <v>2</v>
      </c>
      <c r="U181" s="48">
        <v>0</v>
      </c>
      <c r="V181" s="49">
        <v>0</v>
      </c>
      <c r="W181" s="49">
        <v>0.5</v>
      </c>
      <c r="X181" s="49">
        <v>0</v>
      </c>
      <c r="Y181" s="49">
        <v>0.999997</v>
      </c>
      <c r="Z181" s="49">
        <v>1</v>
      </c>
      <c r="AA181" s="49">
        <v>0</v>
      </c>
      <c r="AB181" s="71">
        <v>181</v>
      </c>
      <c r="AC181" s="71"/>
      <c r="AD181" s="72"/>
      <c r="AE181" s="78" t="s">
        <v>1459</v>
      </c>
      <c r="AF181" s="78">
        <v>216</v>
      </c>
      <c r="AG181" s="78">
        <v>290</v>
      </c>
      <c r="AH181" s="78">
        <v>8842</v>
      </c>
      <c r="AI181" s="78">
        <v>2693</v>
      </c>
      <c r="AJ181" s="78"/>
      <c r="AK181" s="78" t="s">
        <v>1646</v>
      </c>
      <c r="AL181" s="78"/>
      <c r="AM181" s="78"/>
      <c r="AN181" s="78"/>
      <c r="AO181" s="80">
        <v>43340.86305555556</v>
      </c>
      <c r="AP181" s="83" t="s">
        <v>2010</v>
      </c>
      <c r="AQ181" s="78" t="b">
        <v>0</v>
      </c>
      <c r="AR181" s="78" t="b">
        <v>0</v>
      </c>
      <c r="AS181" s="78" t="b">
        <v>0</v>
      </c>
      <c r="AT181" s="78"/>
      <c r="AU181" s="78">
        <v>4</v>
      </c>
      <c r="AV181" s="83" t="s">
        <v>2039</v>
      </c>
      <c r="AW181" s="78" t="b">
        <v>0</v>
      </c>
      <c r="AX181" s="78" t="s">
        <v>2136</v>
      </c>
      <c r="AY181" s="83" t="s">
        <v>2315</v>
      </c>
      <c r="AZ181" s="78" t="s">
        <v>65</v>
      </c>
      <c r="BA181" s="78" t="str">
        <f>REPLACE(INDEX(GroupVertices[Group],MATCH(Vertices[[#This Row],[Vertex]],GroupVertices[Vertex],0)),1,1,"")</f>
        <v>11</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319</v>
      </c>
      <c r="C182" s="65"/>
      <c r="D182" s="65" t="s">
        <v>64</v>
      </c>
      <c r="E182" s="66">
        <v>162.0182228154869</v>
      </c>
      <c r="F182" s="68">
        <v>99.9999376095632</v>
      </c>
      <c r="G182" s="102" t="s">
        <v>667</v>
      </c>
      <c r="H182" s="65"/>
      <c r="I182" s="69" t="s">
        <v>319</v>
      </c>
      <c r="J182" s="70"/>
      <c r="K182" s="70"/>
      <c r="L182" s="69" t="s">
        <v>2526</v>
      </c>
      <c r="M182" s="73">
        <v>1.0207926529021631</v>
      </c>
      <c r="N182" s="74">
        <v>7427.73291015625</v>
      </c>
      <c r="O182" s="74">
        <v>8938.2978515625</v>
      </c>
      <c r="P182" s="75"/>
      <c r="Q182" s="76"/>
      <c r="R182" s="76"/>
      <c r="S182" s="88"/>
      <c r="T182" s="48">
        <v>0</v>
      </c>
      <c r="U182" s="48">
        <v>1</v>
      </c>
      <c r="V182" s="49">
        <v>0</v>
      </c>
      <c r="W182" s="49">
        <v>0.005208</v>
      </c>
      <c r="X182" s="49">
        <v>0</v>
      </c>
      <c r="Y182" s="49">
        <v>0.517568</v>
      </c>
      <c r="Z182" s="49">
        <v>0</v>
      </c>
      <c r="AA182" s="49">
        <v>0</v>
      </c>
      <c r="AB182" s="71">
        <v>182</v>
      </c>
      <c r="AC182" s="71"/>
      <c r="AD182" s="72"/>
      <c r="AE182" s="78" t="s">
        <v>1460</v>
      </c>
      <c r="AF182" s="78">
        <v>35</v>
      </c>
      <c r="AG182" s="78">
        <v>14</v>
      </c>
      <c r="AH182" s="78">
        <v>340</v>
      </c>
      <c r="AI182" s="78">
        <v>238</v>
      </c>
      <c r="AJ182" s="78"/>
      <c r="AK182" s="78" t="s">
        <v>1647</v>
      </c>
      <c r="AL182" s="78" t="s">
        <v>1707</v>
      </c>
      <c r="AM182" s="83" t="s">
        <v>1852</v>
      </c>
      <c r="AN182" s="78"/>
      <c r="AO182" s="80">
        <v>40651.66961805556</v>
      </c>
      <c r="AP182" s="78"/>
      <c r="AQ182" s="78" t="b">
        <v>0</v>
      </c>
      <c r="AR182" s="78" t="b">
        <v>0</v>
      </c>
      <c r="AS182" s="78" t="b">
        <v>1</v>
      </c>
      <c r="AT182" s="78"/>
      <c r="AU182" s="78">
        <v>1</v>
      </c>
      <c r="AV182" s="83" t="s">
        <v>2040</v>
      </c>
      <c r="AW182" s="78" t="b">
        <v>0</v>
      </c>
      <c r="AX182" s="78" t="s">
        <v>2136</v>
      </c>
      <c r="AY182" s="83" t="s">
        <v>2316</v>
      </c>
      <c r="AZ182" s="78" t="s">
        <v>66</v>
      </c>
      <c r="BA182" s="78" t="str">
        <f>REPLACE(INDEX(GroupVertices[Group],MATCH(Vertices[[#This Row],[Vertex]],GroupVertices[Vertex],0)),1,1,"")</f>
        <v>5</v>
      </c>
      <c r="BB182" s="48"/>
      <c r="BC182" s="48"/>
      <c r="BD182" s="48"/>
      <c r="BE182" s="48"/>
      <c r="BF182" s="48"/>
      <c r="BG182" s="48"/>
      <c r="BH182" s="119" t="s">
        <v>3051</v>
      </c>
      <c r="BI182" s="119" t="s">
        <v>3051</v>
      </c>
      <c r="BJ182" s="119" t="s">
        <v>3138</v>
      </c>
      <c r="BK182" s="119" t="s">
        <v>3138</v>
      </c>
      <c r="BL182" s="119">
        <v>0</v>
      </c>
      <c r="BM182" s="123">
        <v>0</v>
      </c>
      <c r="BN182" s="119">
        <v>7</v>
      </c>
      <c r="BO182" s="123">
        <v>14.583333333333334</v>
      </c>
      <c r="BP182" s="119">
        <v>0</v>
      </c>
      <c r="BQ182" s="123">
        <v>0</v>
      </c>
      <c r="BR182" s="119">
        <v>41</v>
      </c>
      <c r="BS182" s="123">
        <v>85.41666666666667</v>
      </c>
      <c r="BT182" s="119">
        <v>48</v>
      </c>
      <c r="BU182" s="2"/>
      <c r="BV182" s="3"/>
      <c r="BW182" s="3"/>
      <c r="BX182" s="3"/>
      <c r="BY182" s="3"/>
    </row>
    <row r="183" spans="1:77" ht="41.45" customHeight="1">
      <c r="A183" s="64" t="s">
        <v>320</v>
      </c>
      <c r="C183" s="65"/>
      <c r="D183" s="65" t="s">
        <v>64</v>
      </c>
      <c r="E183" s="66">
        <v>163.17326896634785</v>
      </c>
      <c r="F183" s="68">
        <v>99.99598301572335</v>
      </c>
      <c r="G183" s="102" t="s">
        <v>668</v>
      </c>
      <c r="H183" s="65"/>
      <c r="I183" s="69" t="s">
        <v>320</v>
      </c>
      <c r="J183" s="70"/>
      <c r="K183" s="70"/>
      <c r="L183" s="69" t="s">
        <v>2527</v>
      </c>
      <c r="M183" s="73">
        <v>2.3387269599315816</v>
      </c>
      <c r="N183" s="74">
        <v>1261.515625</v>
      </c>
      <c r="O183" s="74">
        <v>1521.0242919921875</v>
      </c>
      <c r="P183" s="75"/>
      <c r="Q183" s="76"/>
      <c r="R183" s="76"/>
      <c r="S183" s="88"/>
      <c r="T183" s="48">
        <v>1</v>
      </c>
      <c r="U183" s="48">
        <v>1</v>
      </c>
      <c r="V183" s="49">
        <v>0</v>
      </c>
      <c r="W183" s="49">
        <v>0</v>
      </c>
      <c r="X183" s="49">
        <v>0</v>
      </c>
      <c r="Y183" s="49">
        <v>0.999997</v>
      </c>
      <c r="Z183" s="49">
        <v>0</v>
      </c>
      <c r="AA183" s="49" t="s">
        <v>2656</v>
      </c>
      <c r="AB183" s="71">
        <v>183</v>
      </c>
      <c r="AC183" s="71"/>
      <c r="AD183" s="72"/>
      <c r="AE183" s="78" t="s">
        <v>1461</v>
      </c>
      <c r="AF183" s="78">
        <v>104</v>
      </c>
      <c r="AG183" s="78">
        <v>838</v>
      </c>
      <c r="AH183" s="78">
        <v>159119</v>
      </c>
      <c r="AI183" s="78">
        <v>74754</v>
      </c>
      <c r="AJ183" s="78"/>
      <c r="AK183" s="78" t="s">
        <v>1648</v>
      </c>
      <c r="AL183" s="78"/>
      <c r="AM183" s="83" t="s">
        <v>1853</v>
      </c>
      <c r="AN183" s="78"/>
      <c r="AO183" s="80">
        <v>40463.5828587963</v>
      </c>
      <c r="AP183" s="83" t="s">
        <v>2011</v>
      </c>
      <c r="AQ183" s="78" t="b">
        <v>0</v>
      </c>
      <c r="AR183" s="78" t="b">
        <v>0</v>
      </c>
      <c r="AS183" s="78" t="b">
        <v>0</v>
      </c>
      <c r="AT183" s="78"/>
      <c r="AU183" s="78">
        <v>97</v>
      </c>
      <c r="AV183" s="83" t="s">
        <v>2054</v>
      </c>
      <c r="AW183" s="78" t="b">
        <v>0</v>
      </c>
      <c r="AX183" s="78" t="s">
        <v>2136</v>
      </c>
      <c r="AY183" s="83" t="s">
        <v>2317</v>
      </c>
      <c r="AZ183" s="78" t="s">
        <v>66</v>
      </c>
      <c r="BA183" s="78" t="str">
        <f>REPLACE(INDEX(GroupVertices[Group],MATCH(Vertices[[#This Row],[Vertex]],GroupVertices[Vertex],0)),1,1,"")</f>
        <v>2</v>
      </c>
      <c r="BB183" s="48"/>
      <c r="BC183" s="48"/>
      <c r="BD183" s="48"/>
      <c r="BE183" s="48"/>
      <c r="BF183" s="48"/>
      <c r="BG183" s="48"/>
      <c r="BH183" s="119" t="s">
        <v>3052</v>
      </c>
      <c r="BI183" s="119" t="s">
        <v>3052</v>
      </c>
      <c r="BJ183" s="119" t="s">
        <v>3139</v>
      </c>
      <c r="BK183" s="119" t="s">
        <v>3139</v>
      </c>
      <c r="BL183" s="119">
        <v>1</v>
      </c>
      <c r="BM183" s="123">
        <v>1.7241379310344827</v>
      </c>
      <c r="BN183" s="119">
        <v>1</v>
      </c>
      <c r="BO183" s="123">
        <v>1.7241379310344827</v>
      </c>
      <c r="BP183" s="119">
        <v>0</v>
      </c>
      <c r="BQ183" s="123">
        <v>0</v>
      </c>
      <c r="BR183" s="119">
        <v>56</v>
      </c>
      <c r="BS183" s="123">
        <v>96.55172413793103</v>
      </c>
      <c r="BT183" s="119">
        <v>58</v>
      </c>
      <c r="BU183" s="2"/>
      <c r="BV183" s="3"/>
      <c r="BW183" s="3"/>
      <c r="BX183" s="3"/>
      <c r="BY183" s="3"/>
    </row>
    <row r="184" spans="1:77" ht="41.45" customHeight="1">
      <c r="A184" s="64" t="s">
        <v>321</v>
      </c>
      <c r="C184" s="65"/>
      <c r="D184" s="65" t="s">
        <v>64</v>
      </c>
      <c r="E184" s="66">
        <v>162.31539488342685</v>
      </c>
      <c r="F184" s="68">
        <v>99.99892016551703</v>
      </c>
      <c r="G184" s="102" t="s">
        <v>2130</v>
      </c>
      <c r="H184" s="65"/>
      <c r="I184" s="69" t="s">
        <v>321</v>
      </c>
      <c r="J184" s="70"/>
      <c r="K184" s="70"/>
      <c r="L184" s="69" t="s">
        <v>2528</v>
      </c>
      <c r="M184" s="73">
        <v>1.3598728386912855</v>
      </c>
      <c r="N184" s="74">
        <v>1261.515625</v>
      </c>
      <c r="O184" s="74">
        <v>3078.515869140625</v>
      </c>
      <c r="P184" s="75"/>
      <c r="Q184" s="76"/>
      <c r="R184" s="76"/>
      <c r="S184" s="88"/>
      <c r="T184" s="48">
        <v>1</v>
      </c>
      <c r="U184" s="48">
        <v>1</v>
      </c>
      <c r="V184" s="49">
        <v>0</v>
      </c>
      <c r="W184" s="49">
        <v>0</v>
      </c>
      <c r="X184" s="49">
        <v>0</v>
      </c>
      <c r="Y184" s="49">
        <v>0.999997</v>
      </c>
      <c r="Z184" s="49">
        <v>0</v>
      </c>
      <c r="AA184" s="49" t="s">
        <v>2656</v>
      </c>
      <c r="AB184" s="71">
        <v>184</v>
      </c>
      <c r="AC184" s="71"/>
      <c r="AD184" s="72"/>
      <c r="AE184" s="78" t="s">
        <v>1462</v>
      </c>
      <c r="AF184" s="78">
        <v>200</v>
      </c>
      <c r="AG184" s="78">
        <v>226</v>
      </c>
      <c r="AH184" s="78">
        <v>23459</v>
      </c>
      <c r="AI184" s="78">
        <v>0</v>
      </c>
      <c r="AJ184" s="78"/>
      <c r="AK184" s="78" t="s">
        <v>1649</v>
      </c>
      <c r="AL184" s="78" t="s">
        <v>1758</v>
      </c>
      <c r="AM184" s="83" t="s">
        <v>1854</v>
      </c>
      <c r="AN184" s="78"/>
      <c r="AO184" s="80">
        <v>40574.879224537035</v>
      </c>
      <c r="AP184" s="83" t="s">
        <v>2012</v>
      </c>
      <c r="AQ184" s="78" t="b">
        <v>0</v>
      </c>
      <c r="AR184" s="78" t="b">
        <v>0</v>
      </c>
      <c r="AS184" s="78" t="b">
        <v>0</v>
      </c>
      <c r="AT184" s="78"/>
      <c r="AU184" s="78">
        <v>5</v>
      </c>
      <c r="AV184" s="83" t="s">
        <v>2039</v>
      </c>
      <c r="AW184" s="78" t="b">
        <v>0</v>
      </c>
      <c r="AX184" s="78" t="s">
        <v>2136</v>
      </c>
      <c r="AY184" s="83" t="s">
        <v>2318</v>
      </c>
      <c r="AZ184" s="78" t="s">
        <v>66</v>
      </c>
      <c r="BA184" s="78" t="str">
        <f>REPLACE(INDEX(GroupVertices[Group],MATCH(Vertices[[#This Row],[Vertex]],GroupVertices[Vertex],0)),1,1,"")</f>
        <v>2</v>
      </c>
      <c r="BB184" s="48"/>
      <c r="BC184" s="48"/>
      <c r="BD184" s="48"/>
      <c r="BE184" s="48"/>
      <c r="BF184" s="48"/>
      <c r="BG184" s="48"/>
      <c r="BH184" s="119" t="s">
        <v>3053</v>
      </c>
      <c r="BI184" s="119" t="s">
        <v>3053</v>
      </c>
      <c r="BJ184" s="119" t="s">
        <v>3140</v>
      </c>
      <c r="BK184" s="119" t="s">
        <v>3140</v>
      </c>
      <c r="BL184" s="119">
        <v>2</v>
      </c>
      <c r="BM184" s="123">
        <v>9.090909090909092</v>
      </c>
      <c r="BN184" s="119">
        <v>2</v>
      </c>
      <c r="BO184" s="123">
        <v>9.090909090909092</v>
      </c>
      <c r="BP184" s="119">
        <v>0</v>
      </c>
      <c r="BQ184" s="123">
        <v>0</v>
      </c>
      <c r="BR184" s="119">
        <v>18</v>
      </c>
      <c r="BS184" s="123">
        <v>81.81818181818181</v>
      </c>
      <c r="BT184" s="119">
        <v>22</v>
      </c>
      <c r="BU184" s="2"/>
      <c r="BV184" s="3"/>
      <c r="BW184" s="3"/>
      <c r="BX184" s="3"/>
      <c r="BY184" s="3"/>
    </row>
    <row r="185" spans="1:77" ht="41.45" customHeight="1">
      <c r="A185" s="64" t="s">
        <v>322</v>
      </c>
      <c r="C185" s="65"/>
      <c r="D185" s="65" t="s">
        <v>64</v>
      </c>
      <c r="E185" s="66">
        <v>166.8458671644737</v>
      </c>
      <c r="F185" s="68">
        <v>99.98340894307721</v>
      </c>
      <c r="G185" s="102" t="s">
        <v>669</v>
      </c>
      <c r="H185" s="65"/>
      <c r="I185" s="69" t="s">
        <v>322</v>
      </c>
      <c r="J185" s="70"/>
      <c r="K185" s="70"/>
      <c r="L185" s="69" t="s">
        <v>2529</v>
      </c>
      <c r="M185" s="73">
        <v>6.529246237136772</v>
      </c>
      <c r="N185" s="74">
        <v>8261.0322265625</v>
      </c>
      <c r="O185" s="74">
        <v>2937.94140625</v>
      </c>
      <c r="P185" s="75"/>
      <c r="Q185" s="76"/>
      <c r="R185" s="76"/>
      <c r="S185" s="88"/>
      <c r="T185" s="48">
        <v>0</v>
      </c>
      <c r="U185" s="48">
        <v>1</v>
      </c>
      <c r="V185" s="49">
        <v>0</v>
      </c>
      <c r="W185" s="49">
        <v>1</v>
      </c>
      <c r="X185" s="49">
        <v>0</v>
      </c>
      <c r="Y185" s="49">
        <v>0.999997</v>
      </c>
      <c r="Z185" s="49">
        <v>0</v>
      </c>
      <c r="AA185" s="49">
        <v>0</v>
      </c>
      <c r="AB185" s="71">
        <v>185</v>
      </c>
      <c r="AC185" s="71"/>
      <c r="AD185" s="72"/>
      <c r="AE185" s="78" t="s">
        <v>1463</v>
      </c>
      <c r="AF185" s="78">
        <v>1139</v>
      </c>
      <c r="AG185" s="78">
        <v>3458</v>
      </c>
      <c r="AH185" s="78">
        <v>29297</v>
      </c>
      <c r="AI185" s="78">
        <v>27561</v>
      </c>
      <c r="AJ185" s="78"/>
      <c r="AK185" s="78" t="s">
        <v>1650</v>
      </c>
      <c r="AL185" s="78" t="s">
        <v>1758</v>
      </c>
      <c r="AM185" s="83" t="s">
        <v>1855</v>
      </c>
      <c r="AN185" s="78"/>
      <c r="AO185" s="80">
        <v>40875.72887731482</v>
      </c>
      <c r="AP185" s="83" t="s">
        <v>2013</v>
      </c>
      <c r="AQ185" s="78" t="b">
        <v>0</v>
      </c>
      <c r="AR185" s="78" t="b">
        <v>0</v>
      </c>
      <c r="AS185" s="78" t="b">
        <v>0</v>
      </c>
      <c r="AT185" s="78"/>
      <c r="AU185" s="78">
        <v>29</v>
      </c>
      <c r="AV185" s="83" t="s">
        <v>2039</v>
      </c>
      <c r="AW185" s="78" t="b">
        <v>0</v>
      </c>
      <c r="AX185" s="78" t="s">
        <v>2136</v>
      </c>
      <c r="AY185" s="83" t="s">
        <v>2319</v>
      </c>
      <c r="AZ185" s="78" t="s">
        <v>66</v>
      </c>
      <c r="BA185" s="78" t="str">
        <f>REPLACE(INDEX(GroupVertices[Group],MATCH(Vertices[[#This Row],[Vertex]],GroupVertices[Vertex],0)),1,1,"")</f>
        <v>23</v>
      </c>
      <c r="BB185" s="48"/>
      <c r="BC185" s="48"/>
      <c r="BD185" s="48"/>
      <c r="BE185" s="48"/>
      <c r="BF185" s="48"/>
      <c r="BG185" s="48"/>
      <c r="BH185" s="119" t="s">
        <v>3054</v>
      </c>
      <c r="BI185" s="119" t="s">
        <v>3054</v>
      </c>
      <c r="BJ185" s="119" t="s">
        <v>3141</v>
      </c>
      <c r="BK185" s="119" t="s">
        <v>3141</v>
      </c>
      <c r="BL185" s="119">
        <v>3</v>
      </c>
      <c r="BM185" s="123">
        <v>7.5</v>
      </c>
      <c r="BN185" s="119">
        <v>0</v>
      </c>
      <c r="BO185" s="123">
        <v>0</v>
      </c>
      <c r="BP185" s="119">
        <v>0</v>
      </c>
      <c r="BQ185" s="123">
        <v>0</v>
      </c>
      <c r="BR185" s="119">
        <v>37</v>
      </c>
      <c r="BS185" s="123">
        <v>92.5</v>
      </c>
      <c r="BT185" s="119">
        <v>40</v>
      </c>
      <c r="BU185" s="2"/>
      <c r="BV185" s="3"/>
      <c r="BW185" s="3"/>
      <c r="BX185" s="3"/>
      <c r="BY185" s="3"/>
    </row>
    <row r="186" spans="1:77" ht="41.45" customHeight="1">
      <c r="A186" s="64" t="s">
        <v>419</v>
      </c>
      <c r="C186" s="65"/>
      <c r="D186" s="65" t="s">
        <v>64</v>
      </c>
      <c r="E186" s="66">
        <v>162.058873711573</v>
      </c>
      <c r="F186" s="68">
        <v>99.99979843089652</v>
      </c>
      <c r="G186" s="102" t="s">
        <v>2131</v>
      </c>
      <c r="H186" s="65"/>
      <c r="I186" s="69" t="s">
        <v>419</v>
      </c>
      <c r="J186" s="70"/>
      <c r="K186" s="70"/>
      <c r="L186" s="69" t="s">
        <v>2530</v>
      </c>
      <c r="M186" s="73">
        <v>1.0671762632223734</v>
      </c>
      <c r="N186" s="74">
        <v>8261.0322265625</v>
      </c>
      <c r="O186" s="74">
        <v>3355.546875</v>
      </c>
      <c r="P186" s="75"/>
      <c r="Q186" s="76"/>
      <c r="R186" s="76"/>
      <c r="S186" s="88"/>
      <c r="T186" s="48">
        <v>1</v>
      </c>
      <c r="U186" s="48">
        <v>0</v>
      </c>
      <c r="V186" s="49">
        <v>0</v>
      </c>
      <c r="W186" s="49">
        <v>1</v>
      </c>
      <c r="X186" s="49">
        <v>0</v>
      </c>
      <c r="Y186" s="49">
        <v>0.999997</v>
      </c>
      <c r="Z186" s="49">
        <v>0</v>
      </c>
      <c r="AA186" s="49">
        <v>0</v>
      </c>
      <c r="AB186" s="71">
        <v>186</v>
      </c>
      <c r="AC186" s="71"/>
      <c r="AD186" s="72"/>
      <c r="AE186" s="78" t="s">
        <v>1464</v>
      </c>
      <c r="AF186" s="78">
        <v>689</v>
      </c>
      <c r="AG186" s="78">
        <v>43</v>
      </c>
      <c r="AH186" s="78">
        <v>840</v>
      </c>
      <c r="AI186" s="78">
        <v>915</v>
      </c>
      <c r="AJ186" s="78"/>
      <c r="AK186" s="78" t="s">
        <v>1651</v>
      </c>
      <c r="AL186" s="78" t="s">
        <v>1758</v>
      </c>
      <c r="AM186" s="78"/>
      <c r="AN186" s="78"/>
      <c r="AO186" s="80">
        <v>42920.05130787037</v>
      </c>
      <c r="AP186" s="83" t="s">
        <v>2014</v>
      </c>
      <c r="AQ186" s="78" t="b">
        <v>1</v>
      </c>
      <c r="AR186" s="78" t="b">
        <v>0</v>
      </c>
      <c r="AS186" s="78" t="b">
        <v>1</v>
      </c>
      <c r="AT186" s="78"/>
      <c r="AU186" s="78">
        <v>0</v>
      </c>
      <c r="AV186" s="78"/>
      <c r="AW186" s="78" t="b">
        <v>0</v>
      </c>
      <c r="AX186" s="78" t="s">
        <v>2136</v>
      </c>
      <c r="AY186" s="83" t="s">
        <v>2320</v>
      </c>
      <c r="AZ186" s="78" t="s">
        <v>65</v>
      </c>
      <c r="BA186" s="78" t="str">
        <f>REPLACE(INDEX(GroupVertices[Group],MATCH(Vertices[[#This Row],[Vertex]],GroupVertices[Vertex],0)),1,1,"")</f>
        <v>23</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323</v>
      </c>
      <c r="C187" s="65"/>
      <c r="D187" s="65" t="s">
        <v>64</v>
      </c>
      <c r="E187" s="66">
        <v>163.50408315518666</v>
      </c>
      <c r="F187" s="68">
        <v>99.99485038933233</v>
      </c>
      <c r="G187" s="102" t="s">
        <v>670</v>
      </c>
      <c r="H187" s="65"/>
      <c r="I187" s="69" t="s">
        <v>323</v>
      </c>
      <c r="J187" s="70"/>
      <c r="K187" s="70"/>
      <c r="L187" s="69" t="s">
        <v>2531</v>
      </c>
      <c r="M187" s="73">
        <v>2.716193581847774</v>
      </c>
      <c r="N187" s="74">
        <v>3283.8935546875</v>
      </c>
      <c r="O187" s="74">
        <v>352.9058837890625</v>
      </c>
      <c r="P187" s="75"/>
      <c r="Q187" s="76"/>
      <c r="R187" s="76"/>
      <c r="S187" s="88"/>
      <c r="T187" s="48">
        <v>0</v>
      </c>
      <c r="U187" s="48">
        <v>1</v>
      </c>
      <c r="V187" s="49">
        <v>0</v>
      </c>
      <c r="W187" s="49">
        <v>0.003968</v>
      </c>
      <c r="X187" s="49">
        <v>0</v>
      </c>
      <c r="Y187" s="49">
        <v>0.564341</v>
      </c>
      <c r="Z187" s="49">
        <v>0</v>
      </c>
      <c r="AA187" s="49">
        <v>0</v>
      </c>
      <c r="AB187" s="71">
        <v>187</v>
      </c>
      <c r="AC187" s="71"/>
      <c r="AD187" s="72"/>
      <c r="AE187" s="78" t="s">
        <v>1465</v>
      </c>
      <c r="AF187" s="78">
        <v>921</v>
      </c>
      <c r="AG187" s="78">
        <v>1074</v>
      </c>
      <c r="AH187" s="78">
        <v>17519</v>
      </c>
      <c r="AI187" s="78">
        <v>1610</v>
      </c>
      <c r="AJ187" s="78"/>
      <c r="AK187" s="78" t="s">
        <v>1652</v>
      </c>
      <c r="AL187" s="78" t="s">
        <v>1690</v>
      </c>
      <c r="AM187" s="83" t="s">
        <v>1856</v>
      </c>
      <c r="AN187" s="78"/>
      <c r="AO187" s="80">
        <v>39882.681875</v>
      </c>
      <c r="AP187" s="83" t="s">
        <v>2015</v>
      </c>
      <c r="AQ187" s="78" t="b">
        <v>0</v>
      </c>
      <c r="AR187" s="78" t="b">
        <v>0</v>
      </c>
      <c r="AS187" s="78" t="b">
        <v>1</v>
      </c>
      <c r="AT187" s="78"/>
      <c r="AU187" s="78">
        <v>60</v>
      </c>
      <c r="AV187" s="83" t="s">
        <v>2041</v>
      </c>
      <c r="AW187" s="78" t="b">
        <v>0</v>
      </c>
      <c r="AX187" s="78" t="s">
        <v>2136</v>
      </c>
      <c r="AY187" s="83" t="s">
        <v>2321</v>
      </c>
      <c r="AZ187" s="78" t="s">
        <v>66</v>
      </c>
      <c r="BA187" s="78" t="str">
        <f>REPLACE(INDEX(GroupVertices[Group],MATCH(Vertices[[#This Row],[Vertex]],GroupVertices[Vertex],0)),1,1,"")</f>
        <v>4</v>
      </c>
      <c r="BB187" s="48"/>
      <c r="BC187" s="48"/>
      <c r="BD187" s="48"/>
      <c r="BE187" s="48"/>
      <c r="BF187" s="48" t="s">
        <v>562</v>
      </c>
      <c r="BG187" s="48" t="s">
        <v>562</v>
      </c>
      <c r="BH187" s="119" t="s">
        <v>3055</v>
      </c>
      <c r="BI187" s="119" t="s">
        <v>3055</v>
      </c>
      <c r="BJ187" s="119" t="s">
        <v>3142</v>
      </c>
      <c r="BK187" s="119" t="s">
        <v>3142</v>
      </c>
      <c r="BL187" s="119">
        <v>0</v>
      </c>
      <c r="BM187" s="123">
        <v>0</v>
      </c>
      <c r="BN187" s="119">
        <v>2</v>
      </c>
      <c r="BO187" s="123">
        <v>4.761904761904762</v>
      </c>
      <c r="BP187" s="119">
        <v>0</v>
      </c>
      <c r="BQ187" s="123">
        <v>0</v>
      </c>
      <c r="BR187" s="119">
        <v>40</v>
      </c>
      <c r="BS187" s="123">
        <v>95.23809523809524</v>
      </c>
      <c r="BT187" s="119">
        <v>42</v>
      </c>
      <c r="BU187" s="2"/>
      <c r="BV187" s="3"/>
      <c r="BW187" s="3"/>
      <c r="BX187" s="3"/>
      <c r="BY187" s="3"/>
    </row>
    <row r="188" spans="1:77" ht="41.45" customHeight="1">
      <c r="A188" s="64" t="s">
        <v>324</v>
      </c>
      <c r="C188" s="65"/>
      <c r="D188" s="65" t="s">
        <v>64</v>
      </c>
      <c r="E188" s="66">
        <v>162.97562150606703</v>
      </c>
      <c r="F188" s="68">
        <v>99.99665971199934</v>
      </c>
      <c r="G188" s="102" t="s">
        <v>671</v>
      </c>
      <c r="H188" s="65"/>
      <c r="I188" s="69" t="s">
        <v>324</v>
      </c>
      <c r="J188" s="70"/>
      <c r="K188" s="70"/>
      <c r="L188" s="69" t="s">
        <v>2532</v>
      </c>
      <c r="M188" s="73">
        <v>2.113206647685043</v>
      </c>
      <c r="N188" s="74">
        <v>2114.79833984375</v>
      </c>
      <c r="O188" s="74">
        <v>2299.77001953125</v>
      </c>
      <c r="P188" s="75"/>
      <c r="Q188" s="76"/>
      <c r="R188" s="76"/>
      <c r="S188" s="88"/>
      <c r="T188" s="48">
        <v>1</v>
      </c>
      <c r="U188" s="48">
        <v>1</v>
      </c>
      <c r="V188" s="49">
        <v>0</v>
      </c>
      <c r="W188" s="49">
        <v>0</v>
      </c>
      <c r="X188" s="49">
        <v>0</v>
      </c>
      <c r="Y188" s="49">
        <v>0.999997</v>
      </c>
      <c r="Z188" s="49">
        <v>0</v>
      </c>
      <c r="AA188" s="49" t="s">
        <v>2656</v>
      </c>
      <c r="AB188" s="71">
        <v>188</v>
      </c>
      <c r="AC188" s="71"/>
      <c r="AD188" s="72"/>
      <c r="AE188" s="78" t="s">
        <v>1466</v>
      </c>
      <c r="AF188" s="78">
        <v>296</v>
      </c>
      <c r="AG188" s="78">
        <v>697</v>
      </c>
      <c r="AH188" s="78">
        <v>12</v>
      </c>
      <c r="AI188" s="78">
        <v>17686</v>
      </c>
      <c r="AJ188" s="78"/>
      <c r="AK188" s="78" t="s">
        <v>1653</v>
      </c>
      <c r="AL188" s="78" t="s">
        <v>1776</v>
      </c>
      <c r="AM188" s="78"/>
      <c r="AN188" s="78"/>
      <c r="AO188" s="80">
        <v>42979.82686342593</v>
      </c>
      <c r="AP188" s="83" t="s">
        <v>2016</v>
      </c>
      <c r="AQ188" s="78" t="b">
        <v>1</v>
      </c>
      <c r="AR188" s="78" t="b">
        <v>0</v>
      </c>
      <c r="AS188" s="78" t="b">
        <v>0</v>
      </c>
      <c r="AT188" s="78"/>
      <c r="AU188" s="78">
        <v>3</v>
      </c>
      <c r="AV188" s="78"/>
      <c r="AW188" s="78" t="b">
        <v>0</v>
      </c>
      <c r="AX188" s="78" t="s">
        <v>2136</v>
      </c>
      <c r="AY188" s="83" t="s">
        <v>2322</v>
      </c>
      <c r="AZ188" s="78" t="s">
        <v>66</v>
      </c>
      <c r="BA188" s="78" t="str">
        <f>REPLACE(INDEX(GroupVertices[Group],MATCH(Vertices[[#This Row],[Vertex]],GroupVertices[Vertex],0)),1,1,"")</f>
        <v>2</v>
      </c>
      <c r="BB188" s="48"/>
      <c r="BC188" s="48"/>
      <c r="BD188" s="48"/>
      <c r="BE188" s="48"/>
      <c r="BF188" s="48"/>
      <c r="BG188" s="48"/>
      <c r="BH188" s="119" t="s">
        <v>3056</v>
      </c>
      <c r="BI188" s="119" t="s">
        <v>3056</v>
      </c>
      <c r="BJ188" s="119" t="s">
        <v>3143</v>
      </c>
      <c r="BK188" s="119" t="s">
        <v>3143</v>
      </c>
      <c r="BL188" s="119">
        <v>0</v>
      </c>
      <c r="BM188" s="123">
        <v>0</v>
      </c>
      <c r="BN188" s="119">
        <v>0</v>
      </c>
      <c r="BO188" s="123">
        <v>0</v>
      </c>
      <c r="BP188" s="119">
        <v>0</v>
      </c>
      <c r="BQ188" s="123">
        <v>0</v>
      </c>
      <c r="BR188" s="119">
        <v>20</v>
      </c>
      <c r="BS188" s="123">
        <v>100</v>
      </c>
      <c r="BT188" s="119">
        <v>20</v>
      </c>
      <c r="BU188" s="2"/>
      <c r="BV188" s="3"/>
      <c r="BW188" s="3"/>
      <c r="BX188" s="3"/>
      <c r="BY188" s="3"/>
    </row>
    <row r="189" spans="1:77" ht="41.45" customHeight="1">
      <c r="A189" s="64" t="s">
        <v>325</v>
      </c>
      <c r="C189" s="65"/>
      <c r="D189" s="65" t="s">
        <v>64</v>
      </c>
      <c r="E189" s="66">
        <v>162.98122852621682</v>
      </c>
      <c r="F189" s="68">
        <v>99.99664051494187</v>
      </c>
      <c r="G189" s="102" t="s">
        <v>672</v>
      </c>
      <c r="H189" s="65"/>
      <c r="I189" s="69" t="s">
        <v>325</v>
      </c>
      <c r="J189" s="70"/>
      <c r="K189" s="70"/>
      <c r="L189" s="69" t="s">
        <v>2533</v>
      </c>
      <c r="M189" s="73">
        <v>2.119604387039555</v>
      </c>
      <c r="N189" s="74">
        <v>2541.439453125</v>
      </c>
      <c r="O189" s="74">
        <v>2299.77001953125</v>
      </c>
      <c r="P189" s="75"/>
      <c r="Q189" s="76"/>
      <c r="R189" s="76"/>
      <c r="S189" s="88"/>
      <c r="T189" s="48">
        <v>1</v>
      </c>
      <c r="U189" s="48">
        <v>1</v>
      </c>
      <c r="V189" s="49">
        <v>0</v>
      </c>
      <c r="W189" s="49">
        <v>0</v>
      </c>
      <c r="X189" s="49">
        <v>0</v>
      </c>
      <c r="Y189" s="49">
        <v>0.999997</v>
      </c>
      <c r="Z189" s="49">
        <v>0</v>
      </c>
      <c r="AA189" s="49" t="s">
        <v>2656</v>
      </c>
      <c r="AB189" s="71">
        <v>189</v>
      </c>
      <c r="AC189" s="71"/>
      <c r="AD189" s="72"/>
      <c r="AE189" s="78" t="s">
        <v>1467</v>
      </c>
      <c r="AF189" s="78">
        <v>765</v>
      </c>
      <c r="AG189" s="78">
        <v>701</v>
      </c>
      <c r="AH189" s="78">
        <v>20120</v>
      </c>
      <c r="AI189" s="78">
        <v>69886</v>
      </c>
      <c r="AJ189" s="78"/>
      <c r="AK189" s="78" t="s">
        <v>1654</v>
      </c>
      <c r="AL189" s="78" t="s">
        <v>1777</v>
      </c>
      <c r="AM189" s="83" t="s">
        <v>1857</v>
      </c>
      <c r="AN189" s="78"/>
      <c r="AO189" s="80">
        <v>39942.063425925924</v>
      </c>
      <c r="AP189" s="83" t="s">
        <v>2017</v>
      </c>
      <c r="AQ189" s="78" t="b">
        <v>0</v>
      </c>
      <c r="AR189" s="78" t="b">
        <v>0</v>
      </c>
      <c r="AS189" s="78" t="b">
        <v>1</v>
      </c>
      <c r="AT189" s="78"/>
      <c r="AU189" s="78">
        <v>9</v>
      </c>
      <c r="AV189" s="83" t="s">
        <v>2044</v>
      </c>
      <c r="AW189" s="78" t="b">
        <v>0</v>
      </c>
      <c r="AX189" s="78" t="s">
        <v>2136</v>
      </c>
      <c r="AY189" s="83" t="s">
        <v>2323</v>
      </c>
      <c r="AZ189" s="78" t="s">
        <v>66</v>
      </c>
      <c r="BA189" s="78" t="str">
        <f>REPLACE(INDEX(GroupVertices[Group],MATCH(Vertices[[#This Row],[Vertex]],GroupVertices[Vertex],0)),1,1,"")</f>
        <v>2</v>
      </c>
      <c r="BB189" s="48"/>
      <c r="BC189" s="48"/>
      <c r="BD189" s="48"/>
      <c r="BE189" s="48"/>
      <c r="BF189" s="48"/>
      <c r="BG189" s="48"/>
      <c r="BH189" s="119" t="s">
        <v>3057</v>
      </c>
      <c r="BI189" s="119" t="s">
        <v>3057</v>
      </c>
      <c r="BJ189" s="119" t="s">
        <v>3144</v>
      </c>
      <c r="BK189" s="119" t="s">
        <v>3144</v>
      </c>
      <c r="BL189" s="119">
        <v>1</v>
      </c>
      <c r="BM189" s="123">
        <v>2.857142857142857</v>
      </c>
      <c r="BN189" s="119">
        <v>1</v>
      </c>
      <c r="BO189" s="123">
        <v>2.857142857142857</v>
      </c>
      <c r="BP189" s="119">
        <v>0</v>
      </c>
      <c r="BQ189" s="123">
        <v>0</v>
      </c>
      <c r="BR189" s="119">
        <v>33</v>
      </c>
      <c r="BS189" s="123">
        <v>94.28571428571429</v>
      </c>
      <c r="BT189" s="119">
        <v>35</v>
      </c>
      <c r="BU189" s="2"/>
      <c r="BV189" s="3"/>
      <c r="BW189" s="3"/>
      <c r="BX189" s="3"/>
      <c r="BY189" s="3"/>
    </row>
    <row r="190" spans="1:77" ht="41.45" customHeight="1">
      <c r="A190" s="64" t="s">
        <v>326</v>
      </c>
      <c r="C190" s="65"/>
      <c r="D190" s="65" t="s">
        <v>64</v>
      </c>
      <c r="E190" s="66">
        <v>162.2691369671909</v>
      </c>
      <c r="F190" s="68">
        <v>99.9990785412412</v>
      </c>
      <c r="G190" s="102" t="s">
        <v>673</v>
      </c>
      <c r="H190" s="65"/>
      <c r="I190" s="69" t="s">
        <v>326</v>
      </c>
      <c r="J190" s="70"/>
      <c r="K190" s="70"/>
      <c r="L190" s="69" t="s">
        <v>2534</v>
      </c>
      <c r="M190" s="73">
        <v>1.3070914890165635</v>
      </c>
      <c r="N190" s="74">
        <v>834.874267578125</v>
      </c>
      <c r="O190" s="74">
        <v>3078.515869140625</v>
      </c>
      <c r="P190" s="75"/>
      <c r="Q190" s="76"/>
      <c r="R190" s="76"/>
      <c r="S190" s="88"/>
      <c r="T190" s="48">
        <v>1</v>
      </c>
      <c r="U190" s="48">
        <v>1</v>
      </c>
      <c r="V190" s="49">
        <v>0</v>
      </c>
      <c r="W190" s="49">
        <v>0</v>
      </c>
      <c r="X190" s="49">
        <v>0</v>
      </c>
      <c r="Y190" s="49">
        <v>0.999997</v>
      </c>
      <c r="Z190" s="49">
        <v>0</v>
      </c>
      <c r="AA190" s="49" t="s">
        <v>2656</v>
      </c>
      <c r="AB190" s="71">
        <v>190</v>
      </c>
      <c r="AC190" s="71"/>
      <c r="AD190" s="72"/>
      <c r="AE190" s="78" t="s">
        <v>1468</v>
      </c>
      <c r="AF190" s="78">
        <v>177</v>
      </c>
      <c r="AG190" s="78">
        <v>193</v>
      </c>
      <c r="AH190" s="78">
        <v>21116</v>
      </c>
      <c r="AI190" s="78">
        <v>2851</v>
      </c>
      <c r="AJ190" s="78"/>
      <c r="AK190" s="78" t="s">
        <v>1655</v>
      </c>
      <c r="AL190" s="78" t="s">
        <v>1778</v>
      </c>
      <c r="AM190" s="78"/>
      <c r="AN190" s="78"/>
      <c r="AO190" s="80">
        <v>39592.91071759259</v>
      </c>
      <c r="AP190" s="83" t="s">
        <v>2018</v>
      </c>
      <c r="AQ190" s="78" t="b">
        <v>0</v>
      </c>
      <c r="AR190" s="78" t="b">
        <v>0</v>
      </c>
      <c r="AS190" s="78" t="b">
        <v>0</v>
      </c>
      <c r="AT190" s="78"/>
      <c r="AU190" s="78">
        <v>11</v>
      </c>
      <c r="AV190" s="83" t="s">
        <v>2041</v>
      </c>
      <c r="AW190" s="78" t="b">
        <v>0</v>
      </c>
      <c r="AX190" s="78" t="s">
        <v>2136</v>
      </c>
      <c r="AY190" s="83" t="s">
        <v>2324</v>
      </c>
      <c r="AZ190" s="78" t="s">
        <v>66</v>
      </c>
      <c r="BA190" s="78" t="str">
        <f>REPLACE(INDEX(GroupVertices[Group],MATCH(Vertices[[#This Row],[Vertex]],GroupVertices[Vertex],0)),1,1,"")</f>
        <v>2</v>
      </c>
      <c r="BB190" s="48" t="s">
        <v>537</v>
      </c>
      <c r="BC190" s="48" t="s">
        <v>537</v>
      </c>
      <c r="BD190" s="48" t="s">
        <v>547</v>
      </c>
      <c r="BE190" s="48" t="s">
        <v>547</v>
      </c>
      <c r="BF190" s="48"/>
      <c r="BG190" s="48"/>
      <c r="BH190" s="119" t="s">
        <v>3058</v>
      </c>
      <c r="BI190" s="119" t="s">
        <v>3058</v>
      </c>
      <c r="BJ190" s="119" t="s">
        <v>3145</v>
      </c>
      <c r="BK190" s="119" t="s">
        <v>3145</v>
      </c>
      <c r="BL190" s="119">
        <v>2</v>
      </c>
      <c r="BM190" s="123">
        <v>3.7735849056603774</v>
      </c>
      <c r="BN190" s="119">
        <v>0</v>
      </c>
      <c r="BO190" s="123">
        <v>0</v>
      </c>
      <c r="BP190" s="119">
        <v>0</v>
      </c>
      <c r="BQ190" s="123">
        <v>0</v>
      </c>
      <c r="BR190" s="119">
        <v>51</v>
      </c>
      <c r="BS190" s="123">
        <v>96.22641509433963</v>
      </c>
      <c r="BT190" s="119">
        <v>53</v>
      </c>
      <c r="BU190" s="2"/>
      <c r="BV190" s="3"/>
      <c r="BW190" s="3"/>
      <c r="BX190" s="3"/>
      <c r="BY190" s="3"/>
    </row>
    <row r="191" spans="1:77" ht="41.45" customHeight="1">
      <c r="A191" s="64" t="s">
        <v>327</v>
      </c>
      <c r="C191" s="65"/>
      <c r="D191" s="65" t="s">
        <v>64</v>
      </c>
      <c r="E191" s="66">
        <v>162.16400533938196</v>
      </c>
      <c r="F191" s="68">
        <v>99.99943848606885</v>
      </c>
      <c r="G191" s="102" t="s">
        <v>674</v>
      </c>
      <c r="H191" s="65"/>
      <c r="I191" s="69" t="s">
        <v>327</v>
      </c>
      <c r="J191" s="70"/>
      <c r="K191" s="70"/>
      <c r="L191" s="69" t="s">
        <v>2535</v>
      </c>
      <c r="M191" s="73">
        <v>1.1871338761194683</v>
      </c>
      <c r="N191" s="74">
        <v>5821.3798828125</v>
      </c>
      <c r="O191" s="74">
        <v>1252.81591796875</v>
      </c>
      <c r="P191" s="75"/>
      <c r="Q191" s="76"/>
      <c r="R191" s="76"/>
      <c r="S191" s="88"/>
      <c r="T191" s="48">
        <v>0</v>
      </c>
      <c r="U191" s="48">
        <v>1</v>
      </c>
      <c r="V191" s="49">
        <v>0</v>
      </c>
      <c r="W191" s="49">
        <v>0.333333</v>
      </c>
      <c r="X191" s="49">
        <v>0</v>
      </c>
      <c r="Y191" s="49">
        <v>0.638296</v>
      </c>
      <c r="Z191" s="49">
        <v>0</v>
      </c>
      <c r="AA191" s="49">
        <v>0</v>
      </c>
      <c r="AB191" s="71">
        <v>191</v>
      </c>
      <c r="AC191" s="71"/>
      <c r="AD191" s="72"/>
      <c r="AE191" s="78" t="s">
        <v>1469</v>
      </c>
      <c r="AF191" s="78">
        <v>297</v>
      </c>
      <c r="AG191" s="78">
        <v>118</v>
      </c>
      <c r="AH191" s="78">
        <v>218</v>
      </c>
      <c r="AI191" s="78">
        <v>1067</v>
      </c>
      <c r="AJ191" s="78"/>
      <c r="AK191" s="78" t="s">
        <v>1656</v>
      </c>
      <c r="AL191" s="78" t="s">
        <v>1726</v>
      </c>
      <c r="AM191" s="78"/>
      <c r="AN191" s="78"/>
      <c r="AO191" s="80">
        <v>43479.84297453704</v>
      </c>
      <c r="AP191" s="83" t="s">
        <v>2019</v>
      </c>
      <c r="AQ191" s="78" t="b">
        <v>0</v>
      </c>
      <c r="AR191" s="78" t="b">
        <v>0</v>
      </c>
      <c r="AS191" s="78" t="b">
        <v>0</v>
      </c>
      <c r="AT191" s="78"/>
      <c r="AU191" s="78">
        <v>0</v>
      </c>
      <c r="AV191" s="83" t="s">
        <v>2039</v>
      </c>
      <c r="AW191" s="78" t="b">
        <v>0</v>
      </c>
      <c r="AX191" s="78" t="s">
        <v>2136</v>
      </c>
      <c r="AY191" s="83" t="s">
        <v>2325</v>
      </c>
      <c r="AZ191" s="78" t="s">
        <v>66</v>
      </c>
      <c r="BA191" s="78" t="str">
        <f>REPLACE(INDEX(GroupVertices[Group],MATCH(Vertices[[#This Row],[Vertex]],GroupVertices[Vertex],0)),1,1,"")</f>
        <v>10</v>
      </c>
      <c r="BB191" s="48"/>
      <c r="BC191" s="48"/>
      <c r="BD191" s="48"/>
      <c r="BE191" s="48"/>
      <c r="BF191" s="48"/>
      <c r="BG191" s="48"/>
      <c r="BH191" s="119" t="s">
        <v>2790</v>
      </c>
      <c r="BI191" s="119" t="s">
        <v>2790</v>
      </c>
      <c r="BJ191" s="119" t="s">
        <v>2887</v>
      </c>
      <c r="BK191" s="119" t="s">
        <v>2887</v>
      </c>
      <c r="BL191" s="119">
        <v>2</v>
      </c>
      <c r="BM191" s="123">
        <v>3.7037037037037037</v>
      </c>
      <c r="BN191" s="119">
        <v>2</v>
      </c>
      <c r="BO191" s="123">
        <v>3.7037037037037037</v>
      </c>
      <c r="BP191" s="119">
        <v>0</v>
      </c>
      <c r="BQ191" s="123">
        <v>0</v>
      </c>
      <c r="BR191" s="119">
        <v>50</v>
      </c>
      <c r="BS191" s="123">
        <v>92.5925925925926</v>
      </c>
      <c r="BT191" s="119">
        <v>54</v>
      </c>
      <c r="BU191" s="2"/>
      <c r="BV191" s="3"/>
      <c r="BW191" s="3"/>
      <c r="BX191" s="3"/>
      <c r="BY191" s="3"/>
    </row>
    <row r="192" spans="1:77" ht="41.45" customHeight="1">
      <c r="A192" s="64" t="s">
        <v>328</v>
      </c>
      <c r="C192" s="65"/>
      <c r="D192" s="65" t="s">
        <v>64</v>
      </c>
      <c r="E192" s="66">
        <v>165.505789348669</v>
      </c>
      <c r="F192" s="68">
        <v>99.98799703981373</v>
      </c>
      <c r="G192" s="102" t="s">
        <v>675</v>
      </c>
      <c r="H192" s="65"/>
      <c r="I192" s="69" t="s">
        <v>328</v>
      </c>
      <c r="J192" s="70"/>
      <c r="K192" s="70"/>
      <c r="L192" s="69" t="s">
        <v>2536</v>
      </c>
      <c r="M192" s="73">
        <v>5.000186531408466</v>
      </c>
      <c r="N192" s="74">
        <v>5821.3798828125</v>
      </c>
      <c r="O192" s="74">
        <v>652.8758544921875</v>
      </c>
      <c r="P192" s="75"/>
      <c r="Q192" s="76"/>
      <c r="R192" s="76"/>
      <c r="S192" s="88"/>
      <c r="T192" s="48">
        <v>3</v>
      </c>
      <c r="U192" s="48">
        <v>1</v>
      </c>
      <c r="V192" s="49">
        <v>2</v>
      </c>
      <c r="W192" s="49">
        <v>0.5</v>
      </c>
      <c r="X192" s="49">
        <v>0</v>
      </c>
      <c r="Y192" s="49">
        <v>1.723399</v>
      </c>
      <c r="Z192" s="49">
        <v>0</v>
      </c>
      <c r="AA192" s="49">
        <v>0</v>
      </c>
      <c r="AB192" s="71">
        <v>192</v>
      </c>
      <c r="AC192" s="71"/>
      <c r="AD192" s="72"/>
      <c r="AE192" s="78" t="s">
        <v>1470</v>
      </c>
      <c r="AF192" s="78">
        <v>2834</v>
      </c>
      <c r="AG192" s="78">
        <v>2502</v>
      </c>
      <c r="AH192" s="78">
        <v>27986</v>
      </c>
      <c r="AI192" s="78">
        <v>3364</v>
      </c>
      <c r="AJ192" s="78"/>
      <c r="AK192" s="78" t="s">
        <v>1657</v>
      </c>
      <c r="AL192" s="78" t="s">
        <v>1779</v>
      </c>
      <c r="AM192" s="83" t="s">
        <v>1858</v>
      </c>
      <c r="AN192" s="78"/>
      <c r="AO192" s="80">
        <v>40020.83658564815</v>
      </c>
      <c r="AP192" s="83" t="s">
        <v>2020</v>
      </c>
      <c r="AQ192" s="78" t="b">
        <v>0</v>
      </c>
      <c r="AR192" s="78" t="b">
        <v>0</v>
      </c>
      <c r="AS192" s="78" t="b">
        <v>1</v>
      </c>
      <c r="AT192" s="78"/>
      <c r="AU192" s="78">
        <v>78</v>
      </c>
      <c r="AV192" s="83" t="s">
        <v>2054</v>
      </c>
      <c r="AW192" s="78" t="b">
        <v>0</v>
      </c>
      <c r="AX192" s="78" t="s">
        <v>2136</v>
      </c>
      <c r="AY192" s="83" t="s">
        <v>2326</v>
      </c>
      <c r="AZ192" s="78" t="s">
        <v>66</v>
      </c>
      <c r="BA192" s="78" t="str">
        <f>REPLACE(INDEX(GroupVertices[Group],MATCH(Vertices[[#This Row],[Vertex]],GroupVertices[Vertex],0)),1,1,"")</f>
        <v>10</v>
      </c>
      <c r="BB192" s="48" t="s">
        <v>538</v>
      </c>
      <c r="BC192" s="48" t="s">
        <v>538</v>
      </c>
      <c r="BD192" s="48" t="s">
        <v>547</v>
      </c>
      <c r="BE192" s="48" t="s">
        <v>547</v>
      </c>
      <c r="BF192" s="48" t="s">
        <v>369</v>
      </c>
      <c r="BG192" s="48" t="s">
        <v>369</v>
      </c>
      <c r="BH192" s="119" t="s">
        <v>2790</v>
      </c>
      <c r="BI192" s="119" t="s">
        <v>2790</v>
      </c>
      <c r="BJ192" s="119" t="s">
        <v>2887</v>
      </c>
      <c r="BK192" s="119" t="s">
        <v>2887</v>
      </c>
      <c r="BL192" s="119">
        <v>2</v>
      </c>
      <c r="BM192" s="123">
        <v>3.7037037037037037</v>
      </c>
      <c r="BN192" s="119">
        <v>2</v>
      </c>
      <c r="BO192" s="123">
        <v>3.7037037037037037</v>
      </c>
      <c r="BP192" s="119">
        <v>0</v>
      </c>
      <c r="BQ192" s="123">
        <v>0</v>
      </c>
      <c r="BR192" s="119">
        <v>50</v>
      </c>
      <c r="BS192" s="123">
        <v>92.5925925925926</v>
      </c>
      <c r="BT192" s="119">
        <v>54</v>
      </c>
      <c r="BU192" s="2"/>
      <c r="BV192" s="3"/>
      <c r="BW192" s="3"/>
      <c r="BX192" s="3"/>
      <c r="BY192" s="3"/>
    </row>
    <row r="193" spans="1:77" ht="41.45" customHeight="1">
      <c r="A193" s="64" t="s">
        <v>329</v>
      </c>
      <c r="C193" s="65"/>
      <c r="D193" s="65" t="s">
        <v>64</v>
      </c>
      <c r="E193" s="66">
        <v>163.65547269923155</v>
      </c>
      <c r="F193" s="68">
        <v>99.9943320687805</v>
      </c>
      <c r="G193" s="102" t="s">
        <v>676</v>
      </c>
      <c r="H193" s="65"/>
      <c r="I193" s="69" t="s">
        <v>329</v>
      </c>
      <c r="J193" s="70"/>
      <c r="K193" s="70"/>
      <c r="L193" s="69" t="s">
        <v>2537</v>
      </c>
      <c r="M193" s="73">
        <v>2.8889325444195917</v>
      </c>
      <c r="N193" s="74">
        <v>6159.22802734375</v>
      </c>
      <c r="O193" s="74">
        <v>1252.81591796875</v>
      </c>
      <c r="P193" s="75"/>
      <c r="Q193" s="76"/>
      <c r="R193" s="76"/>
      <c r="S193" s="88"/>
      <c r="T193" s="48">
        <v>0</v>
      </c>
      <c r="U193" s="48">
        <v>1</v>
      </c>
      <c r="V193" s="49">
        <v>0</v>
      </c>
      <c r="W193" s="49">
        <v>0.333333</v>
      </c>
      <c r="X193" s="49">
        <v>0</v>
      </c>
      <c r="Y193" s="49">
        <v>0.638296</v>
      </c>
      <c r="Z193" s="49">
        <v>0</v>
      </c>
      <c r="AA193" s="49">
        <v>0</v>
      </c>
      <c r="AB193" s="71">
        <v>193</v>
      </c>
      <c r="AC193" s="71"/>
      <c r="AD193" s="72"/>
      <c r="AE193" s="78" t="s">
        <v>1471</v>
      </c>
      <c r="AF193" s="78">
        <v>828</v>
      </c>
      <c r="AG193" s="78">
        <v>1182</v>
      </c>
      <c r="AH193" s="78">
        <v>11977</v>
      </c>
      <c r="AI193" s="78">
        <v>3837</v>
      </c>
      <c r="AJ193" s="78"/>
      <c r="AK193" s="78" t="s">
        <v>1658</v>
      </c>
      <c r="AL193" s="78" t="s">
        <v>1780</v>
      </c>
      <c r="AM193" s="83" t="s">
        <v>1859</v>
      </c>
      <c r="AN193" s="78"/>
      <c r="AO193" s="80">
        <v>40459.492106481484</v>
      </c>
      <c r="AP193" s="83" t="s">
        <v>2021</v>
      </c>
      <c r="AQ193" s="78" t="b">
        <v>0</v>
      </c>
      <c r="AR193" s="78" t="b">
        <v>0</v>
      </c>
      <c r="AS193" s="78" t="b">
        <v>1</v>
      </c>
      <c r="AT193" s="78"/>
      <c r="AU193" s="78">
        <v>34</v>
      </c>
      <c r="AV193" s="83" t="s">
        <v>2041</v>
      </c>
      <c r="AW193" s="78" t="b">
        <v>0</v>
      </c>
      <c r="AX193" s="78" t="s">
        <v>2136</v>
      </c>
      <c r="AY193" s="83" t="s">
        <v>2327</v>
      </c>
      <c r="AZ193" s="78" t="s">
        <v>66</v>
      </c>
      <c r="BA193" s="78" t="str">
        <f>REPLACE(INDEX(GroupVertices[Group],MATCH(Vertices[[#This Row],[Vertex]],GroupVertices[Vertex],0)),1,1,"")</f>
        <v>10</v>
      </c>
      <c r="BB193" s="48"/>
      <c r="BC193" s="48"/>
      <c r="BD193" s="48"/>
      <c r="BE193" s="48"/>
      <c r="BF193" s="48"/>
      <c r="BG193" s="48"/>
      <c r="BH193" s="119" t="s">
        <v>2790</v>
      </c>
      <c r="BI193" s="119" t="s">
        <v>2790</v>
      </c>
      <c r="BJ193" s="119" t="s">
        <v>2887</v>
      </c>
      <c r="BK193" s="119" t="s">
        <v>2887</v>
      </c>
      <c r="BL193" s="119">
        <v>2</v>
      </c>
      <c r="BM193" s="123">
        <v>3.7037037037037037</v>
      </c>
      <c r="BN193" s="119">
        <v>2</v>
      </c>
      <c r="BO193" s="123">
        <v>3.7037037037037037</v>
      </c>
      <c r="BP193" s="119">
        <v>0</v>
      </c>
      <c r="BQ193" s="123">
        <v>0</v>
      </c>
      <c r="BR193" s="119">
        <v>50</v>
      </c>
      <c r="BS193" s="123">
        <v>92.5925925925926</v>
      </c>
      <c r="BT193" s="119">
        <v>54</v>
      </c>
      <c r="BU193" s="2"/>
      <c r="BV193" s="3"/>
      <c r="BW193" s="3"/>
      <c r="BX193" s="3"/>
      <c r="BY193" s="3"/>
    </row>
    <row r="194" spans="1:77" ht="41.45" customHeight="1">
      <c r="A194" s="64" t="s">
        <v>330</v>
      </c>
      <c r="C194" s="65"/>
      <c r="D194" s="65" t="s">
        <v>64</v>
      </c>
      <c r="E194" s="66">
        <v>162.50743532355784</v>
      </c>
      <c r="F194" s="68">
        <v>99.99826266629852</v>
      </c>
      <c r="G194" s="102" t="s">
        <v>677</v>
      </c>
      <c r="H194" s="65"/>
      <c r="I194" s="69" t="s">
        <v>330</v>
      </c>
      <c r="J194" s="70"/>
      <c r="K194" s="70"/>
      <c r="L194" s="69" t="s">
        <v>2538</v>
      </c>
      <c r="M194" s="73">
        <v>1.5789954115833125</v>
      </c>
      <c r="N194" s="74">
        <v>834.874267578125</v>
      </c>
      <c r="O194" s="74">
        <v>2299.77001953125</v>
      </c>
      <c r="P194" s="75"/>
      <c r="Q194" s="76"/>
      <c r="R194" s="76"/>
      <c r="S194" s="88"/>
      <c r="T194" s="48">
        <v>1</v>
      </c>
      <c r="U194" s="48">
        <v>1</v>
      </c>
      <c r="V194" s="49">
        <v>0</v>
      </c>
      <c r="W194" s="49">
        <v>0</v>
      </c>
      <c r="X194" s="49">
        <v>0</v>
      </c>
      <c r="Y194" s="49">
        <v>0.999997</v>
      </c>
      <c r="Z194" s="49">
        <v>0</v>
      </c>
      <c r="AA194" s="49" t="s">
        <v>2656</v>
      </c>
      <c r="AB194" s="71">
        <v>194</v>
      </c>
      <c r="AC194" s="71"/>
      <c r="AD194" s="72"/>
      <c r="AE194" s="78" t="s">
        <v>1472</v>
      </c>
      <c r="AF194" s="78">
        <v>674</v>
      </c>
      <c r="AG194" s="78">
        <v>363</v>
      </c>
      <c r="AH194" s="78">
        <v>10319</v>
      </c>
      <c r="AI194" s="78">
        <v>19192</v>
      </c>
      <c r="AJ194" s="78"/>
      <c r="AK194" s="78" t="s">
        <v>1659</v>
      </c>
      <c r="AL194" s="78"/>
      <c r="AM194" s="78"/>
      <c r="AN194" s="78"/>
      <c r="AO194" s="80">
        <v>42022.12725694444</v>
      </c>
      <c r="AP194" s="83" t="s">
        <v>2022</v>
      </c>
      <c r="AQ194" s="78" t="b">
        <v>1</v>
      </c>
      <c r="AR194" s="78" t="b">
        <v>0</v>
      </c>
      <c r="AS194" s="78" t="b">
        <v>1</v>
      </c>
      <c r="AT194" s="78"/>
      <c r="AU194" s="78">
        <v>5</v>
      </c>
      <c r="AV194" s="83" t="s">
        <v>2039</v>
      </c>
      <c r="AW194" s="78" t="b">
        <v>0</v>
      </c>
      <c r="AX194" s="78" t="s">
        <v>2136</v>
      </c>
      <c r="AY194" s="83" t="s">
        <v>2328</v>
      </c>
      <c r="AZ194" s="78" t="s">
        <v>66</v>
      </c>
      <c r="BA194" s="78" t="str">
        <f>REPLACE(INDEX(GroupVertices[Group],MATCH(Vertices[[#This Row],[Vertex]],GroupVertices[Vertex],0)),1,1,"")</f>
        <v>2</v>
      </c>
      <c r="BB194" s="48" t="s">
        <v>539</v>
      </c>
      <c r="BC194" s="48" t="s">
        <v>539</v>
      </c>
      <c r="BD194" s="48" t="s">
        <v>547</v>
      </c>
      <c r="BE194" s="48" t="s">
        <v>547</v>
      </c>
      <c r="BF194" s="48"/>
      <c r="BG194" s="48"/>
      <c r="BH194" s="119" t="s">
        <v>3059</v>
      </c>
      <c r="BI194" s="119" t="s">
        <v>3059</v>
      </c>
      <c r="BJ194" s="119" t="s">
        <v>3146</v>
      </c>
      <c r="BK194" s="119" t="s">
        <v>3146</v>
      </c>
      <c r="BL194" s="119">
        <v>1</v>
      </c>
      <c r="BM194" s="123">
        <v>3.125</v>
      </c>
      <c r="BN194" s="119">
        <v>3</v>
      </c>
      <c r="BO194" s="123">
        <v>9.375</v>
      </c>
      <c r="BP194" s="119">
        <v>0</v>
      </c>
      <c r="BQ194" s="123">
        <v>0</v>
      </c>
      <c r="BR194" s="119">
        <v>28</v>
      </c>
      <c r="BS194" s="123">
        <v>87.5</v>
      </c>
      <c r="BT194" s="119">
        <v>32</v>
      </c>
      <c r="BU194" s="2"/>
      <c r="BV194" s="3"/>
      <c r="BW194" s="3"/>
      <c r="BX194" s="3"/>
      <c r="BY194" s="3"/>
    </row>
    <row r="195" spans="1:77" ht="41.45" customHeight="1">
      <c r="A195" s="64" t="s">
        <v>331</v>
      </c>
      <c r="C195" s="65"/>
      <c r="D195" s="65" t="s">
        <v>64</v>
      </c>
      <c r="E195" s="66">
        <v>162.0714895069101</v>
      </c>
      <c r="F195" s="68">
        <v>99.99975523751719</v>
      </c>
      <c r="G195" s="102" t="s">
        <v>678</v>
      </c>
      <c r="H195" s="65"/>
      <c r="I195" s="69" t="s">
        <v>331</v>
      </c>
      <c r="J195" s="70"/>
      <c r="K195" s="70"/>
      <c r="L195" s="69" t="s">
        <v>2539</v>
      </c>
      <c r="M195" s="73">
        <v>1.0815711767700247</v>
      </c>
      <c r="N195" s="74">
        <v>5637.2734375</v>
      </c>
      <c r="O195" s="74">
        <v>8823.619140625</v>
      </c>
      <c r="P195" s="75"/>
      <c r="Q195" s="76"/>
      <c r="R195" s="76"/>
      <c r="S195" s="88"/>
      <c r="T195" s="48">
        <v>0</v>
      </c>
      <c r="U195" s="48">
        <v>3</v>
      </c>
      <c r="V195" s="49">
        <v>392.333333</v>
      </c>
      <c r="W195" s="49">
        <v>0.005747</v>
      </c>
      <c r="X195" s="49">
        <v>0</v>
      </c>
      <c r="Y195" s="49">
        <v>1.332472</v>
      </c>
      <c r="Z195" s="49">
        <v>0</v>
      </c>
      <c r="AA195" s="49">
        <v>0</v>
      </c>
      <c r="AB195" s="71">
        <v>195</v>
      </c>
      <c r="AC195" s="71"/>
      <c r="AD195" s="72"/>
      <c r="AE195" s="78" t="s">
        <v>1473</v>
      </c>
      <c r="AF195" s="78">
        <v>97</v>
      </c>
      <c r="AG195" s="78">
        <v>52</v>
      </c>
      <c r="AH195" s="78">
        <v>5200</v>
      </c>
      <c r="AI195" s="78">
        <v>1549</v>
      </c>
      <c r="AJ195" s="78"/>
      <c r="AK195" s="78"/>
      <c r="AL195" s="78"/>
      <c r="AM195" s="78"/>
      <c r="AN195" s="78"/>
      <c r="AO195" s="80">
        <v>42556.14480324074</v>
      </c>
      <c r="AP195" s="78"/>
      <c r="AQ195" s="78" t="b">
        <v>1</v>
      </c>
      <c r="AR195" s="78" t="b">
        <v>0</v>
      </c>
      <c r="AS195" s="78" t="b">
        <v>0</v>
      </c>
      <c r="AT195" s="78"/>
      <c r="AU195" s="78">
        <v>0</v>
      </c>
      <c r="AV195" s="78"/>
      <c r="AW195" s="78" t="b">
        <v>0</v>
      </c>
      <c r="AX195" s="78" t="s">
        <v>2136</v>
      </c>
      <c r="AY195" s="83" t="s">
        <v>2329</v>
      </c>
      <c r="AZ195" s="78" t="s">
        <v>66</v>
      </c>
      <c r="BA195" s="78" t="str">
        <f>REPLACE(INDEX(GroupVertices[Group],MATCH(Vertices[[#This Row],[Vertex]],GroupVertices[Vertex],0)),1,1,"")</f>
        <v>5</v>
      </c>
      <c r="BB195" s="48"/>
      <c r="BC195" s="48"/>
      <c r="BD195" s="48"/>
      <c r="BE195" s="48"/>
      <c r="BF195" s="48"/>
      <c r="BG195" s="48"/>
      <c r="BH195" s="119" t="s">
        <v>3060</v>
      </c>
      <c r="BI195" s="119" t="s">
        <v>3060</v>
      </c>
      <c r="BJ195" s="119" t="s">
        <v>3147</v>
      </c>
      <c r="BK195" s="119" t="s">
        <v>3147</v>
      </c>
      <c r="BL195" s="119">
        <v>1</v>
      </c>
      <c r="BM195" s="123">
        <v>3.8461538461538463</v>
      </c>
      <c r="BN195" s="119">
        <v>1</v>
      </c>
      <c r="BO195" s="123">
        <v>3.8461538461538463</v>
      </c>
      <c r="BP195" s="119">
        <v>0</v>
      </c>
      <c r="BQ195" s="123">
        <v>0</v>
      </c>
      <c r="BR195" s="119">
        <v>24</v>
      </c>
      <c r="BS195" s="123">
        <v>92.3076923076923</v>
      </c>
      <c r="BT195" s="119">
        <v>26</v>
      </c>
      <c r="BU195" s="2"/>
      <c r="BV195" s="3"/>
      <c r="BW195" s="3"/>
      <c r="BX195" s="3"/>
      <c r="BY195" s="3"/>
    </row>
    <row r="196" spans="1:77" ht="41.45" customHeight="1">
      <c r="A196" s="64" t="s">
        <v>332</v>
      </c>
      <c r="C196" s="65"/>
      <c r="D196" s="65" t="s">
        <v>64</v>
      </c>
      <c r="E196" s="66">
        <v>162.00981228526217</v>
      </c>
      <c r="F196" s="68">
        <v>99.99996640514942</v>
      </c>
      <c r="G196" s="102" t="s">
        <v>679</v>
      </c>
      <c r="H196" s="65"/>
      <c r="I196" s="69" t="s">
        <v>332</v>
      </c>
      <c r="J196" s="70"/>
      <c r="K196" s="70"/>
      <c r="L196" s="69" t="s">
        <v>2540</v>
      </c>
      <c r="M196" s="73">
        <v>1.0111960438703955</v>
      </c>
      <c r="N196" s="74">
        <v>9563.6962890625</v>
      </c>
      <c r="O196" s="74">
        <v>4658.357421875</v>
      </c>
      <c r="P196" s="75"/>
      <c r="Q196" s="76"/>
      <c r="R196" s="76"/>
      <c r="S196" s="88"/>
      <c r="T196" s="48">
        <v>0</v>
      </c>
      <c r="U196" s="48">
        <v>1</v>
      </c>
      <c r="V196" s="49">
        <v>0</v>
      </c>
      <c r="W196" s="49">
        <v>1</v>
      </c>
      <c r="X196" s="49">
        <v>0</v>
      </c>
      <c r="Y196" s="49">
        <v>0.999997</v>
      </c>
      <c r="Z196" s="49">
        <v>0</v>
      </c>
      <c r="AA196" s="49">
        <v>0</v>
      </c>
      <c r="AB196" s="71">
        <v>196</v>
      </c>
      <c r="AC196" s="71"/>
      <c r="AD196" s="72"/>
      <c r="AE196" s="78" t="s">
        <v>1474</v>
      </c>
      <c r="AF196" s="78">
        <v>46</v>
      </c>
      <c r="AG196" s="78">
        <v>8</v>
      </c>
      <c r="AH196" s="78">
        <v>8</v>
      </c>
      <c r="AI196" s="78">
        <v>42</v>
      </c>
      <c r="AJ196" s="78"/>
      <c r="AK196" s="78" t="s">
        <v>1660</v>
      </c>
      <c r="AL196" s="78"/>
      <c r="AM196" s="78"/>
      <c r="AN196" s="78"/>
      <c r="AO196" s="80">
        <v>43400.70704861111</v>
      </c>
      <c r="AP196" s="78"/>
      <c r="AQ196" s="78" t="b">
        <v>1</v>
      </c>
      <c r="AR196" s="78" t="b">
        <v>0</v>
      </c>
      <c r="AS196" s="78" t="b">
        <v>0</v>
      </c>
      <c r="AT196" s="78"/>
      <c r="AU196" s="78">
        <v>0</v>
      </c>
      <c r="AV196" s="78"/>
      <c r="AW196" s="78" t="b">
        <v>0</v>
      </c>
      <c r="AX196" s="78" t="s">
        <v>2136</v>
      </c>
      <c r="AY196" s="83" t="s">
        <v>2330</v>
      </c>
      <c r="AZ196" s="78" t="s">
        <v>66</v>
      </c>
      <c r="BA196" s="78" t="str">
        <f>REPLACE(INDEX(GroupVertices[Group],MATCH(Vertices[[#This Row],[Vertex]],GroupVertices[Vertex],0)),1,1,"")</f>
        <v>22</v>
      </c>
      <c r="BB196" s="48"/>
      <c r="BC196" s="48"/>
      <c r="BD196" s="48"/>
      <c r="BE196" s="48"/>
      <c r="BF196" s="48"/>
      <c r="BG196" s="48"/>
      <c r="BH196" s="119" t="s">
        <v>3061</v>
      </c>
      <c r="BI196" s="119" t="s">
        <v>3061</v>
      </c>
      <c r="BJ196" s="119" t="s">
        <v>3148</v>
      </c>
      <c r="BK196" s="119" t="s">
        <v>3148</v>
      </c>
      <c r="BL196" s="119">
        <v>0</v>
      </c>
      <c r="BM196" s="123">
        <v>0</v>
      </c>
      <c r="BN196" s="119">
        <v>1</v>
      </c>
      <c r="BO196" s="123">
        <v>8.333333333333334</v>
      </c>
      <c r="BP196" s="119">
        <v>0</v>
      </c>
      <c r="BQ196" s="123">
        <v>0</v>
      </c>
      <c r="BR196" s="119">
        <v>11</v>
      </c>
      <c r="BS196" s="123">
        <v>91.66666666666667</v>
      </c>
      <c r="BT196" s="119">
        <v>12</v>
      </c>
      <c r="BU196" s="2"/>
      <c r="BV196" s="3"/>
      <c r="BW196" s="3"/>
      <c r="BX196" s="3"/>
      <c r="BY196" s="3"/>
    </row>
    <row r="197" spans="1:77" ht="41.45" customHeight="1">
      <c r="A197" s="64" t="s">
        <v>420</v>
      </c>
      <c r="C197" s="65"/>
      <c r="D197" s="65" t="s">
        <v>64</v>
      </c>
      <c r="E197" s="66">
        <v>1000</v>
      </c>
      <c r="F197" s="68">
        <v>94.60686505972365</v>
      </c>
      <c r="G197" s="102" t="s">
        <v>2132</v>
      </c>
      <c r="H197" s="65"/>
      <c r="I197" s="69" t="s">
        <v>420</v>
      </c>
      <c r="J197" s="70"/>
      <c r="K197" s="70"/>
      <c r="L197" s="69" t="s">
        <v>2541</v>
      </c>
      <c r="M197" s="73">
        <v>1798.352104429433</v>
      </c>
      <c r="N197" s="74">
        <v>9563.6962890625</v>
      </c>
      <c r="O197" s="74">
        <v>4164.28955078125</v>
      </c>
      <c r="P197" s="75"/>
      <c r="Q197" s="76"/>
      <c r="R197" s="76"/>
      <c r="S197" s="88"/>
      <c r="T197" s="48">
        <v>1</v>
      </c>
      <c r="U197" s="48">
        <v>0</v>
      </c>
      <c r="V197" s="49">
        <v>0</v>
      </c>
      <c r="W197" s="49">
        <v>1</v>
      </c>
      <c r="X197" s="49">
        <v>0</v>
      </c>
      <c r="Y197" s="49">
        <v>0.999997</v>
      </c>
      <c r="Z197" s="49">
        <v>0</v>
      </c>
      <c r="AA197" s="49">
        <v>0</v>
      </c>
      <c r="AB197" s="71">
        <v>197</v>
      </c>
      <c r="AC197" s="71"/>
      <c r="AD197" s="72"/>
      <c r="AE197" s="78" t="s">
        <v>1475</v>
      </c>
      <c r="AF197" s="78">
        <v>2365</v>
      </c>
      <c r="AG197" s="78">
        <v>1123743</v>
      </c>
      <c r="AH197" s="78">
        <v>13839</v>
      </c>
      <c r="AI197" s="78">
        <v>34128</v>
      </c>
      <c r="AJ197" s="78"/>
      <c r="AK197" s="78" t="s">
        <v>1661</v>
      </c>
      <c r="AL197" s="78" t="s">
        <v>1781</v>
      </c>
      <c r="AM197" s="83" t="s">
        <v>1860</v>
      </c>
      <c r="AN197" s="78"/>
      <c r="AO197" s="80">
        <v>40420.946238425924</v>
      </c>
      <c r="AP197" s="83" t="s">
        <v>2023</v>
      </c>
      <c r="AQ197" s="78" t="b">
        <v>0</v>
      </c>
      <c r="AR197" s="78" t="b">
        <v>0</v>
      </c>
      <c r="AS197" s="78" t="b">
        <v>0</v>
      </c>
      <c r="AT197" s="78"/>
      <c r="AU197" s="78">
        <v>5199</v>
      </c>
      <c r="AV197" s="83" t="s">
        <v>2039</v>
      </c>
      <c r="AW197" s="78" t="b">
        <v>1</v>
      </c>
      <c r="AX197" s="78" t="s">
        <v>2136</v>
      </c>
      <c r="AY197" s="83" t="s">
        <v>2331</v>
      </c>
      <c r="AZ197" s="78" t="s">
        <v>65</v>
      </c>
      <c r="BA197" s="78" t="str">
        <f>REPLACE(INDEX(GroupVertices[Group],MATCH(Vertices[[#This Row],[Vertex]],GroupVertices[Vertex],0)),1,1,"")</f>
        <v>22</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333</v>
      </c>
      <c r="C198" s="65"/>
      <c r="D198" s="65" t="s">
        <v>64</v>
      </c>
      <c r="E198" s="66">
        <v>163.05552154320182</v>
      </c>
      <c r="F198" s="68">
        <v>99.99638615393033</v>
      </c>
      <c r="G198" s="102" t="s">
        <v>680</v>
      </c>
      <c r="H198" s="65"/>
      <c r="I198" s="69" t="s">
        <v>333</v>
      </c>
      <c r="J198" s="70"/>
      <c r="K198" s="70"/>
      <c r="L198" s="69" t="s">
        <v>2542</v>
      </c>
      <c r="M198" s="73">
        <v>2.2043744334868354</v>
      </c>
      <c r="N198" s="74">
        <v>408.2329406738281</v>
      </c>
      <c r="O198" s="74">
        <v>1521.0242919921875</v>
      </c>
      <c r="P198" s="75"/>
      <c r="Q198" s="76"/>
      <c r="R198" s="76"/>
      <c r="S198" s="88"/>
      <c r="T198" s="48">
        <v>1</v>
      </c>
      <c r="U198" s="48">
        <v>1</v>
      </c>
      <c r="V198" s="49">
        <v>0</v>
      </c>
      <c r="W198" s="49">
        <v>0</v>
      </c>
      <c r="X198" s="49">
        <v>0</v>
      </c>
      <c r="Y198" s="49">
        <v>0.999997</v>
      </c>
      <c r="Z198" s="49">
        <v>0</v>
      </c>
      <c r="AA198" s="49" t="s">
        <v>2656</v>
      </c>
      <c r="AB198" s="71">
        <v>198</v>
      </c>
      <c r="AC198" s="71"/>
      <c r="AD198" s="72"/>
      <c r="AE198" s="78" t="s">
        <v>1476</v>
      </c>
      <c r="AF198" s="78">
        <v>925</v>
      </c>
      <c r="AG198" s="78">
        <v>754</v>
      </c>
      <c r="AH198" s="78">
        <v>24362</v>
      </c>
      <c r="AI198" s="78">
        <v>39549</v>
      </c>
      <c r="AJ198" s="78"/>
      <c r="AK198" s="78" t="s">
        <v>1662</v>
      </c>
      <c r="AL198" s="78" t="s">
        <v>1712</v>
      </c>
      <c r="AM198" s="83" t="s">
        <v>1861</v>
      </c>
      <c r="AN198" s="78"/>
      <c r="AO198" s="80">
        <v>40780.166342592594</v>
      </c>
      <c r="AP198" s="83" t="s">
        <v>2024</v>
      </c>
      <c r="AQ198" s="78" t="b">
        <v>0</v>
      </c>
      <c r="AR198" s="78" t="b">
        <v>0</v>
      </c>
      <c r="AS198" s="78" t="b">
        <v>1</v>
      </c>
      <c r="AT198" s="78"/>
      <c r="AU198" s="78">
        <v>25</v>
      </c>
      <c r="AV198" s="83" t="s">
        <v>2049</v>
      </c>
      <c r="AW198" s="78" t="b">
        <v>0</v>
      </c>
      <c r="AX198" s="78" t="s">
        <v>2136</v>
      </c>
      <c r="AY198" s="83" t="s">
        <v>2332</v>
      </c>
      <c r="AZ198" s="78" t="s">
        <v>66</v>
      </c>
      <c r="BA198" s="78" t="str">
        <f>REPLACE(INDEX(GroupVertices[Group],MATCH(Vertices[[#This Row],[Vertex]],GroupVertices[Vertex],0)),1,1,"")</f>
        <v>2</v>
      </c>
      <c r="BB198" s="48" t="s">
        <v>537</v>
      </c>
      <c r="BC198" s="48" t="s">
        <v>537</v>
      </c>
      <c r="BD198" s="48" t="s">
        <v>547</v>
      </c>
      <c r="BE198" s="48" t="s">
        <v>547</v>
      </c>
      <c r="BF198" s="48"/>
      <c r="BG198" s="48"/>
      <c r="BH198" s="119" t="s">
        <v>3062</v>
      </c>
      <c r="BI198" s="119" t="s">
        <v>3062</v>
      </c>
      <c r="BJ198" s="119" t="s">
        <v>3149</v>
      </c>
      <c r="BK198" s="119" t="s">
        <v>3149</v>
      </c>
      <c r="BL198" s="119">
        <v>2</v>
      </c>
      <c r="BM198" s="123">
        <v>11.11111111111111</v>
      </c>
      <c r="BN198" s="119">
        <v>1</v>
      </c>
      <c r="BO198" s="123">
        <v>5.555555555555555</v>
      </c>
      <c r="BP198" s="119">
        <v>0</v>
      </c>
      <c r="BQ198" s="123">
        <v>0</v>
      </c>
      <c r="BR198" s="119">
        <v>15</v>
      </c>
      <c r="BS198" s="123">
        <v>83.33333333333333</v>
      </c>
      <c r="BT198" s="119">
        <v>18</v>
      </c>
      <c r="BU198" s="2"/>
      <c r="BV198" s="3"/>
      <c r="BW198" s="3"/>
      <c r="BX198" s="3"/>
      <c r="BY198" s="3"/>
    </row>
    <row r="199" spans="1:77" ht="41.45" customHeight="1">
      <c r="A199" s="64" t="s">
        <v>334</v>
      </c>
      <c r="C199" s="65"/>
      <c r="D199" s="65" t="s">
        <v>64</v>
      </c>
      <c r="E199" s="66">
        <v>162.1093368929213</v>
      </c>
      <c r="F199" s="68">
        <v>99.99962565737924</v>
      </c>
      <c r="G199" s="102" t="s">
        <v>681</v>
      </c>
      <c r="H199" s="65"/>
      <c r="I199" s="69" t="s">
        <v>334</v>
      </c>
      <c r="J199" s="70"/>
      <c r="K199" s="70"/>
      <c r="L199" s="69" t="s">
        <v>2543</v>
      </c>
      <c r="M199" s="73">
        <v>1.1247559174129789</v>
      </c>
      <c r="N199" s="74">
        <v>7024.96337890625</v>
      </c>
      <c r="O199" s="74">
        <v>7463.95947265625</v>
      </c>
      <c r="P199" s="75"/>
      <c r="Q199" s="76"/>
      <c r="R199" s="76"/>
      <c r="S199" s="88"/>
      <c r="T199" s="48">
        <v>1</v>
      </c>
      <c r="U199" s="48">
        <v>3</v>
      </c>
      <c r="V199" s="49">
        <v>2</v>
      </c>
      <c r="W199" s="49">
        <v>0.5</v>
      </c>
      <c r="X199" s="49">
        <v>0</v>
      </c>
      <c r="Y199" s="49">
        <v>1.723399</v>
      </c>
      <c r="Z199" s="49">
        <v>0</v>
      </c>
      <c r="AA199" s="49">
        <v>0</v>
      </c>
      <c r="AB199" s="71">
        <v>199</v>
      </c>
      <c r="AC199" s="71"/>
      <c r="AD199" s="72"/>
      <c r="AE199" s="78" t="s">
        <v>1477</v>
      </c>
      <c r="AF199" s="78">
        <v>853</v>
      </c>
      <c r="AG199" s="78">
        <v>79</v>
      </c>
      <c r="AH199" s="78">
        <v>8834</v>
      </c>
      <c r="AI199" s="78">
        <v>5007</v>
      </c>
      <c r="AJ199" s="78"/>
      <c r="AK199" s="78" t="s">
        <v>1663</v>
      </c>
      <c r="AL199" s="78" t="s">
        <v>1782</v>
      </c>
      <c r="AM199" s="78"/>
      <c r="AN199" s="78"/>
      <c r="AO199" s="80">
        <v>41247.95925925926</v>
      </c>
      <c r="AP199" s="83" t="s">
        <v>2025</v>
      </c>
      <c r="AQ199" s="78" t="b">
        <v>1</v>
      </c>
      <c r="AR199" s="78" t="b">
        <v>0</v>
      </c>
      <c r="AS199" s="78" t="b">
        <v>1</v>
      </c>
      <c r="AT199" s="78"/>
      <c r="AU199" s="78">
        <v>0</v>
      </c>
      <c r="AV199" s="83" t="s">
        <v>2039</v>
      </c>
      <c r="AW199" s="78" t="b">
        <v>0</v>
      </c>
      <c r="AX199" s="78" t="s">
        <v>2136</v>
      </c>
      <c r="AY199" s="83" t="s">
        <v>2333</v>
      </c>
      <c r="AZ199" s="78" t="s">
        <v>66</v>
      </c>
      <c r="BA199" s="78" t="str">
        <f>REPLACE(INDEX(GroupVertices[Group],MATCH(Vertices[[#This Row],[Vertex]],GroupVertices[Vertex],0)),1,1,"")</f>
        <v>9</v>
      </c>
      <c r="BB199" s="48"/>
      <c r="BC199" s="48"/>
      <c r="BD199" s="48"/>
      <c r="BE199" s="48"/>
      <c r="BF199" s="48"/>
      <c r="BG199" s="48"/>
      <c r="BH199" s="119" t="s">
        <v>3063</v>
      </c>
      <c r="BI199" s="119" t="s">
        <v>3078</v>
      </c>
      <c r="BJ199" s="119" t="s">
        <v>3150</v>
      </c>
      <c r="BK199" s="119" t="s">
        <v>3150</v>
      </c>
      <c r="BL199" s="119">
        <v>3</v>
      </c>
      <c r="BM199" s="123">
        <v>3.125</v>
      </c>
      <c r="BN199" s="119">
        <v>1</v>
      </c>
      <c r="BO199" s="123">
        <v>1.0416666666666667</v>
      </c>
      <c r="BP199" s="119">
        <v>0</v>
      </c>
      <c r="BQ199" s="123">
        <v>0</v>
      </c>
      <c r="BR199" s="119">
        <v>92</v>
      </c>
      <c r="BS199" s="123">
        <v>95.83333333333333</v>
      </c>
      <c r="BT199" s="119">
        <v>96</v>
      </c>
      <c r="BU199" s="2"/>
      <c r="BV199" s="3"/>
      <c r="BW199" s="3"/>
      <c r="BX199" s="3"/>
      <c r="BY199" s="3"/>
    </row>
    <row r="200" spans="1:77" ht="41.45" customHeight="1">
      <c r="A200" s="64" t="s">
        <v>421</v>
      </c>
      <c r="C200" s="65"/>
      <c r="D200" s="65" t="s">
        <v>64</v>
      </c>
      <c r="E200" s="66">
        <v>442.4785671989321</v>
      </c>
      <c r="F200" s="68">
        <v>99.03971039319093</v>
      </c>
      <c r="G200" s="102" t="s">
        <v>2133</v>
      </c>
      <c r="H200" s="65"/>
      <c r="I200" s="69" t="s">
        <v>421</v>
      </c>
      <c r="J200" s="70"/>
      <c r="K200" s="70"/>
      <c r="L200" s="69" t="s">
        <v>2544</v>
      </c>
      <c r="M200" s="73">
        <v>321.03251629590216</v>
      </c>
      <c r="N200" s="74">
        <v>6690.36376953125</v>
      </c>
      <c r="O200" s="74">
        <v>6864.01953125</v>
      </c>
      <c r="P200" s="75"/>
      <c r="Q200" s="76"/>
      <c r="R200" s="76"/>
      <c r="S200" s="88"/>
      <c r="T200" s="48">
        <v>1</v>
      </c>
      <c r="U200" s="48">
        <v>0</v>
      </c>
      <c r="V200" s="49">
        <v>0</v>
      </c>
      <c r="W200" s="49">
        <v>0.333333</v>
      </c>
      <c r="X200" s="49">
        <v>0</v>
      </c>
      <c r="Y200" s="49">
        <v>0.638296</v>
      </c>
      <c r="Z200" s="49">
        <v>0</v>
      </c>
      <c r="AA200" s="49">
        <v>0</v>
      </c>
      <c r="AB200" s="71">
        <v>200</v>
      </c>
      <c r="AC200" s="71"/>
      <c r="AD200" s="72"/>
      <c r="AE200" s="78" t="s">
        <v>1478</v>
      </c>
      <c r="AF200" s="78">
        <v>2273</v>
      </c>
      <c r="AG200" s="78">
        <v>200092</v>
      </c>
      <c r="AH200" s="78">
        <v>155868</v>
      </c>
      <c r="AI200" s="78">
        <v>1740</v>
      </c>
      <c r="AJ200" s="78"/>
      <c r="AK200" s="78" t="s">
        <v>1664</v>
      </c>
      <c r="AL200" s="78" t="s">
        <v>1783</v>
      </c>
      <c r="AM200" s="83" t="s">
        <v>1862</v>
      </c>
      <c r="AN200" s="78"/>
      <c r="AO200" s="80">
        <v>39904.12563657408</v>
      </c>
      <c r="AP200" s="83" t="s">
        <v>2026</v>
      </c>
      <c r="AQ200" s="78" t="b">
        <v>0</v>
      </c>
      <c r="AR200" s="78" t="b">
        <v>0</v>
      </c>
      <c r="AS200" s="78" t="b">
        <v>1</v>
      </c>
      <c r="AT200" s="78"/>
      <c r="AU200" s="78">
        <v>6195</v>
      </c>
      <c r="AV200" s="83" t="s">
        <v>2039</v>
      </c>
      <c r="AW200" s="78" t="b">
        <v>1</v>
      </c>
      <c r="AX200" s="78" t="s">
        <v>2136</v>
      </c>
      <c r="AY200" s="83" t="s">
        <v>2334</v>
      </c>
      <c r="AZ200" s="78" t="s">
        <v>65</v>
      </c>
      <c r="BA200" s="78" t="str">
        <f>REPLACE(INDEX(GroupVertices[Group],MATCH(Vertices[[#This Row],[Vertex]],GroupVertices[Vertex],0)),1,1,"")</f>
        <v>9</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422</v>
      </c>
      <c r="C201" s="65"/>
      <c r="D201" s="65" t="s">
        <v>64</v>
      </c>
      <c r="E201" s="66">
        <v>162.01121404029962</v>
      </c>
      <c r="F201" s="68">
        <v>99.99996160588505</v>
      </c>
      <c r="G201" s="102" t="s">
        <v>2134</v>
      </c>
      <c r="H201" s="65"/>
      <c r="I201" s="69" t="s">
        <v>422</v>
      </c>
      <c r="J201" s="70"/>
      <c r="K201" s="70"/>
      <c r="L201" s="69" t="s">
        <v>2545</v>
      </c>
      <c r="M201" s="73">
        <v>1.0127954787090234</v>
      </c>
      <c r="N201" s="74">
        <v>6690.36376953125</v>
      </c>
      <c r="O201" s="74">
        <v>7463.95947265625</v>
      </c>
      <c r="P201" s="75"/>
      <c r="Q201" s="76"/>
      <c r="R201" s="76"/>
      <c r="S201" s="88"/>
      <c r="T201" s="48">
        <v>1</v>
      </c>
      <c r="U201" s="48">
        <v>0</v>
      </c>
      <c r="V201" s="49">
        <v>0</v>
      </c>
      <c r="W201" s="49">
        <v>0.333333</v>
      </c>
      <c r="X201" s="49">
        <v>0</v>
      </c>
      <c r="Y201" s="49">
        <v>0.638296</v>
      </c>
      <c r="Z201" s="49">
        <v>0</v>
      </c>
      <c r="AA201" s="49">
        <v>0</v>
      </c>
      <c r="AB201" s="71">
        <v>201</v>
      </c>
      <c r="AC201" s="71"/>
      <c r="AD201" s="72"/>
      <c r="AE201" s="78" t="s">
        <v>1479</v>
      </c>
      <c r="AF201" s="78">
        <v>71</v>
      </c>
      <c r="AG201" s="78">
        <v>9</v>
      </c>
      <c r="AH201" s="78">
        <v>2834</v>
      </c>
      <c r="AI201" s="78">
        <v>1075</v>
      </c>
      <c r="AJ201" s="78"/>
      <c r="AK201" s="78" t="s">
        <v>1665</v>
      </c>
      <c r="AL201" s="78" t="s">
        <v>1784</v>
      </c>
      <c r="AM201" s="78"/>
      <c r="AN201" s="78"/>
      <c r="AO201" s="80">
        <v>43084.63518518519</v>
      </c>
      <c r="AP201" s="83" t="s">
        <v>2027</v>
      </c>
      <c r="AQ201" s="78" t="b">
        <v>1</v>
      </c>
      <c r="AR201" s="78" t="b">
        <v>0</v>
      </c>
      <c r="AS201" s="78" t="b">
        <v>0</v>
      </c>
      <c r="AT201" s="78"/>
      <c r="AU201" s="78">
        <v>0</v>
      </c>
      <c r="AV201" s="78"/>
      <c r="AW201" s="78" t="b">
        <v>0</v>
      </c>
      <c r="AX201" s="78" t="s">
        <v>2136</v>
      </c>
      <c r="AY201" s="83" t="s">
        <v>2335</v>
      </c>
      <c r="AZ201" s="78" t="s">
        <v>65</v>
      </c>
      <c r="BA201" s="78" t="str">
        <f>REPLACE(INDEX(GroupVertices[Group],MATCH(Vertices[[#This Row],[Vertex]],GroupVertices[Vertex],0)),1,1,"")</f>
        <v>9</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335</v>
      </c>
      <c r="C202" s="65"/>
      <c r="D202" s="65" t="s">
        <v>64</v>
      </c>
      <c r="E202" s="66">
        <v>163.57557266209673</v>
      </c>
      <c r="F202" s="68">
        <v>99.99460562684952</v>
      </c>
      <c r="G202" s="102" t="s">
        <v>682</v>
      </c>
      <c r="H202" s="65"/>
      <c r="I202" s="69" t="s">
        <v>335</v>
      </c>
      <c r="J202" s="70"/>
      <c r="K202" s="70"/>
      <c r="L202" s="69" t="s">
        <v>2546</v>
      </c>
      <c r="M202" s="73">
        <v>2.797764758617799</v>
      </c>
      <c r="N202" s="74">
        <v>1688.1568603515625</v>
      </c>
      <c r="O202" s="74">
        <v>1521.0242919921875</v>
      </c>
      <c r="P202" s="75"/>
      <c r="Q202" s="76"/>
      <c r="R202" s="76"/>
      <c r="S202" s="88"/>
      <c r="T202" s="48">
        <v>1</v>
      </c>
      <c r="U202" s="48">
        <v>1</v>
      </c>
      <c r="V202" s="49">
        <v>0</v>
      </c>
      <c r="W202" s="49">
        <v>0</v>
      </c>
      <c r="X202" s="49">
        <v>0</v>
      </c>
      <c r="Y202" s="49">
        <v>0.999997</v>
      </c>
      <c r="Z202" s="49">
        <v>0</v>
      </c>
      <c r="AA202" s="49" t="s">
        <v>2656</v>
      </c>
      <c r="AB202" s="71">
        <v>202</v>
      </c>
      <c r="AC202" s="71"/>
      <c r="AD202" s="72"/>
      <c r="AE202" s="78" t="s">
        <v>1480</v>
      </c>
      <c r="AF202" s="78">
        <v>270</v>
      </c>
      <c r="AG202" s="78">
        <v>1125</v>
      </c>
      <c r="AH202" s="78">
        <v>123719</v>
      </c>
      <c r="AI202" s="78">
        <v>142832</v>
      </c>
      <c r="AJ202" s="78"/>
      <c r="AK202" s="78" t="s">
        <v>1666</v>
      </c>
      <c r="AL202" s="78" t="s">
        <v>1785</v>
      </c>
      <c r="AM202" s="83" t="s">
        <v>1863</v>
      </c>
      <c r="AN202" s="78"/>
      <c r="AO202" s="80">
        <v>40493.62212962963</v>
      </c>
      <c r="AP202" s="83" t="s">
        <v>2028</v>
      </c>
      <c r="AQ202" s="78" t="b">
        <v>0</v>
      </c>
      <c r="AR202" s="78" t="b">
        <v>0</v>
      </c>
      <c r="AS202" s="78" t="b">
        <v>1</v>
      </c>
      <c r="AT202" s="78"/>
      <c r="AU202" s="78">
        <v>69</v>
      </c>
      <c r="AV202" s="83" t="s">
        <v>2046</v>
      </c>
      <c r="AW202" s="78" t="b">
        <v>0</v>
      </c>
      <c r="AX202" s="78" t="s">
        <v>2136</v>
      </c>
      <c r="AY202" s="83" t="s">
        <v>2336</v>
      </c>
      <c r="AZ202" s="78" t="s">
        <v>66</v>
      </c>
      <c r="BA202" s="78" t="str">
        <f>REPLACE(INDEX(GroupVertices[Group],MATCH(Vertices[[#This Row],[Vertex]],GroupVertices[Vertex],0)),1,1,"")</f>
        <v>2</v>
      </c>
      <c r="BB202" s="48" t="s">
        <v>540</v>
      </c>
      <c r="BC202" s="48" t="s">
        <v>540</v>
      </c>
      <c r="BD202" s="48" t="s">
        <v>547</v>
      </c>
      <c r="BE202" s="48" t="s">
        <v>547</v>
      </c>
      <c r="BF202" s="48" t="s">
        <v>563</v>
      </c>
      <c r="BG202" s="48" t="s">
        <v>563</v>
      </c>
      <c r="BH202" s="119" t="s">
        <v>3064</v>
      </c>
      <c r="BI202" s="119" t="s">
        <v>3064</v>
      </c>
      <c r="BJ202" s="119" t="s">
        <v>3151</v>
      </c>
      <c r="BK202" s="119" t="s">
        <v>3151</v>
      </c>
      <c r="BL202" s="119">
        <v>0</v>
      </c>
      <c r="BM202" s="123">
        <v>0</v>
      </c>
      <c r="BN202" s="119">
        <v>0</v>
      </c>
      <c r="BO202" s="123">
        <v>0</v>
      </c>
      <c r="BP202" s="119">
        <v>0</v>
      </c>
      <c r="BQ202" s="123">
        <v>0</v>
      </c>
      <c r="BR202" s="119">
        <v>13</v>
      </c>
      <c r="BS202" s="123">
        <v>100</v>
      </c>
      <c r="BT202" s="119">
        <v>13</v>
      </c>
      <c r="BU202" s="2"/>
      <c r="BV202" s="3"/>
      <c r="BW202" s="3"/>
      <c r="BX202" s="3"/>
      <c r="BY202" s="3"/>
    </row>
    <row r="203" spans="1:77" ht="41.45" customHeight="1">
      <c r="A203" s="64" t="s">
        <v>336</v>
      </c>
      <c r="C203" s="65"/>
      <c r="D203" s="65" t="s">
        <v>64</v>
      </c>
      <c r="E203" s="66">
        <v>162.45136512205974</v>
      </c>
      <c r="F203" s="68">
        <v>99.99845463687326</v>
      </c>
      <c r="G203" s="102" t="s">
        <v>683</v>
      </c>
      <c r="H203" s="65"/>
      <c r="I203" s="69" t="s">
        <v>336</v>
      </c>
      <c r="J203" s="70"/>
      <c r="K203" s="70"/>
      <c r="L203" s="69" t="s">
        <v>2547</v>
      </c>
      <c r="M203" s="73">
        <v>1.5150180180381951</v>
      </c>
      <c r="N203" s="74">
        <v>408.2329406738281</v>
      </c>
      <c r="O203" s="74">
        <v>2299.77001953125</v>
      </c>
      <c r="P203" s="75"/>
      <c r="Q203" s="76"/>
      <c r="R203" s="76"/>
      <c r="S203" s="88"/>
      <c r="T203" s="48">
        <v>1</v>
      </c>
      <c r="U203" s="48">
        <v>1</v>
      </c>
      <c r="V203" s="49">
        <v>0</v>
      </c>
      <c r="W203" s="49">
        <v>0</v>
      </c>
      <c r="X203" s="49">
        <v>0</v>
      </c>
      <c r="Y203" s="49">
        <v>0.999997</v>
      </c>
      <c r="Z203" s="49">
        <v>0</v>
      </c>
      <c r="AA203" s="49" t="s">
        <v>2656</v>
      </c>
      <c r="AB203" s="71">
        <v>203</v>
      </c>
      <c r="AC203" s="71"/>
      <c r="AD203" s="72"/>
      <c r="AE203" s="78" t="s">
        <v>1481</v>
      </c>
      <c r="AF203" s="78">
        <v>1583</v>
      </c>
      <c r="AG203" s="78">
        <v>323</v>
      </c>
      <c r="AH203" s="78">
        <v>93194</v>
      </c>
      <c r="AI203" s="78">
        <v>203938</v>
      </c>
      <c r="AJ203" s="78"/>
      <c r="AK203" s="78" t="s">
        <v>1667</v>
      </c>
      <c r="AL203" s="78"/>
      <c r="AM203" s="78"/>
      <c r="AN203" s="78"/>
      <c r="AO203" s="80">
        <v>39541.7716087963</v>
      </c>
      <c r="AP203" s="83" t="s">
        <v>2029</v>
      </c>
      <c r="AQ203" s="78" t="b">
        <v>0</v>
      </c>
      <c r="AR203" s="78" t="b">
        <v>0</v>
      </c>
      <c r="AS203" s="78" t="b">
        <v>0</v>
      </c>
      <c r="AT203" s="78"/>
      <c r="AU203" s="78">
        <v>17</v>
      </c>
      <c r="AV203" s="83" t="s">
        <v>2049</v>
      </c>
      <c r="AW203" s="78" t="b">
        <v>0</v>
      </c>
      <c r="AX203" s="78" t="s">
        <v>2136</v>
      </c>
      <c r="AY203" s="83" t="s">
        <v>2337</v>
      </c>
      <c r="AZ203" s="78" t="s">
        <v>66</v>
      </c>
      <c r="BA203" s="78" t="str">
        <f>REPLACE(INDEX(GroupVertices[Group],MATCH(Vertices[[#This Row],[Vertex]],GroupVertices[Vertex],0)),1,1,"")</f>
        <v>2</v>
      </c>
      <c r="BB203" s="48"/>
      <c r="BC203" s="48"/>
      <c r="BD203" s="48"/>
      <c r="BE203" s="48"/>
      <c r="BF203" s="48"/>
      <c r="BG203" s="48"/>
      <c r="BH203" s="119" t="s">
        <v>3065</v>
      </c>
      <c r="BI203" s="119" t="s">
        <v>3065</v>
      </c>
      <c r="BJ203" s="119" t="s">
        <v>3152</v>
      </c>
      <c r="BK203" s="119" t="s">
        <v>3152</v>
      </c>
      <c r="BL203" s="119">
        <v>0</v>
      </c>
      <c r="BM203" s="123">
        <v>0</v>
      </c>
      <c r="BN203" s="119">
        <v>0</v>
      </c>
      <c r="BO203" s="123">
        <v>0</v>
      </c>
      <c r="BP203" s="119">
        <v>0</v>
      </c>
      <c r="BQ203" s="123">
        <v>0</v>
      </c>
      <c r="BR203" s="119">
        <v>16</v>
      </c>
      <c r="BS203" s="123">
        <v>100</v>
      </c>
      <c r="BT203" s="119">
        <v>16</v>
      </c>
      <c r="BU203" s="2"/>
      <c r="BV203" s="3"/>
      <c r="BW203" s="3"/>
      <c r="BX203" s="3"/>
      <c r="BY203" s="3"/>
    </row>
    <row r="204" spans="1:77" ht="41.45" customHeight="1">
      <c r="A204" s="64" t="s">
        <v>337</v>
      </c>
      <c r="C204" s="65"/>
      <c r="D204" s="65" t="s">
        <v>64</v>
      </c>
      <c r="E204" s="66">
        <v>162.04345440616103</v>
      </c>
      <c r="F204" s="68">
        <v>99.99985122280457</v>
      </c>
      <c r="G204" s="102" t="s">
        <v>684</v>
      </c>
      <c r="H204" s="65"/>
      <c r="I204" s="69" t="s">
        <v>337</v>
      </c>
      <c r="J204" s="70"/>
      <c r="K204" s="70"/>
      <c r="L204" s="69" t="s">
        <v>2548</v>
      </c>
      <c r="M204" s="73">
        <v>1.049582479997466</v>
      </c>
      <c r="N204" s="74">
        <v>3224.847900390625</v>
      </c>
      <c r="O204" s="74">
        <v>7125.802734375</v>
      </c>
      <c r="P204" s="75"/>
      <c r="Q204" s="76"/>
      <c r="R204" s="76"/>
      <c r="S204" s="88"/>
      <c r="T204" s="48">
        <v>0</v>
      </c>
      <c r="U204" s="48">
        <v>2</v>
      </c>
      <c r="V204" s="49">
        <v>98</v>
      </c>
      <c r="W204" s="49">
        <v>0.005319</v>
      </c>
      <c r="X204" s="49">
        <v>0</v>
      </c>
      <c r="Y204" s="49">
        <v>1.016543</v>
      </c>
      <c r="Z204" s="49">
        <v>0</v>
      </c>
      <c r="AA204" s="49">
        <v>0</v>
      </c>
      <c r="AB204" s="71">
        <v>204</v>
      </c>
      <c r="AC204" s="71"/>
      <c r="AD204" s="72"/>
      <c r="AE204" s="78" t="s">
        <v>1482</v>
      </c>
      <c r="AF204" s="78">
        <v>163</v>
      </c>
      <c r="AG204" s="78">
        <v>32</v>
      </c>
      <c r="AH204" s="78">
        <v>7989</v>
      </c>
      <c r="AI204" s="78">
        <v>9421</v>
      </c>
      <c r="AJ204" s="78"/>
      <c r="AK204" s="78" t="s">
        <v>1668</v>
      </c>
      <c r="AL204" s="78"/>
      <c r="AM204" s="78"/>
      <c r="AN204" s="78"/>
      <c r="AO204" s="80">
        <v>42155.67387731482</v>
      </c>
      <c r="AP204" s="83" t="s">
        <v>2030</v>
      </c>
      <c r="AQ204" s="78" t="b">
        <v>1</v>
      </c>
      <c r="AR204" s="78" t="b">
        <v>0</v>
      </c>
      <c r="AS204" s="78" t="b">
        <v>0</v>
      </c>
      <c r="AT204" s="78"/>
      <c r="AU204" s="78">
        <v>3</v>
      </c>
      <c r="AV204" s="83" t="s">
        <v>2039</v>
      </c>
      <c r="AW204" s="78" t="b">
        <v>0</v>
      </c>
      <c r="AX204" s="78" t="s">
        <v>2136</v>
      </c>
      <c r="AY204" s="83" t="s">
        <v>2338</v>
      </c>
      <c r="AZ204" s="78" t="s">
        <v>66</v>
      </c>
      <c r="BA204" s="78" t="str">
        <f>REPLACE(INDEX(GroupVertices[Group],MATCH(Vertices[[#This Row],[Vertex]],GroupVertices[Vertex],0)),1,1,"")</f>
        <v>3</v>
      </c>
      <c r="BB204" s="48"/>
      <c r="BC204" s="48"/>
      <c r="BD204" s="48"/>
      <c r="BE204" s="48"/>
      <c r="BF204" s="48"/>
      <c r="BG204" s="48"/>
      <c r="BH204" s="119" t="s">
        <v>3066</v>
      </c>
      <c r="BI204" s="119" t="s">
        <v>3066</v>
      </c>
      <c r="BJ204" s="119" t="s">
        <v>3153</v>
      </c>
      <c r="BK204" s="119" t="s">
        <v>3153</v>
      </c>
      <c r="BL204" s="119">
        <v>3</v>
      </c>
      <c r="BM204" s="123">
        <v>7.6923076923076925</v>
      </c>
      <c r="BN204" s="119">
        <v>1</v>
      </c>
      <c r="BO204" s="123">
        <v>2.5641025641025643</v>
      </c>
      <c r="BP204" s="119">
        <v>0</v>
      </c>
      <c r="BQ204" s="123">
        <v>0</v>
      </c>
      <c r="BR204" s="119">
        <v>35</v>
      </c>
      <c r="BS204" s="123">
        <v>89.74358974358974</v>
      </c>
      <c r="BT204" s="119">
        <v>39</v>
      </c>
      <c r="BU204" s="2"/>
      <c r="BV204" s="3"/>
      <c r="BW204" s="3"/>
      <c r="BX204" s="3"/>
      <c r="BY204" s="3"/>
    </row>
    <row r="205" spans="1:77" ht="41.45" customHeight="1">
      <c r="A205" s="64" t="s">
        <v>423</v>
      </c>
      <c r="C205" s="65"/>
      <c r="D205" s="65" t="s">
        <v>64</v>
      </c>
      <c r="E205" s="66">
        <v>179.779860895049</v>
      </c>
      <c r="F205" s="68">
        <v>99.93912613074667</v>
      </c>
      <c r="G205" s="102" t="s">
        <v>2135</v>
      </c>
      <c r="H205" s="65"/>
      <c r="I205" s="69" t="s">
        <v>423</v>
      </c>
      <c r="J205" s="70"/>
      <c r="K205" s="70"/>
      <c r="L205" s="69" t="s">
        <v>2549</v>
      </c>
      <c r="M205" s="73">
        <v>21.287231493156728</v>
      </c>
      <c r="N205" s="74">
        <v>2949.672607421875</v>
      </c>
      <c r="O205" s="74">
        <v>7108.8046875</v>
      </c>
      <c r="P205" s="75"/>
      <c r="Q205" s="76"/>
      <c r="R205" s="76"/>
      <c r="S205" s="88"/>
      <c r="T205" s="48">
        <v>1</v>
      </c>
      <c r="U205" s="48">
        <v>0</v>
      </c>
      <c r="V205" s="49">
        <v>0</v>
      </c>
      <c r="W205" s="49">
        <v>0.004219</v>
      </c>
      <c r="X205" s="49">
        <v>0</v>
      </c>
      <c r="Y205" s="49">
        <v>0.582031</v>
      </c>
      <c r="Z205" s="49">
        <v>0</v>
      </c>
      <c r="AA205" s="49">
        <v>0</v>
      </c>
      <c r="AB205" s="71">
        <v>205</v>
      </c>
      <c r="AC205" s="71"/>
      <c r="AD205" s="72"/>
      <c r="AE205" s="78" t="s">
        <v>1483</v>
      </c>
      <c r="AF205" s="78">
        <v>858</v>
      </c>
      <c r="AG205" s="78">
        <v>12685</v>
      </c>
      <c r="AH205" s="78">
        <v>46227</v>
      </c>
      <c r="AI205" s="78">
        <v>191</v>
      </c>
      <c r="AJ205" s="78"/>
      <c r="AK205" s="78" t="s">
        <v>1669</v>
      </c>
      <c r="AL205" s="78" t="s">
        <v>1690</v>
      </c>
      <c r="AM205" s="83" t="s">
        <v>1864</v>
      </c>
      <c r="AN205" s="78"/>
      <c r="AO205" s="80">
        <v>39976.54824074074</v>
      </c>
      <c r="AP205" s="83" t="s">
        <v>2031</v>
      </c>
      <c r="AQ205" s="78" t="b">
        <v>0</v>
      </c>
      <c r="AR205" s="78" t="b">
        <v>0</v>
      </c>
      <c r="AS205" s="78" t="b">
        <v>1</v>
      </c>
      <c r="AT205" s="78"/>
      <c r="AU205" s="78">
        <v>172</v>
      </c>
      <c r="AV205" s="83" t="s">
        <v>2039</v>
      </c>
      <c r="AW205" s="78" t="b">
        <v>0</v>
      </c>
      <c r="AX205" s="78" t="s">
        <v>2136</v>
      </c>
      <c r="AY205" s="83" t="s">
        <v>2339</v>
      </c>
      <c r="AZ205" s="78" t="s">
        <v>65</v>
      </c>
      <c r="BA205" s="78" t="str">
        <f>REPLACE(INDEX(GroupVertices[Group],MATCH(Vertices[[#This Row],[Vertex]],GroupVertices[Vertex],0)),1,1,"")</f>
        <v>3</v>
      </c>
      <c r="BB205" s="48"/>
      <c r="BC205" s="48"/>
      <c r="BD205" s="48"/>
      <c r="BE205" s="48"/>
      <c r="BF205" s="48"/>
      <c r="BG205" s="48"/>
      <c r="BH205" s="48"/>
      <c r="BI205" s="48"/>
      <c r="BJ205" s="48"/>
      <c r="BK205" s="48"/>
      <c r="BL205" s="48"/>
      <c r="BM205" s="49"/>
      <c r="BN205" s="48"/>
      <c r="BO205" s="49"/>
      <c r="BP205" s="48"/>
      <c r="BQ205" s="49"/>
      <c r="BR205" s="48"/>
      <c r="BS205" s="49"/>
      <c r="BT205" s="48"/>
      <c r="BU205" s="2"/>
      <c r="BV205" s="3"/>
      <c r="BW205" s="3"/>
      <c r="BX205" s="3"/>
      <c r="BY205" s="3"/>
    </row>
    <row r="206" spans="1:77" ht="41.45" customHeight="1">
      <c r="A206" s="64" t="s">
        <v>338</v>
      </c>
      <c r="C206" s="65"/>
      <c r="D206" s="65" t="s">
        <v>64</v>
      </c>
      <c r="E206" s="66">
        <v>162.5943441358799</v>
      </c>
      <c r="F206" s="68">
        <v>99.99796511190765</v>
      </c>
      <c r="G206" s="102" t="s">
        <v>685</v>
      </c>
      <c r="H206" s="65"/>
      <c r="I206" s="69" t="s">
        <v>338</v>
      </c>
      <c r="J206" s="70"/>
      <c r="K206" s="70"/>
      <c r="L206" s="69" t="s">
        <v>2550</v>
      </c>
      <c r="M206" s="73">
        <v>1.6781603715782445</v>
      </c>
      <c r="N206" s="74">
        <v>1688.1568603515625</v>
      </c>
      <c r="O206" s="74">
        <v>2299.77001953125</v>
      </c>
      <c r="P206" s="75"/>
      <c r="Q206" s="76"/>
      <c r="R206" s="76"/>
      <c r="S206" s="88"/>
      <c r="T206" s="48">
        <v>1</v>
      </c>
      <c r="U206" s="48">
        <v>1</v>
      </c>
      <c r="V206" s="49">
        <v>0</v>
      </c>
      <c r="W206" s="49">
        <v>0</v>
      </c>
      <c r="X206" s="49">
        <v>0</v>
      </c>
      <c r="Y206" s="49">
        <v>0.999997</v>
      </c>
      <c r="Z206" s="49">
        <v>0</v>
      </c>
      <c r="AA206" s="49" t="s">
        <v>2656</v>
      </c>
      <c r="AB206" s="71">
        <v>206</v>
      </c>
      <c r="AC206" s="71"/>
      <c r="AD206" s="72"/>
      <c r="AE206" s="78" t="s">
        <v>1484</v>
      </c>
      <c r="AF206" s="78">
        <v>353</v>
      </c>
      <c r="AG206" s="78">
        <v>425</v>
      </c>
      <c r="AH206" s="78">
        <v>2929</v>
      </c>
      <c r="AI206" s="78">
        <v>13074</v>
      </c>
      <c r="AJ206" s="78"/>
      <c r="AK206" s="78" t="s">
        <v>1670</v>
      </c>
      <c r="AL206" s="78" t="s">
        <v>1726</v>
      </c>
      <c r="AM206" s="78"/>
      <c r="AN206" s="78"/>
      <c r="AO206" s="80">
        <v>42454.79167824074</v>
      </c>
      <c r="AP206" s="83" t="s">
        <v>2032</v>
      </c>
      <c r="AQ206" s="78" t="b">
        <v>1</v>
      </c>
      <c r="AR206" s="78" t="b">
        <v>0</v>
      </c>
      <c r="AS206" s="78" t="b">
        <v>0</v>
      </c>
      <c r="AT206" s="78"/>
      <c r="AU206" s="78">
        <v>7</v>
      </c>
      <c r="AV206" s="78"/>
      <c r="AW206" s="78" t="b">
        <v>0</v>
      </c>
      <c r="AX206" s="78" t="s">
        <v>2136</v>
      </c>
      <c r="AY206" s="83" t="s">
        <v>2340</v>
      </c>
      <c r="AZ206" s="78" t="s">
        <v>66</v>
      </c>
      <c r="BA206" s="78" t="str">
        <f>REPLACE(INDEX(GroupVertices[Group],MATCH(Vertices[[#This Row],[Vertex]],GroupVertices[Vertex],0)),1,1,"")</f>
        <v>2</v>
      </c>
      <c r="BB206" s="48" t="s">
        <v>541</v>
      </c>
      <c r="BC206" s="48" t="s">
        <v>541</v>
      </c>
      <c r="BD206" s="48" t="s">
        <v>551</v>
      </c>
      <c r="BE206" s="48" t="s">
        <v>551</v>
      </c>
      <c r="BF206" s="48"/>
      <c r="BG206" s="48"/>
      <c r="BH206" s="119" t="s">
        <v>3067</v>
      </c>
      <c r="BI206" s="119" t="s">
        <v>3067</v>
      </c>
      <c r="BJ206" s="119" t="s">
        <v>3154</v>
      </c>
      <c r="BK206" s="119" t="s">
        <v>3154</v>
      </c>
      <c r="BL206" s="119">
        <v>1</v>
      </c>
      <c r="BM206" s="123">
        <v>2.127659574468085</v>
      </c>
      <c r="BN206" s="119">
        <v>2</v>
      </c>
      <c r="BO206" s="123">
        <v>4.25531914893617</v>
      </c>
      <c r="BP206" s="119">
        <v>0</v>
      </c>
      <c r="BQ206" s="123">
        <v>0</v>
      </c>
      <c r="BR206" s="119">
        <v>44</v>
      </c>
      <c r="BS206" s="123">
        <v>93.61702127659575</v>
      </c>
      <c r="BT206" s="119">
        <v>47</v>
      </c>
      <c r="BU206" s="2"/>
      <c r="BV206" s="3"/>
      <c r="BW206" s="3"/>
      <c r="BX206" s="3"/>
      <c r="BY206" s="3"/>
    </row>
    <row r="207" spans="1:77" ht="41.45" customHeight="1">
      <c r="A207" s="64" t="s">
        <v>339</v>
      </c>
      <c r="C207" s="65"/>
      <c r="D207" s="65" t="s">
        <v>64</v>
      </c>
      <c r="E207" s="66">
        <v>162.55229148475632</v>
      </c>
      <c r="F207" s="68">
        <v>99.9981090898387</v>
      </c>
      <c r="G207" s="102" t="s">
        <v>686</v>
      </c>
      <c r="H207" s="65"/>
      <c r="I207" s="69" t="s">
        <v>339</v>
      </c>
      <c r="J207" s="70"/>
      <c r="K207" s="70"/>
      <c r="L207" s="69" t="s">
        <v>2551</v>
      </c>
      <c r="M207" s="73">
        <v>1.6301773264194064</v>
      </c>
      <c r="N207" s="74">
        <v>1261.515625</v>
      </c>
      <c r="O207" s="74">
        <v>2299.77001953125</v>
      </c>
      <c r="P207" s="75"/>
      <c r="Q207" s="76"/>
      <c r="R207" s="76"/>
      <c r="S207" s="88"/>
      <c r="T207" s="48">
        <v>1</v>
      </c>
      <c r="U207" s="48">
        <v>1</v>
      </c>
      <c r="V207" s="49">
        <v>0</v>
      </c>
      <c r="W207" s="49">
        <v>0</v>
      </c>
      <c r="X207" s="49">
        <v>0</v>
      </c>
      <c r="Y207" s="49">
        <v>0.999997</v>
      </c>
      <c r="Z207" s="49">
        <v>0</v>
      </c>
      <c r="AA207" s="49" t="s">
        <v>2656</v>
      </c>
      <c r="AB207" s="71">
        <v>207</v>
      </c>
      <c r="AC207" s="71"/>
      <c r="AD207" s="72"/>
      <c r="AE207" s="78" t="s">
        <v>1485</v>
      </c>
      <c r="AF207" s="78">
        <v>792</v>
      </c>
      <c r="AG207" s="78">
        <v>395</v>
      </c>
      <c r="AH207" s="78">
        <v>12329</v>
      </c>
      <c r="AI207" s="78">
        <v>2873</v>
      </c>
      <c r="AJ207" s="78"/>
      <c r="AK207" s="78" t="s">
        <v>1671</v>
      </c>
      <c r="AL207" s="78" t="s">
        <v>1786</v>
      </c>
      <c r="AM207" s="78"/>
      <c r="AN207" s="78"/>
      <c r="AO207" s="80">
        <v>40509.550729166665</v>
      </c>
      <c r="AP207" s="83" t="s">
        <v>2033</v>
      </c>
      <c r="AQ207" s="78" t="b">
        <v>0</v>
      </c>
      <c r="AR207" s="78" t="b">
        <v>0</v>
      </c>
      <c r="AS207" s="78" t="b">
        <v>1</v>
      </c>
      <c r="AT207" s="78"/>
      <c r="AU207" s="78">
        <v>15</v>
      </c>
      <c r="AV207" s="83" t="s">
        <v>2039</v>
      </c>
      <c r="AW207" s="78" t="b">
        <v>0</v>
      </c>
      <c r="AX207" s="78" t="s">
        <v>2136</v>
      </c>
      <c r="AY207" s="83" t="s">
        <v>2341</v>
      </c>
      <c r="AZ207" s="78" t="s">
        <v>66</v>
      </c>
      <c r="BA207" s="78" t="str">
        <f>REPLACE(INDEX(GroupVertices[Group],MATCH(Vertices[[#This Row],[Vertex]],GroupVertices[Vertex],0)),1,1,"")</f>
        <v>2</v>
      </c>
      <c r="BB207" s="48" t="s">
        <v>542</v>
      </c>
      <c r="BC207" s="48" t="s">
        <v>542</v>
      </c>
      <c r="BD207" s="48" t="s">
        <v>552</v>
      </c>
      <c r="BE207" s="48" t="s">
        <v>552</v>
      </c>
      <c r="BF207" s="48"/>
      <c r="BG207" s="48"/>
      <c r="BH207" s="119" t="s">
        <v>3068</v>
      </c>
      <c r="BI207" s="119" t="s">
        <v>3068</v>
      </c>
      <c r="BJ207" s="119" t="s">
        <v>3155</v>
      </c>
      <c r="BK207" s="119" t="s">
        <v>3155</v>
      </c>
      <c r="BL207" s="119">
        <v>2</v>
      </c>
      <c r="BM207" s="123">
        <v>14.285714285714286</v>
      </c>
      <c r="BN207" s="119">
        <v>0</v>
      </c>
      <c r="BO207" s="123">
        <v>0</v>
      </c>
      <c r="BP207" s="119">
        <v>0</v>
      </c>
      <c r="BQ207" s="123">
        <v>0</v>
      </c>
      <c r="BR207" s="119">
        <v>12</v>
      </c>
      <c r="BS207" s="123">
        <v>85.71428571428571</v>
      </c>
      <c r="BT207" s="119">
        <v>14</v>
      </c>
      <c r="BU207" s="2"/>
      <c r="BV207" s="3"/>
      <c r="BW207" s="3"/>
      <c r="BX207" s="3"/>
      <c r="BY207" s="3"/>
    </row>
    <row r="208" spans="1:77" ht="41.45" customHeight="1">
      <c r="A208" s="64" t="s">
        <v>340</v>
      </c>
      <c r="C208" s="65"/>
      <c r="D208" s="65" t="s">
        <v>64</v>
      </c>
      <c r="E208" s="66">
        <v>162.0504631813483</v>
      </c>
      <c r="F208" s="68">
        <v>99.99982722648272</v>
      </c>
      <c r="G208" s="102" t="s">
        <v>687</v>
      </c>
      <c r="H208" s="65"/>
      <c r="I208" s="69" t="s">
        <v>340</v>
      </c>
      <c r="J208" s="70"/>
      <c r="K208" s="70"/>
      <c r="L208" s="69" t="s">
        <v>2552</v>
      </c>
      <c r="M208" s="73">
        <v>1.0575796541906057</v>
      </c>
      <c r="N208" s="74">
        <v>3394.833251953125</v>
      </c>
      <c r="O208" s="74">
        <v>6624.74658203125</v>
      </c>
      <c r="P208" s="75"/>
      <c r="Q208" s="76"/>
      <c r="R208" s="76"/>
      <c r="S208" s="88"/>
      <c r="T208" s="48">
        <v>0</v>
      </c>
      <c r="U208" s="48">
        <v>1</v>
      </c>
      <c r="V208" s="49">
        <v>0</v>
      </c>
      <c r="W208" s="49">
        <v>0.005263</v>
      </c>
      <c r="X208" s="49">
        <v>0</v>
      </c>
      <c r="Y208" s="49">
        <v>0.521817</v>
      </c>
      <c r="Z208" s="49">
        <v>0</v>
      </c>
      <c r="AA208" s="49">
        <v>0</v>
      </c>
      <c r="AB208" s="71">
        <v>208</v>
      </c>
      <c r="AC208" s="71"/>
      <c r="AD208" s="72"/>
      <c r="AE208" s="78" t="s">
        <v>1486</v>
      </c>
      <c r="AF208" s="78">
        <v>64</v>
      </c>
      <c r="AG208" s="78">
        <v>37</v>
      </c>
      <c r="AH208" s="78">
        <v>550</v>
      </c>
      <c r="AI208" s="78">
        <v>423</v>
      </c>
      <c r="AJ208" s="78"/>
      <c r="AK208" s="78" t="s">
        <v>1672</v>
      </c>
      <c r="AL208" s="78"/>
      <c r="AM208" s="78"/>
      <c r="AN208" s="78"/>
      <c r="AO208" s="80">
        <v>43354.78704861111</v>
      </c>
      <c r="AP208" s="83" t="s">
        <v>2034</v>
      </c>
      <c r="AQ208" s="78" t="b">
        <v>1</v>
      </c>
      <c r="AR208" s="78" t="b">
        <v>0</v>
      </c>
      <c r="AS208" s="78" t="b">
        <v>0</v>
      </c>
      <c r="AT208" s="78"/>
      <c r="AU208" s="78">
        <v>0</v>
      </c>
      <c r="AV208" s="78"/>
      <c r="AW208" s="78" t="b">
        <v>0</v>
      </c>
      <c r="AX208" s="78" t="s">
        <v>2136</v>
      </c>
      <c r="AY208" s="83" t="s">
        <v>2342</v>
      </c>
      <c r="AZ208" s="78" t="s">
        <v>66</v>
      </c>
      <c r="BA208" s="78" t="str">
        <f>REPLACE(INDEX(GroupVertices[Group],MATCH(Vertices[[#This Row],[Vertex]],GroupVertices[Vertex],0)),1,1,"")</f>
        <v>3</v>
      </c>
      <c r="BB208" s="48"/>
      <c r="BC208" s="48"/>
      <c r="BD208" s="48"/>
      <c r="BE208" s="48"/>
      <c r="BF208" s="48"/>
      <c r="BG208" s="48"/>
      <c r="BH208" s="119" t="s">
        <v>3069</v>
      </c>
      <c r="BI208" s="119" t="s">
        <v>3069</v>
      </c>
      <c r="BJ208" s="119" t="s">
        <v>3156</v>
      </c>
      <c r="BK208" s="119" t="s">
        <v>3156</v>
      </c>
      <c r="BL208" s="119">
        <v>1</v>
      </c>
      <c r="BM208" s="123">
        <v>4.761904761904762</v>
      </c>
      <c r="BN208" s="119">
        <v>0</v>
      </c>
      <c r="BO208" s="123">
        <v>0</v>
      </c>
      <c r="BP208" s="119">
        <v>0</v>
      </c>
      <c r="BQ208" s="123">
        <v>0</v>
      </c>
      <c r="BR208" s="119">
        <v>20</v>
      </c>
      <c r="BS208" s="123">
        <v>95.23809523809524</v>
      </c>
      <c r="BT208" s="119">
        <v>21</v>
      </c>
      <c r="BU208" s="2"/>
      <c r="BV208" s="3"/>
      <c r="BW208" s="3"/>
      <c r="BX208" s="3"/>
      <c r="BY208" s="3"/>
    </row>
    <row r="209" spans="1:77" ht="41.45" customHeight="1">
      <c r="A209" s="64" t="s">
        <v>341</v>
      </c>
      <c r="C209" s="65"/>
      <c r="D209" s="65" t="s">
        <v>64</v>
      </c>
      <c r="E209" s="66">
        <v>162.38828614537437</v>
      </c>
      <c r="F209" s="68">
        <v>99.99867060376985</v>
      </c>
      <c r="G209" s="102" t="s">
        <v>688</v>
      </c>
      <c r="H209" s="65"/>
      <c r="I209" s="69" t="s">
        <v>341</v>
      </c>
      <c r="J209" s="70"/>
      <c r="K209" s="70"/>
      <c r="L209" s="69" t="s">
        <v>2553</v>
      </c>
      <c r="M209" s="73">
        <v>1.443043450299938</v>
      </c>
      <c r="N209" s="74">
        <v>2114.79833984375</v>
      </c>
      <c r="O209" s="74">
        <v>3078.515869140625</v>
      </c>
      <c r="P209" s="75"/>
      <c r="Q209" s="76"/>
      <c r="R209" s="76"/>
      <c r="S209" s="88"/>
      <c r="T209" s="48">
        <v>1</v>
      </c>
      <c r="U209" s="48">
        <v>1</v>
      </c>
      <c r="V209" s="49">
        <v>0</v>
      </c>
      <c r="W209" s="49">
        <v>0</v>
      </c>
      <c r="X209" s="49">
        <v>0</v>
      </c>
      <c r="Y209" s="49">
        <v>0.999997</v>
      </c>
      <c r="Z209" s="49">
        <v>0</v>
      </c>
      <c r="AA209" s="49" t="s">
        <v>2656</v>
      </c>
      <c r="AB209" s="71">
        <v>209</v>
      </c>
      <c r="AC209" s="71"/>
      <c r="AD209" s="72"/>
      <c r="AE209" s="78" t="s">
        <v>1487</v>
      </c>
      <c r="AF209" s="78">
        <v>325</v>
      </c>
      <c r="AG209" s="78">
        <v>278</v>
      </c>
      <c r="AH209" s="78">
        <v>1239</v>
      </c>
      <c r="AI209" s="78">
        <v>1680</v>
      </c>
      <c r="AJ209" s="78"/>
      <c r="AK209" s="78" t="s">
        <v>1673</v>
      </c>
      <c r="AL209" s="78" t="s">
        <v>1787</v>
      </c>
      <c r="AM209" s="78"/>
      <c r="AN209" s="78"/>
      <c r="AO209" s="80">
        <v>41168.910949074074</v>
      </c>
      <c r="AP209" s="83" t="s">
        <v>2035</v>
      </c>
      <c r="AQ209" s="78" t="b">
        <v>1</v>
      </c>
      <c r="AR209" s="78" t="b">
        <v>0</v>
      </c>
      <c r="AS209" s="78" t="b">
        <v>0</v>
      </c>
      <c r="AT209" s="78"/>
      <c r="AU209" s="78">
        <v>0</v>
      </c>
      <c r="AV209" s="83" t="s">
        <v>2039</v>
      </c>
      <c r="AW209" s="78" t="b">
        <v>0</v>
      </c>
      <c r="AX209" s="78" t="s">
        <v>2136</v>
      </c>
      <c r="AY209" s="83" t="s">
        <v>2343</v>
      </c>
      <c r="AZ209" s="78" t="s">
        <v>66</v>
      </c>
      <c r="BA209" s="78" t="str">
        <f>REPLACE(INDEX(GroupVertices[Group],MATCH(Vertices[[#This Row],[Vertex]],GroupVertices[Vertex],0)),1,1,"")</f>
        <v>2</v>
      </c>
      <c r="BB209" s="48" t="s">
        <v>543</v>
      </c>
      <c r="BC209" s="48" t="s">
        <v>543</v>
      </c>
      <c r="BD209" s="48" t="s">
        <v>547</v>
      </c>
      <c r="BE209" s="48" t="s">
        <v>547</v>
      </c>
      <c r="BF209" s="48"/>
      <c r="BG209" s="48"/>
      <c r="BH209" s="119" t="s">
        <v>3070</v>
      </c>
      <c r="BI209" s="119" t="s">
        <v>3070</v>
      </c>
      <c r="BJ209" s="119" t="s">
        <v>3157</v>
      </c>
      <c r="BK209" s="119" t="s">
        <v>3157</v>
      </c>
      <c r="BL209" s="119">
        <v>0</v>
      </c>
      <c r="BM209" s="123">
        <v>0</v>
      </c>
      <c r="BN209" s="119">
        <v>1</v>
      </c>
      <c r="BO209" s="123">
        <v>3.0303030303030303</v>
      </c>
      <c r="BP209" s="119">
        <v>0</v>
      </c>
      <c r="BQ209" s="123">
        <v>0</v>
      </c>
      <c r="BR209" s="119">
        <v>32</v>
      </c>
      <c r="BS209" s="123">
        <v>96.96969696969697</v>
      </c>
      <c r="BT209" s="119">
        <v>33</v>
      </c>
      <c r="BU209" s="2"/>
      <c r="BV209" s="3"/>
      <c r="BW209" s="3"/>
      <c r="BX209" s="3"/>
      <c r="BY209" s="3"/>
    </row>
    <row r="210" spans="1:77" ht="41.45" customHeight="1">
      <c r="A210" s="64" t="s">
        <v>342</v>
      </c>
      <c r="C210" s="65"/>
      <c r="D210" s="65" t="s">
        <v>64</v>
      </c>
      <c r="E210" s="66">
        <v>162.2635299470411</v>
      </c>
      <c r="F210" s="68">
        <v>99.99909773829867</v>
      </c>
      <c r="G210" s="102" t="s">
        <v>689</v>
      </c>
      <c r="H210" s="65"/>
      <c r="I210" s="69" t="s">
        <v>342</v>
      </c>
      <c r="J210" s="70"/>
      <c r="K210" s="70"/>
      <c r="L210" s="69" t="s">
        <v>2554</v>
      </c>
      <c r="M210" s="73">
        <v>1.3006937496620519</v>
      </c>
      <c r="N210" s="74">
        <v>408.2329406738281</v>
      </c>
      <c r="O210" s="74">
        <v>3078.515869140625</v>
      </c>
      <c r="P210" s="75"/>
      <c r="Q210" s="76"/>
      <c r="R210" s="76"/>
      <c r="S210" s="88"/>
      <c r="T210" s="48">
        <v>1</v>
      </c>
      <c r="U210" s="48">
        <v>1</v>
      </c>
      <c r="V210" s="49">
        <v>0</v>
      </c>
      <c r="W210" s="49">
        <v>0</v>
      </c>
      <c r="X210" s="49">
        <v>0</v>
      </c>
      <c r="Y210" s="49">
        <v>0.999997</v>
      </c>
      <c r="Z210" s="49">
        <v>0</v>
      </c>
      <c r="AA210" s="49" t="s">
        <v>2656</v>
      </c>
      <c r="AB210" s="71">
        <v>210</v>
      </c>
      <c r="AC210" s="71"/>
      <c r="AD210" s="72"/>
      <c r="AE210" s="78" t="s">
        <v>1488</v>
      </c>
      <c r="AF210" s="78">
        <v>197</v>
      </c>
      <c r="AG210" s="78">
        <v>189</v>
      </c>
      <c r="AH210" s="78">
        <v>21895</v>
      </c>
      <c r="AI210" s="78">
        <v>2950</v>
      </c>
      <c r="AJ210" s="78"/>
      <c r="AK210" s="78" t="s">
        <v>1674</v>
      </c>
      <c r="AL210" s="78" t="s">
        <v>1788</v>
      </c>
      <c r="AM210" s="78"/>
      <c r="AN210" s="78"/>
      <c r="AO210" s="80">
        <v>41109.00502314815</v>
      </c>
      <c r="AP210" s="83" t="s">
        <v>2036</v>
      </c>
      <c r="AQ210" s="78" t="b">
        <v>0</v>
      </c>
      <c r="AR210" s="78" t="b">
        <v>0</v>
      </c>
      <c r="AS210" s="78" t="b">
        <v>1</v>
      </c>
      <c r="AT210" s="78"/>
      <c r="AU210" s="78">
        <v>23</v>
      </c>
      <c r="AV210" s="83" t="s">
        <v>2041</v>
      </c>
      <c r="AW210" s="78" t="b">
        <v>0</v>
      </c>
      <c r="AX210" s="78" t="s">
        <v>2136</v>
      </c>
      <c r="AY210" s="83" t="s">
        <v>2344</v>
      </c>
      <c r="AZ210" s="78" t="s">
        <v>66</v>
      </c>
      <c r="BA210" s="78" t="str">
        <f>REPLACE(INDEX(GroupVertices[Group],MATCH(Vertices[[#This Row],[Vertex]],GroupVertices[Vertex],0)),1,1,"")</f>
        <v>2</v>
      </c>
      <c r="BB210" s="48" t="s">
        <v>544</v>
      </c>
      <c r="BC210" s="48" t="s">
        <v>544</v>
      </c>
      <c r="BD210" s="48" t="s">
        <v>547</v>
      </c>
      <c r="BE210" s="48" t="s">
        <v>547</v>
      </c>
      <c r="BF210" s="48"/>
      <c r="BG210" s="48"/>
      <c r="BH210" s="119" t="s">
        <v>3071</v>
      </c>
      <c r="BI210" s="119" t="s">
        <v>3071</v>
      </c>
      <c r="BJ210" s="119" t="s">
        <v>3158</v>
      </c>
      <c r="BK210" s="119" t="s">
        <v>3158</v>
      </c>
      <c r="BL210" s="119">
        <v>0</v>
      </c>
      <c r="BM210" s="123">
        <v>0</v>
      </c>
      <c r="BN210" s="119">
        <v>0</v>
      </c>
      <c r="BO210" s="123">
        <v>0</v>
      </c>
      <c r="BP210" s="119">
        <v>0</v>
      </c>
      <c r="BQ210" s="123">
        <v>0</v>
      </c>
      <c r="BR210" s="119">
        <v>20</v>
      </c>
      <c r="BS210" s="123">
        <v>100</v>
      </c>
      <c r="BT210" s="119">
        <v>20</v>
      </c>
      <c r="BU210" s="2"/>
      <c r="BV210" s="3"/>
      <c r="BW210" s="3"/>
      <c r="BX210" s="3"/>
      <c r="BY210" s="3"/>
    </row>
    <row r="211" spans="1:77" ht="41.45" customHeight="1">
      <c r="A211" s="64" t="s">
        <v>343</v>
      </c>
      <c r="C211" s="65"/>
      <c r="D211" s="65" t="s">
        <v>64</v>
      </c>
      <c r="E211" s="66">
        <v>162.34763524928826</v>
      </c>
      <c r="F211" s="68">
        <v>99.99880978243655</v>
      </c>
      <c r="G211" s="102" t="s">
        <v>690</v>
      </c>
      <c r="H211" s="65"/>
      <c r="I211" s="69" t="s">
        <v>343</v>
      </c>
      <c r="J211" s="70"/>
      <c r="K211" s="70"/>
      <c r="L211" s="69" t="s">
        <v>2555</v>
      </c>
      <c r="M211" s="73">
        <v>1.3966598399797279</v>
      </c>
      <c r="N211" s="74">
        <v>1688.1568603515625</v>
      </c>
      <c r="O211" s="74">
        <v>3078.515869140625</v>
      </c>
      <c r="P211" s="75"/>
      <c r="Q211" s="76"/>
      <c r="R211" s="76"/>
      <c r="S211" s="88"/>
      <c r="T211" s="48">
        <v>1</v>
      </c>
      <c r="U211" s="48">
        <v>1</v>
      </c>
      <c r="V211" s="49">
        <v>0</v>
      </c>
      <c r="W211" s="49">
        <v>0</v>
      </c>
      <c r="X211" s="49">
        <v>0</v>
      </c>
      <c r="Y211" s="49">
        <v>0.999997</v>
      </c>
      <c r="Z211" s="49">
        <v>0</v>
      </c>
      <c r="AA211" s="49" t="s">
        <v>2656</v>
      </c>
      <c r="AB211" s="71">
        <v>211</v>
      </c>
      <c r="AC211" s="71"/>
      <c r="AD211" s="72"/>
      <c r="AE211" s="78" t="s">
        <v>1489</v>
      </c>
      <c r="AF211" s="78">
        <v>375</v>
      </c>
      <c r="AG211" s="78">
        <v>249</v>
      </c>
      <c r="AH211" s="78">
        <v>3095</v>
      </c>
      <c r="AI211" s="78">
        <v>4713</v>
      </c>
      <c r="AJ211" s="78"/>
      <c r="AK211" s="78" t="s">
        <v>1675</v>
      </c>
      <c r="AL211" s="78"/>
      <c r="AM211" s="78"/>
      <c r="AN211" s="78"/>
      <c r="AO211" s="80">
        <v>41110.11040509259</v>
      </c>
      <c r="AP211" s="83" t="s">
        <v>2037</v>
      </c>
      <c r="AQ211" s="78" t="b">
        <v>1</v>
      </c>
      <c r="AR211" s="78" t="b">
        <v>0</v>
      </c>
      <c r="AS211" s="78" t="b">
        <v>0</v>
      </c>
      <c r="AT211" s="78"/>
      <c r="AU211" s="78">
        <v>0</v>
      </c>
      <c r="AV211" s="83" t="s">
        <v>2039</v>
      </c>
      <c r="AW211" s="78" t="b">
        <v>0</v>
      </c>
      <c r="AX211" s="78" t="s">
        <v>2136</v>
      </c>
      <c r="AY211" s="83" t="s">
        <v>2345</v>
      </c>
      <c r="AZ211" s="78" t="s">
        <v>66</v>
      </c>
      <c r="BA211" s="78" t="str">
        <f>REPLACE(INDEX(GroupVertices[Group],MATCH(Vertices[[#This Row],[Vertex]],GroupVertices[Vertex],0)),1,1,"")</f>
        <v>2</v>
      </c>
      <c r="BB211" s="48" t="s">
        <v>545</v>
      </c>
      <c r="BC211" s="48" t="s">
        <v>545</v>
      </c>
      <c r="BD211" s="48" t="s">
        <v>553</v>
      </c>
      <c r="BE211" s="48" t="s">
        <v>553</v>
      </c>
      <c r="BF211" s="48"/>
      <c r="BG211" s="48"/>
      <c r="BH211" s="119" t="s">
        <v>3072</v>
      </c>
      <c r="BI211" s="119" t="s">
        <v>3072</v>
      </c>
      <c r="BJ211" s="119" t="s">
        <v>3159</v>
      </c>
      <c r="BK211" s="119" t="s">
        <v>3159</v>
      </c>
      <c r="BL211" s="119">
        <v>0</v>
      </c>
      <c r="BM211" s="123">
        <v>0</v>
      </c>
      <c r="BN211" s="119">
        <v>0</v>
      </c>
      <c r="BO211" s="123">
        <v>0</v>
      </c>
      <c r="BP211" s="119">
        <v>0</v>
      </c>
      <c r="BQ211" s="123">
        <v>0</v>
      </c>
      <c r="BR211" s="119">
        <v>18</v>
      </c>
      <c r="BS211" s="123">
        <v>100</v>
      </c>
      <c r="BT211" s="119">
        <v>18</v>
      </c>
      <c r="BU211" s="2"/>
      <c r="BV211" s="3"/>
      <c r="BW211" s="3"/>
      <c r="BX211" s="3"/>
      <c r="BY211" s="3"/>
    </row>
    <row r="212" spans="1:77" ht="41.45" customHeight="1">
      <c r="A212" s="89" t="s">
        <v>344</v>
      </c>
      <c r="C212" s="90"/>
      <c r="D212" s="90" t="s">
        <v>64</v>
      </c>
      <c r="E212" s="91">
        <v>166.19965809220804</v>
      </c>
      <c r="F212" s="92">
        <v>99.9856214039512</v>
      </c>
      <c r="G212" s="103" t="s">
        <v>691</v>
      </c>
      <c r="H212" s="90"/>
      <c r="I212" s="93" t="s">
        <v>344</v>
      </c>
      <c r="J212" s="94"/>
      <c r="K212" s="94"/>
      <c r="L212" s="93" t="s">
        <v>2556</v>
      </c>
      <c r="M212" s="95">
        <v>5.791906776529293</v>
      </c>
      <c r="N212" s="96">
        <v>5636.52587890625</v>
      </c>
      <c r="O212" s="96">
        <v>8234.828125</v>
      </c>
      <c r="P212" s="97"/>
      <c r="Q212" s="98"/>
      <c r="R212" s="98"/>
      <c r="S212" s="99"/>
      <c r="T212" s="48">
        <v>0</v>
      </c>
      <c r="U212" s="48">
        <v>1</v>
      </c>
      <c r="V212" s="49">
        <v>0</v>
      </c>
      <c r="W212" s="49">
        <v>0.004132</v>
      </c>
      <c r="X212" s="49">
        <v>0</v>
      </c>
      <c r="Y212" s="49">
        <v>0.538647</v>
      </c>
      <c r="Z212" s="49">
        <v>0</v>
      </c>
      <c r="AA212" s="49">
        <v>0</v>
      </c>
      <c r="AB212" s="100">
        <v>212</v>
      </c>
      <c r="AC212" s="100"/>
      <c r="AD212" s="101"/>
      <c r="AE212" s="78" t="s">
        <v>1490</v>
      </c>
      <c r="AF212" s="78">
        <v>1445</v>
      </c>
      <c r="AG212" s="78">
        <v>2997</v>
      </c>
      <c r="AH212" s="78">
        <v>7645</v>
      </c>
      <c r="AI212" s="78">
        <v>1367</v>
      </c>
      <c r="AJ212" s="78"/>
      <c r="AK212" s="78" t="s">
        <v>1676</v>
      </c>
      <c r="AL212" s="78" t="s">
        <v>1789</v>
      </c>
      <c r="AM212" s="83" t="s">
        <v>1865</v>
      </c>
      <c r="AN212" s="78"/>
      <c r="AO212" s="80">
        <v>40042.97728009259</v>
      </c>
      <c r="AP212" s="83" t="s">
        <v>2038</v>
      </c>
      <c r="AQ212" s="78" t="b">
        <v>0</v>
      </c>
      <c r="AR212" s="78" t="b">
        <v>0</v>
      </c>
      <c r="AS212" s="78" t="b">
        <v>1</v>
      </c>
      <c r="AT212" s="78"/>
      <c r="AU212" s="78">
        <v>65</v>
      </c>
      <c r="AV212" s="83" t="s">
        <v>2039</v>
      </c>
      <c r="AW212" s="78" t="b">
        <v>1</v>
      </c>
      <c r="AX212" s="78" t="s">
        <v>2136</v>
      </c>
      <c r="AY212" s="83" t="s">
        <v>2346</v>
      </c>
      <c r="AZ212" s="78" t="s">
        <v>66</v>
      </c>
      <c r="BA212" s="78" t="str">
        <f>REPLACE(INDEX(GroupVertices[Group],MATCH(Vertices[[#This Row],[Vertex]],GroupVertices[Vertex],0)),1,1,"")</f>
        <v>5</v>
      </c>
      <c r="BB212" s="48"/>
      <c r="BC212" s="48"/>
      <c r="BD212" s="48"/>
      <c r="BE212" s="48"/>
      <c r="BF212" s="48"/>
      <c r="BG212" s="48"/>
      <c r="BH212" s="119" t="s">
        <v>3073</v>
      </c>
      <c r="BI212" s="119" t="s">
        <v>3073</v>
      </c>
      <c r="BJ212" s="119" t="s">
        <v>3160</v>
      </c>
      <c r="BK212" s="119" t="s">
        <v>3160</v>
      </c>
      <c r="BL212" s="119">
        <v>0</v>
      </c>
      <c r="BM212" s="123">
        <v>0</v>
      </c>
      <c r="BN212" s="119">
        <v>2</v>
      </c>
      <c r="BO212" s="123">
        <v>4.166666666666667</v>
      </c>
      <c r="BP212" s="119">
        <v>0</v>
      </c>
      <c r="BQ212" s="123">
        <v>0</v>
      </c>
      <c r="BR212" s="119">
        <v>46</v>
      </c>
      <c r="BS212" s="123">
        <v>95.83333333333333</v>
      </c>
      <c r="BT212" s="119">
        <v>48</v>
      </c>
      <c r="BU212" s="2"/>
      <c r="BV212" s="3"/>
      <c r="BW212" s="3"/>
      <c r="BX212" s="3"/>
      <c r="BY2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2"/>
    <dataValidation allowBlank="1" showInputMessage="1" promptTitle="Vertex Tooltip" prompt="Enter optional text that will pop up when the mouse is hovered over the vertex." errorTitle="Invalid Vertex Image Key" sqref="L3:L21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2"/>
    <dataValidation allowBlank="1" showInputMessage="1" promptTitle="Vertex Label Fill Color" prompt="To select an optional fill color for the Label shape, right-click and select Select Color on the right-click menu." sqref="J3:J212"/>
    <dataValidation allowBlank="1" showInputMessage="1" promptTitle="Vertex Image File" prompt="Enter the path to an image file.  Hover over the column header for examples." errorTitle="Invalid Vertex Image Key" sqref="G3:G212"/>
    <dataValidation allowBlank="1" showInputMessage="1" promptTitle="Vertex Color" prompt="To select an optional vertex color, right-click and select Select Color on the right-click menu." sqref="C3:C212"/>
    <dataValidation allowBlank="1" showInputMessage="1" promptTitle="Vertex Opacity" prompt="Enter an optional vertex opacity between 0 (transparent) and 100 (opaque)." errorTitle="Invalid Vertex Opacity" error="The optional vertex opacity must be a whole number between 0 and 10." sqref="F3:F212"/>
    <dataValidation type="list" allowBlank="1" showInputMessage="1" showErrorMessage="1" promptTitle="Vertex Shape" prompt="Select an optional vertex shape." errorTitle="Invalid Vertex Shape" error="You have entered an invalid vertex shape.  Try selecting from the drop-down list instead." sqref="D3:D2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2">
      <formula1>ValidVertexLabelPositions</formula1>
    </dataValidation>
    <dataValidation allowBlank="1" showInputMessage="1" showErrorMessage="1" promptTitle="Vertex Name" prompt="Enter the name of the vertex." sqref="A3:A212"/>
  </dataValidations>
  <hyperlinks>
    <hyperlink ref="AM5" r:id="rId1" display="https://t.co/VMZHA71IoW"/>
    <hyperlink ref="AM7" r:id="rId2" display="https://t.co/pLEFBCBJCG"/>
    <hyperlink ref="AM9" r:id="rId3" display="https://t.co/xd3BeOtvjb"/>
    <hyperlink ref="AM10" r:id="rId4" display="https://t.co/uS1Vp7zy00"/>
    <hyperlink ref="AM11" r:id="rId5" display="https://t.co/byXIxVw9NE"/>
    <hyperlink ref="AM19" r:id="rId6" display="https://t.co/f4BPPOnWCc"/>
    <hyperlink ref="AM20" r:id="rId7" display="https://t.co/ErcMjTHqHw"/>
    <hyperlink ref="AM21" r:id="rId8" display="https://t.co/y7AeKcWrPy"/>
    <hyperlink ref="AM29" r:id="rId9" display="http://t.co/XHoYUTOaiX"/>
    <hyperlink ref="AM37" r:id="rId10" display="https://t.co/A2Zjfew5Hb"/>
    <hyperlink ref="AM38" r:id="rId11" display="https://t.co/Kz0R07MJi2"/>
    <hyperlink ref="AM39" r:id="rId12" display="https://t.co/r6FyHQJyjT"/>
    <hyperlink ref="AM40" r:id="rId13" display="https://t.co/UUMRsz4cfw"/>
    <hyperlink ref="AM43" r:id="rId14" display="https://t.co/KdArt80sRk"/>
    <hyperlink ref="AM45" r:id="rId15" display="https://t.co/32ZaeBqPni"/>
    <hyperlink ref="AM51" r:id="rId16" display="https://t.co/Au0EicRVQv"/>
    <hyperlink ref="AM52" r:id="rId17" display="http://t.co/e5cpad2hwK"/>
    <hyperlink ref="AM53" r:id="rId18" display="https://t.co/szdatHQQ0j"/>
    <hyperlink ref="AM55" r:id="rId19" display="https://t.co/fGfWdejNYh"/>
    <hyperlink ref="AM57" r:id="rId20" display="https://t.co/xL8ceKnpO1"/>
    <hyperlink ref="AM61" r:id="rId21" display="http://t.co/O1Qg7fJyW4"/>
    <hyperlink ref="AM62" r:id="rId22" display="https://t.co/y4f1Paoy0S"/>
    <hyperlink ref="AM64" r:id="rId23" display="https://t.co/lD6kh4fdsX"/>
    <hyperlink ref="AM65" r:id="rId24" display="http://t.co/BIdkaoqfbQ"/>
    <hyperlink ref="AM69" r:id="rId25" display="https://t.co/Y3urCLJKjx"/>
    <hyperlink ref="AM74" r:id="rId26" display="https://t.co/XxG870HIVc"/>
    <hyperlink ref="AM77" r:id="rId27" display="https://t.co/A7ciDGVp1t"/>
    <hyperlink ref="AM78" r:id="rId28" display="https://t.co/6kdNFDYUnM"/>
    <hyperlink ref="AM83" r:id="rId29" display="https://t.co/x9pYqW5Iq4"/>
    <hyperlink ref="AM88" r:id="rId30" display="https://t.co/zf30Q8qTKy"/>
    <hyperlink ref="AM94" r:id="rId31" display="http://t.co/kzbOvvTxnr"/>
    <hyperlink ref="AM95" r:id="rId32" display="https://t.co/wO3nhUiIXE"/>
    <hyperlink ref="AM98" r:id="rId33" display="https://t.co/09mbeEB5FD"/>
    <hyperlink ref="AM99" r:id="rId34" display="https://t.co/MRw9eWs2EF"/>
    <hyperlink ref="AM100" r:id="rId35" display="http://t.co/CkM5yg8HYc"/>
    <hyperlink ref="AM102" r:id="rId36" display="https://t.co/wHxpduAnLT"/>
    <hyperlink ref="AM103" r:id="rId37" display="https://t.co/ZdFZPs30np"/>
    <hyperlink ref="AM105" r:id="rId38" display="https://t.co/grpflu9NrG"/>
    <hyperlink ref="AM110" r:id="rId39" display="https://t.co/jvGsAIch3H"/>
    <hyperlink ref="AM111" r:id="rId40" display="http://t.co/FNXEow085M"/>
    <hyperlink ref="AM114" r:id="rId41" display="https://t.co/k0PzvG8HdN"/>
    <hyperlink ref="AM115" r:id="rId42" display="https://t.co/q2yIuK0o6f"/>
    <hyperlink ref="AM116" r:id="rId43" display="https://t.co/xGwkHDsCds"/>
    <hyperlink ref="AM117" r:id="rId44" display="http://t.co/MulJ3xDskl"/>
    <hyperlink ref="AM118" r:id="rId45" display="https://t.co/f1PNEIwxCE"/>
    <hyperlink ref="AM119" r:id="rId46" display="http://t.co/GA1dgJlZOI"/>
    <hyperlink ref="AM120" r:id="rId47" display="https://t.co/fa6hGDZEHa"/>
    <hyperlink ref="AM124" r:id="rId48" display="http://t.co/02JydLS0IH"/>
    <hyperlink ref="AM130" r:id="rId49" display="https://t.co/C62yN65OiT"/>
    <hyperlink ref="AM132" r:id="rId50" display="https://t.co/8pBBosO4LC"/>
    <hyperlink ref="AM139" r:id="rId51" display="http://t.co/9gfUoRg6ig"/>
    <hyperlink ref="AM142" r:id="rId52" display="https://t.co/QgTcDRUJgb"/>
    <hyperlink ref="AM148" r:id="rId53" display="http://t.co/sIkkpnZFhH"/>
    <hyperlink ref="AM149" r:id="rId54" display="https://t.co/0Z8qwTJmqT"/>
    <hyperlink ref="AM151" r:id="rId55" display="https://t.co/KYM0ZZVZUs"/>
    <hyperlink ref="AM152" r:id="rId56" display="https://t.co/EwaDQKv8KH"/>
    <hyperlink ref="AM154" r:id="rId57" display="https://t.co/NJdKCDAm9d"/>
    <hyperlink ref="AM156" r:id="rId58" display="https://t.co/WitUslfilO"/>
    <hyperlink ref="AM163" r:id="rId59" display="https://t.co/Js2PZUEXNN"/>
    <hyperlink ref="AM171" r:id="rId60" display="http://t.co/HnuANu78"/>
    <hyperlink ref="AM172" r:id="rId61" display="http://t.co/EeOmbgvaGD"/>
    <hyperlink ref="AM174" r:id="rId62" display="https://t.co/x42AdSLCC9"/>
    <hyperlink ref="AM182" r:id="rId63" display="http://t.co/3B3F8nMVj8"/>
    <hyperlink ref="AM183" r:id="rId64" display="http://t.co/CEBJ5vaPoW"/>
    <hyperlink ref="AM184" r:id="rId65" display="https://t.co/zUJqvjA6oR"/>
    <hyperlink ref="AM185" r:id="rId66" display="https://t.co/hVEqIGQKMk"/>
    <hyperlink ref="AM187" r:id="rId67" display="https://t.co/mB6mstp4sh"/>
    <hyperlink ref="AM189" r:id="rId68" display="https://t.co/bxbNojeSyt"/>
    <hyperlink ref="AM192" r:id="rId69" display="https://t.co/IOd7GrTREd"/>
    <hyperlink ref="AM193" r:id="rId70" display="https://t.co/pZJJ0DHXXu"/>
    <hyperlink ref="AM197" r:id="rId71" display="https://t.co/ejHdyGtW1b"/>
    <hyperlink ref="AM198" r:id="rId72" display="https://t.co/qvIjeKFbH2"/>
    <hyperlink ref="AM200" r:id="rId73" display="https://t.co/OXazr5dAAf"/>
    <hyperlink ref="AM202" r:id="rId74" display="https://t.co/LTLFqdmaYw"/>
    <hyperlink ref="AM205" r:id="rId75" display="https://t.co/SOP1V59NEQ"/>
    <hyperlink ref="AM212" r:id="rId76" display="https://t.co/T3hvyt3ifk"/>
    <hyperlink ref="AP3" r:id="rId77" display="https://pbs.twimg.com/profile_banners/1016372016/1427616374"/>
    <hyperlink ref="AP4" r:id="rId78" display="https://pbs.twimg.com/profile_banners/178955249/1509582430"/>
    <hyperlink ref="AP5" r:id="rId79" display="https://pbs.twimg.com/profile_banners/402477532/1569301912"/>
    <hyperlink ref="AP6" r:id="rId80" display="https://pbs.twimg.com/profile_banners/1180674697/1453657166"/>
    <hyperlink ref="AP7" r:id="rId81" display="https://pbs.twimg.com/profile_banners/797628661868429312/1573259893"/>
    <hyperlink ref="AP8" r:id="rId82" display="https://pbs.twimg.com/profile_banners/1013407656202076160/1560466181"/>
    <hyperlink ref="AP9" r:id="rId83" display="https://pbs.twimg.com/profile_banners/1083411490244198400/1571714361"/>
    <hyperlink ref="AP10" r:id="rId84" display="https://pbs.twimg.com/profile_banners/1421789905/1548106040"/>
    <hyperlink ref="AP11" r:id="rId85" display="https://pbs.twimg.com/profile_banners/52083030/1516401784"/>
    <hyperlink ref="AP13" r:id="rId86" display="https://pbs.twimg.com/profile_banners/914187037057720320/1506858806"/>
    <hyperlink ref="AP14" r:id="rId87" display="https://pbs.twimg.com/profile_banners/12141752/1572679242"/>
    <hyperlink ref="AP15" r:id="rId88" display="https://pbs.twimg.com/profile_banners/1064728619581390849/1545609598"/>
    <hyperlink ref="AP17" r:id="rId89" display="https://pbs.twimg.com/profile_banners/1039277660025905153/1536618846"/>
    <hyperlink ref="AP18" r:id="rId90" display="https://pbs.twimg.com/profile_banners/407186578/1352786016"/>
    <hyperlink ref="AP19" r:id="rId91" display="https://pbs.twimg.com/profile_banners/16745753/1493618696"/>
    <hyperlink ref="AP20" r:id="rId92" display="https://pbs.twimg.com/profile_banners/41468957/1563453248"/>
    <hyperlink ref="AP21" r:id="rId93" display="https://pbs.twimg.com/profile_banners/82398317/1551234467"/>
    <hyperlink ref="AP22" r:id="rId94" display="https://pbs.twimg.com/profile_banners/25632575/1567249513"/>
    <hyperlink ref="AP23" r:id="rId95" display="https://pbs.twimg.com/profile_banners/16255792/1394978713"/>
    <hyperlink ref="AP24" r:id="rId96" display="https://pbs.twimg.com/profile_banners/1079491621073358848/1570116297"/>
    <hyperlink ref="AP25" r:id="rId97" display="https://pbs.twimg.com/profile_banners/25541650/1451794198"/>
    <hyperlink ref="AP27" r:id="rId98" display="https://pbs.twimg.com/profile_banners/2233495160/1568746359"/>
    <hyperlink ref="AP29" r:id="rId99" display="https://pbs.twimg.com/profile_banners/16077204/1398392949"/>
    <hyperlink ref="AP30" r:id="rId100" display="https://pbs.twimg.com/profile_banners/128206723/1388784172"/>
    <hyperlink ref="AP31" r:id="rId101" display="https://pbs.twimg.com/profile_banners/1176597008687091712/1569380903"/>
    <hyperlink ref="AP32" r:id="rId102" display="https://pbs.twimg.com/profile_banners/22604352/1564817340"/>
    <hyperlink ref="AP33" r:id="rId103" display="https://pbs.twimg.com/profile_banners/177648924/1568107593"/>
    <hyperlink ref="AP34" r:id="rId104" display="https://pbs.twimg.com/profile_banners/54025051/1440412599"/>
    <hyperlink ref="AP35" r:id="rId105" display="https://pbs.twimg.com/profile_banners/768356787347136512/1541380204"/>
    <hyperlink ref="AP36" r:id="rId106" display="https://pbs.twimg.com/profile_banners/25076966/1428586842"/>
    <hyperlink ref="AP37" r:id="rId107" display="https://pbs.twimg.com/profile_banners/704334551477329920/1570320913"/>
    <hyperlink ref="AP38" r:id="rId108" display="https://pbs.twimg.com/profile_banners/925839579722207233/1572618163"/>
    <hyperlink ref="AP39" r:id="rId109" display="https://pbs.twimg.com/profile_banners/16034244/1569242437"/>
    <hyperlink ref="AP40" r:id="rId110" display="https://pbs.twimg.com/profile_banners/2916328601/1550703120"/>
    <hyperlink ref="AP41" r:id="rId111" display="https://pbs.twimg.com/profile_banners/91476949/1397595825"/>
    <hyperlink ref="AP43" r:id="rId112" display="https://pbs.twimg.com/profile_banners/24711820/1551817784"/>
    <hyperlink ref="AP45" r:id="rId113" display="https://pbs.twimg.com/profile_banners/4755944563/1566718663"/>
    <hyperlink ref="AP46" r:id="rId114" display="https://pbs.twimg.com/profile_banners/348033597/1439525113"/>
    <hyperlink ref="AP47" r:id="rId115" display="https://pbs.twimg.com/profile_banners/1564743295/1572544615"/>
    <hyperlink ref="AP48" r:id="rId116" display="https://pbs.twimg.com/profile_banners/1184076791348113408/1572357303"/>
    <hyperlink ref="AP49" r:id="rId117" display="https://pbs.twimg.com/profile_banners/19339204/1507568559"/>
    <hyperlink ref="AP50" r:id="rId118" display="https://pbs.twimg.com/profile_banners/2654111305/1572602940"/>
    <hyperlink ref="AP51" r:id="rId119" display="https://pbs.twimg.com/profile_banners/24070429/1566659585"/>
    <hyperlink ref="AP52" r:id="rId120" display="https://pbs.twimg.com/profile_banners/283665372/1415493851"/>
    <hyperlink ref="AP53" r:id="rId121" display="https://pbs.twimg.com/profile_banners/18773470/1542235412"/>
    <hyperlink ref="AP54" r:id="rId122" display="https://pbs.twimg.com/profile_banners/736635240991444992/1464462775"/>
    <hyperlink ref="AP55" r:id="rId123" display="https://pbs.twimg.com/profile_banners/356536717/1569636749"/>
    <hyperlink ref="AP57" r:id="rId124" display="https://pbs.twimg.com/profile_banners/766340314424610816/1562527035"/>
    <hyperlink ref="AP58" r:id="rId125" display="https://pbs.twimg.com/profile_banners/23965246/1573476739"/>
    <hyperlink ref="AP59" r:id="rId126" display="https://pbs.twimg.com/profile_banners/19751881/1535117090"/>
    <hyperlink ref="AP61" r:id="rId127" display="https://pbs.twimg.com/profile_banners/2301691662/1443646195"/>
    <hyperlink ref="AP62" r:id="rId128" display="https://pbs.twimg.com/profile_banners/27947088/1538330138"/>
    <hyperlink ref="AP64" r:id="rId129" display="https://pbs.twimg.com/profile_banners/16597434/1560435293"/>
    <hyperlink ref="AP66" r:id="rId130" display="https://pbs.twimg.com/profile_banners/1115701331744833536/1571512730"/>
    <hyperlink ref="AP67" r:id="rId131" display="https://pbs.twimg.com/profile_banners/37490513/1558381856"/>
    <hyperlink ref="AP68" r:id="rId132" display="https://pbs.twimg.com/profile_banners/1035702042717835266/1536550127"/>
    <hyperlink ref="AP69" r:id="rId133" display="https://pbs.twimg.com/profile_banners/2840754385/1537896657"/>
    <hyperlink ref="AP70" r:id="rId134" display="https://pbs.twimg.com/profile_banners/426217927/1398445623"/>
    <hyperlink ref="AP71" r:id="rId135" display="https://pbs.twimg.com/profile_banners/464189037/1542137169"/>
    <hyperlink ref="AP72" r:id="rId136" display="https://pbs.twimg.com/profile_banners/50004938/1572584673"/>
    <hyperlink ref="AP73" r:id="rId137" display="https://pbs.twimg.com/profile_banners/23159604/1559502228"/>
    <hyperlink ref="AP74" r:id="rId138" display="https://pbs.twimg.com/profile_banners/21660529/1571858220"/>
    <hyperlink ref="AP75" r:id="rId139" display="https://pbs.twimg.com/profile_banners/2715315209/1561235564"/>
    <hyperlink ref="AP76" r:id="rId140" display="https://pbs.twimg.com/profile_banners/386081972/1534006077"/>
    <hyperlink ref="AP77" r:id="rId141" display="https://pbs.twimg.com/profile_banners/357735000/1572617626"/>
    <hyperlink ref="AP78" r:id="rId142" display="https://pbs.twimg.com/profile_banners/144285482/1506829033"/>
    <hyperlink ref="AP80" r:id="rId143" display="https://pbs.twimg.com/profile_banners/271958335/1450998490"/>
    <hyperlink ref="AP81" r:id="rId144" display="https://pbs.twimg.com/profile_banners/3105663246/1538281183"/>
    <hyperlink ref="AP83" r:id="rId145" display="https://pbs.twimg.com/profile_banners/19044933/1566246837"/>
    <hyperlink ref="AP88" r:id="rId146" display="https://pbs.twimg.com/profile_banners/2628697110/1567624078"/>
    <hyperlink ref="AP89" r:id="rId147" display="https://pbs.twimg.com/profile_banners/2351344920/1480112728"/>
    <hyperlink ref="AP90" r:id="rId148" display="https://pbs.twimg.com/profile_banners/748262481798266881/1485501693"/>
    <hyperlink ref="AP93" r:id="rId149" display="https://pbs.twimg.com/profile_banners/701951194432937984/1510924005"/>
    <hyperlink ref="AP94" r:id="rId150" display="https://pbs.twimg.com/profile_banners/20446536/1445850176"/>
    <hyperlink ref="AP95" r:id="rId151" display="https://pbs.twimg.com/profile_banners/487857297/1513137184"/>
    <hyperlink ref="AP96" r:id="rId152" display="https://pbs.twimg.com/profile_banners/129039575/1572487679"/>
    <hyperlink ref="AP97" r:id="rId153" display="https://pbs.twimg.com/profile_banners/249811024/1429858731"/>
    <hyperlink ref="AP99" r:id="rId154" display="https://pbs.twimg.com/profile_banners/524557553/1572299378"/>
    <hyperlink ref="AP101" r:id="rId155" display="https://pbs.twimg.com/profile_banners/28693262/1548439727"/>
    <hyperlink ref="AP102" r:id="rId156" display="https://pbs.twimg.com/profile_banners/348373918/1567267307"/>
    <hyperlink ref="AP103" r:id="rId157" display="https://pbs.twimg.com/profile_banners/39859913/1496173435"/>
    <hyperlink ref="AP104" r:id="rId158" display="https://pbs.twimg.com/profile_banners/19685812/1528764145"/>
    <hyperlink ref="AP105" r:id="rId159" display="https://pbs.twimg.com/profile_banners/19695929/1558029764"/>
    <hyperlink ref="AP106" r:id="rId160" display="https://pbs.twimg.com/profile_banners/51127246/1348766479"/>
    <hyperlink ref="AP107" r:id="rId161" display="https://pbs.twimg.com/profile_banners/4487694857/1569244767"/>
    <hyperlink ref="AP108" r:id="rId162" display="https://pbs.twimg.com/profile_banners/179379870/1498841361"/>
    <hyperlink ref="AP110" r:id="rId163" display="https://pbs.twimg.com/profile_banners/45848808/1568315685"/>
    <hyperlink ref="AP111" r:id="rId164" display="https://pbs.twimg.com/profile_banners/210991499/1355546036"/>
    <hyperlink ref="AP112" r:id="rId165" display="https://pbs.twimg.com/profile_banners/25177666/1420083585"/>
    <hyperlink ref="AP114" r:id="rId166" display="https://pbs.twimg.com/profile_banners/189322487/1569002403"/>
    <hyperlink ref="AP115" r:id="rId167" display="https://pbs.twimg.com/profile_banners/950558867099824128/1573098835"/>
    <hyperlink ref="AP116" r:id="rId168" display="https://pbs.twimg.com/profile_banners/109667281/1573076367"/>
    <hyperlink ref="AP117" r:id="rId169" display="https://pbs.twimg.com/profile_banners/114853664/1573013559"/>
    <hyperlink ref="AP118" r:id="rId170" display="https://pbs.twimg.com/profile_banners/107562172/1560959948"/>
    <hyperlink ref="AP119" r:id="rId171" display="https://pbs.twimg.com/profile_banners/188565420/1571340847"/>
    <hyperlink ref="AP120" r:id="rId172" display="https://pbs.twimg.com/profile_banners/82643620/1571333175"/>
    <hyperlink ref="AP122" r:id="rId173" display="https://pbs.twimg.com/profile_banners/838914546756632576/1569548598"/>
    <hyperlink ref="AP124" r:id="rId174" display="https://pbs.twimg.com/profile_banners/12848262/1525870180"/>
    <hyperlink ref="AP126" r:id="rId175" display="https://pbs.twimg.com/profile_banners/2946287229/1481925709"/>
    <hyperlink ref="AP127" r:id="rId176" display="https://pbs.twimg.com/profile_banners/20462321/1468858176"/>
    <hyperlink ref="AP129" r:id="rId177" display="https://pbs.twimg.com/profile_banners/454390896/1573326557"/>
    <hyperlink ref="AP130" r:id="rId178" display="https://pbs.twimg.com/profile_banners/1035238562042716160/1548432743"/>
    <hyperlink ref="AP131" r:id="rId179" display="https://pbs.twimg.com/profile_banners/14714979/1347986107"/>
    <hyperlink ref="AP132" r:id="rId180" display="https://pbs.twimg.com/profile_banners/786601455666946048/1523900890"/>
    <hyperlink ref="AP133" r:id="rId181" display="https://pbs.twimg.com/profile_banners/394160641/1519007495"/>
    <hyperlink ref="AP134" r:id="rId182" display="https://pbs.twimg.com/profile_banners/3419459712/1573425814"/>
    <hyperlink ref="AP135" r:id="rId183" display="https://pbs.twimg.com/profile_banners/714234573345931264/1566420449"/>
    <hyperlink ref="AP136" r:id="rId184" display="https://pbs.twimg.com/profile_banners/884764947405717504/1499781843"/>
    <hyperlink ref="AP137" r:id="rId185" display="https://pbs.twimg.com/profile_banners/3744349762/1545403506"/>
    <hyperlink ref="AP138" r:id="rId186" display="https://pbs.twimg.com/profile_banners/92913722/1365213236"/>
    <hyperlink ref="AP139" r:id="rId187" display="https://pbs.twimg.com/profile_banners/308378425/1564406942"/>
    <hyperlink ref="AP140" r:id="rId188" display="https://pbs.twimg.com/profile_banners/1031555165592211456/1547888706"/>
    <hyperlink ref="AP141" r:id="rId189" display="https://pbs.twimg.com/profile_banners/281574433/1542066806"/>
    <hyperlink ref="AP142" r:id="rId190" display="https://pbs.twimg.com/profile_banners/190817371/1572039621"/>
    <hyperlink ref="AP143" r:id="rId191" display="https://pbs.twimg.com/profile_banners/1563781614/1568124855"/>
    <hyperlink ref="AP144" r:id="rId192" display="https://pbs.twimg.com/profile_banners/1080260330/1401473998"/>
    <hyperlink ref="AP146" r:id="rId193" display="https://pbs.twimg.com/profile_banners/353645048/1570756481"/>
    <hyperlink ref="AP148" r:id="rId194" display="https://pbs.twimg.com/profile_banners/203123011/1498059584"/>
    <hyperlink ref="AP149" r:id="rId195" display="https://pbs.twimg.com/profile_banners/89760824/1559830352"/>
    <hyperlink ref="AP151" r:id="rId196" display="https://pbs.twimg.com/profile_banners/1102779270/1560823809"/>
    <hyperlink ref="AP152" r:id="rId197" display="https://pbs.twimg.com/profile_banners/159944555/1572411495"/>
    <hyperlink ref="AP153" r:id="rId198" display="https://pbs.twimg.com/profile_banners/779588946338557952/1542560631"/>
    <hyperlink ref="AP154" r:id="rId199" display="https://pbs.twimg.com/profile_banners/14260960/1572291191"/>
    <hyperlink ref="AP155" r:id="rId200" display="https://pbs.twimg.com/profile_banners/116502194/1484244141"/>
    <hyperlink ref="AP156" r:id="rId201" display="https://pbs.twimg.com/profile_banners/17817456/1511564121"/>
    <hyperlink ref="AP157" r:id="rId202" display="https://pbs.twimg.com/profile_banners/231158480/1467753196"/>
    <hyperlink ref="AP158" r:id="rId203" display="https://pbs.twimg.com/profile_banners/2767843313/1551734843"/>
    <hyperlink ref="AP159" r:id="rId204" display="https://pbs.twimg.com/profile_banners/948223698649124870/1514911568"/>
    <hyperlink ref="AP160" r:id="rId205" display="https://pbs.twimg.com/profile_banners/242867688/1504799470"/>
    <hyperlink ref="AP161" r:id="rId206" display="https://pbs.twimg.com/profile_banners/1968071659/1480290577"/>
    <hyperlink ref="AP162" r:id="rId207" display="https://pbs.twimg.com/profile_banners/425965015/1352735218"/>
    <hyperlink ref="AP163" r:id="rId208" display="https://pbs.twimg.com/profile_banners/2933238939/1564754160"/>
    <hyperlink ref="AP164" r:id="rId209" display="https://pbs.twimg.com/profile_banners/1024647679278804993/1534787280"/>
    <hyperlink ref="AP165" r:id="rId210" display="https://pbs.twimg.com/profile_banners/821342640683778048/1570120699"/>
    <hyperlink ref="AP166" r:id="rId211" display="https://pbs.twimg.com/profile_banners/23244113/1484460025"/>
    <hyperlink ref="AP167" r:id="rId212" display="https://pbs.twimg.com/profile_banners/1147738959381966850/1572381220"/>
    <hyperlink ref="AP169" r:id="rId213" display="https://pbs.twimg.com/profile_banners/255885945/1384156322"/>
    <hyperlink ref="AP172" r:id="rId214" display="https://pbs.twimg.com/profile_banners/23101207/1559158041"/>
    <hyperlink ref="AP173" r:id="rId215" display="https://pbs.twimg.com/profile_banners/18106065/1567906393"/>
    <hyperlink ref="AP174" r:id="rId216" display="https://pbs.twimg.com/profile_banners/57672761/1534976831"/>
    <hyperlink ref="AP175" r:id="rId217" display="https://pbs.twimg.com/profile_banners/885243694558957568/1499944186"/>
    <hyperlink ref="AP177" r:id="rId218" display="https://pbs.twimg.com/profile_banners/918134191119794176/1557090836"/>
    <hyperlink ref="AP179" r:id="rId219" display="https://pbs.twimg.com/profile_banners/1251392305/1497590196"/>
    <hyperlink ref="AP180" r:id="rId220" display="https://pbs.twimg.com/profile_banners/2451597138/1470491939"/>
    <hyperlink ref="AP181" r:id="rId221" display="https://pbs.twimg.com/profile_banners/1034541832468713472/1563396588"/>
    <hyperlink ref="AP183" r:id="rId222" display="https://pbs.twimg.com/profile_banners/201727015/1431184882"/>
    <hyperlink ref="AP184" r:id="rId223" display="https://pbs.twimg.com/profile_banners/245503560/1571159731"/>
    <hyperlink ref="AP185" r:id="rId224" display="https://pbs.twimg.com/profile_banners/423568210/1526325373"/>
    <hyperlink ref="AP186" r:id="rId225" display="https://pbs.twimg.com/profile_banners/882044760554430464/1556393070"/>
    <hyperlink ref="AP187" r:id="rId226" display="https://pbs.twimg.com/profile_banners/23611269/1565103921"/>
    <hyperlink ref="AP188" r:id="rId227" display="https://pbs.twimg.com/profile_banners/903706699135143940/1523483170"/>
    <hyperlink ref="AP189" r:id="rId228" display="https://pbs.twimg.com/profile_banners/38766855/1568513458"/>
    <hyperlink ref="AP190" r:id="rId229" display="https://pbs.twimg.com/profile_banners/14894070/1528666646"/>
    <hyperlink ref="AP191" r:id="rId230" display="https://pbs.twimg.com/profile_banners/1084906469944770560/1572388865"/>
    <hyperlink ref="AP192" r:id="rId231" display="https://pbs.twimg.com/profile_banners/60383919/1461699501"/>
    <hyperlink ref="AP193" r:id="rId232" display="https://pbs.twimg.com/profile_banners/200077402/1568519900"/>
    <hyperlink ref="AP194" r:id="rId233" display="https://pbs.twimg.com/profile_banners/2987755848/1421678733"/>
    <hyperlink ref="AP197" r:id="rId234" display="https://pbs.twimg.com/profile_banners/184964515/1566631484"/>
    <hyperlink ref="AP198" r:id="rId235" display="https://pbs.twimg.com/profile_banners/361662517/1537679865"/>
    <hyperlink ref="AP199" r:id="rId236" display="https://pbs.twimg.com/profile_banners/989755724/1561273494"/>
    <hyperlink ref="AP200" r:id="rId237" display="https://pbs.twimg.com/profile_banners/28035990/1564499518"/>
    <hyperlink ref="AP201" r:id="rId238" display="https://pbs.twimg.com/profile_banners/941687962885959682/1513351615"/>
    <hyperlink ref="AP202" r:id="rId239" display="https://pbs.twimg.com/profile_banners/214494480/1573179288"/>
    <hyperlink ref="AP203" r:id="rId240" display="https://pbs.twimg.com/profile_banners/14295607/1551492857"/>
    <hyperlink ref="AP204" r:id="rId241" display="https://pbs.twimg.com/profile_banners/3304732833/1506214096"/>
    <hyperlink ref="AP205" r:id="rId242" display="https://pbs.twimg.com/profile_banners/46647143/1522096214"/>
    <hyperlink ref="AP206" r:id="rId243" display="https://pbs.twimg.com/profile_banners/713440316846514176/1554953065"/>
    <hyperlink ref="AP207" r:id="rId244" display="https://pbs.twimg.com/profile_banners/220328221/1515273496"/>
    <hyperlink ref="AP208" r:id="rId245" display="https://pbs.twimg.com/profile_banners/1039587720404848650/1536692657"/>
    <hyperlink ref="AP209" r:id="rId246" display="https://pbs.twimg.com/profile_banners/827799234/1548095164"/>
    <hyperlink ref="AP210" r:id="rId247" display="https://pbs.twimg.com/profile_banners/704031463/1511734638"/>
    <hyperlink ref="AP211" r:id="rId248" display="https://pbs.twimg.com/profile_banners/706264507/1564104260"/>
    <hyperlink ref="AP212" r:id="rId249" display="https://pbs.twimg.com/profile_banners/66523577/1531344915"/>
    <hyperlink ref="AV3" r:id="rId250" display="http://abs.twimg.com/images/themes/theme1/bg.png"/>
    <hyperlink ref="AV4" r:id="rId251" display="http://abs.twimg.com/images/themes/theme1/bg.png"/>
    <hyperlink ref="AV5" r:id="rId252" display="http://abs.twimg.com/images/themes/theme1/bg.png"/>
    <hyperlink ref="AV6" r:id="rId253" display="http://abs.twimg.com/images/themes/theme1/bg.png"/>
    <hyperlink ref="AV10" r:id="rId254" display="http://abs.twimg.com/images/themes/theme1/bg.png"/>
    <hyperlink ref="AV11" r:id="rId255" display="http://abs.twimg.com/images/themes/theme1/bg.png"/>
    <hyperlink ref="AV12" r:id="rId256" display="http://abs.twimg.com/images/themes/theme1/bg.png"/>
    <hyperlink ref="AV14" r:id="rId257" display="http://abs.twimg.com/images/themes/theme5/bg.gif"/>
    <hyperlink ref="AV16" r:id="rId258" display="http://abs.twimg.com/images/themes/theme1/bg.png"/>
    <hyperlink ref="AV18" r:id="rId259" display="http://abs.twimg.com/images/themes/theme1/bg.png"/>
    <hyperlink ref="AV19" r:id="rId260" display="http://abs.twimg.com/images/themes/theme14/bg.gif"/>
    <hyperlink ref="AV20" r:id="rId261" display="http://abs.twimg.com/images/themes/theme7/bg.gif"/>
    <hyperlink ref="AV21" r:id="rId262" display="http://abs.twimg.com/images/themes/theme14/bg.gif"/>
    <hyperlink ref="AV22" r:id="rId263" display="http://abs.twimg.com/images/themes/theme10/bg.gif"/>
    <hyperlink ref="AV23" r:id="rId264" display="http://abs.twimg.com/images/themes/theme1/bg.png"/>
    <hyperlink ref="AV25" r:id="rId265" display="http://abs.twimg.com/images/themes/theme3/bg.gif"/>
    <hyperlink ref="AV26" r:id="rId266" display="http://abs.twimg.com/images/themes/theme14/bg.gif"/>
    <hyperlink ref="AV27" r:id="rId267" display="http://abs.twimg.com/images/themes/theme1/bg.png"/>
    <hyperlink ref="AV28" r:id="rId268" display="http://abs.twimg.com/images/themes/theme1/bg.png"/>
    <hyperlink ref="AV29" r:id="rId269" display="http://abs.twimg.com/images/themes/theme7/bg.gif"/>
    <hyperlink ref="AV30" r:id="rId270" display="http://abs.twimg.com/images/themes/theme1/bg.png"/>
    <hyperlink ref="AV32" r:id="rId271" display="http://abs.twimg.com/images/themes/theme15/bg.png"/>
    <hyperlink ref="AV33" r:id="rId272" display="http://abs.twimg.com/images/themes/theme14/bg.gif"/>
    <hyperlink ref="AV34" r:id="rId273" display="http://abs.twimg.com/images/themes/theme9/bg.gif"/>
    <hyperlink ref="AV36" r:id="rId274" display="http://abs.twimg.com/images/themes/theme1/bg.png"/>
    <hyperlink ref="AV39" r:id="rId275" display="http://abs.twimg.com/images/themes/theme1/bg.png"/>
    <hyperlink ref="AV40" r:id="rId276" display="http://abs.twimg.com/images/themes/theme1/bg.png"/>
    <hyperlink ref="AV41" r:id="rId277" display="http://abs.twimg.com/images/themes/theme14/bg.gif"/>
    <hyperlink ref="AV42" r:id="rId278" display="http://abs.twimg.com/images/themes/theme1/bg.png"/>
    <hyperlink ref="AV43" r:id="rId279" display="http://abs.twimg.com/images/themes/theme5/bg.gif"/>
    <hyperlink ref="AV45" r:id="rId280" display="http://abs.twimg.com/images/themes/theme1/bg.png"/>
    <hyperlink ref="AV46" r:id="rId281" display="http://abs.twimg.com/images/themes/theme1/bg.png"/>
    <hyperlink ref="AV47" r:id="rId282" display="http://abs.twimg.com/images/themes/theme1/bg.png"/>
    <hyperlink ref="AV49" r:id="rId283" display="http://abs.twimg.com/images/themes/theme16/bg.gif"/>
    <hyperlink ref="AV50" r:id="rId284" display="http://abs.twimg.com/images/themes/theme1/bg.png"/>
    <hyperlink ref="AV51" r:id="rId285" display="http://abs.twimg.com/images/themes/theme10/bg.gif"/>
    <hyperlink ref="AV52" r:id="rId286" display="http://abs.twimg.com/images/themes/theme14/bg.gif"/>
    <hyperlink ref="AV53" r:id="rId287" display="http://abs.twimg.com/images/themes/theme1/bg.png"/>
    <hyperlink ref="AV55" r:id="rId288" display="http://abs.twimg.com/images/themes/theme14/bg.gif"/>
    <hyperlink ref="AV58" r:id="rId289" display="http://abs.twimg.com/images/themes/theme14/bg.gif"/>
    <hyperlink ref="AV59" r:id="rId290" display="http://abs.twimg.com/images/themes/theme3/bg.gif"/>
    <hyperlink ref="AV60" r:id="rId291" display="http://abs.twimg.com/images/themes/theme1/bg.png"/>
    <hyperlink ref="AV61" r:id="rId292" display="http://abs.twimg.com/images/themes/theme1/bg.png"/>
    <hyperlink ref="AV62" r:id="rId293" display="http://abs.twimg.com/images/themes/theme1/bg.png"/>
    <hyperlink ref="AV64" r:id="rId294" display="http://abs.twimg.com/images/themes/theme15/bg.png"/>
    <hyperlink ref="AV65" r:id="rId295" display="http://abs.twimg.com/images/themes/theme9/bg.gif"/>
    <hyperlink ref="AV67" r:id="rId296" display="http://abs.twimg.com/images/themes/theme14/bg.gif"/>
    <hyperlink ref="AV68" r:id="rId297" display="http://abs.twimg.com/images/themes/theme1/bg.png"/>
    <hyperlink ref="AV69" r:id="rId298" display="http://abs.twimg.com/images/themes/theme1/bg.png"/>
    <hyperlink ref="AV70" r:id="rId299" display="http://abs.twimg.com/images/themes/theme1/bg.png"/>
    <hyperlink ref="AV71" r:id="rId300" display="http://abs.twimg.com/images/themes/theme1/bg.png"/>
    <hyperlink ref="AV72" r:id="rId301" display="http://abs.twimg.com/images/themes/theme14/bg.gif"/>
    <hyperlink ref="AV73" r:id="rId302" display="http://abs.twimg.com/images/themes/theme14/bg.gif"/>
    <hyperlink ref="AV74" r:id="rId303" display="http://abs.twimg.com/images/themes/theme14/bg.gif"/>
    <hyperlink ref="AV75" r:id="rId304" display="http://abs.twimg.com/images/themes/theme1/bg.png"/>
    <hyperlink ref="AV76" r:id="rId305" display="http://abs.twimg.com/images/themes/theme15/bg.png"/>
    <hyperlink ref="AV77" r:id="rId306" display="http://abs.twimg.com/images/themes/theme1/bg.png"/>
    <hyperlink ref="AV78" r:id="rId307" display="http://abs.twimg.com/images/themes/theme1/bg.png"/>
    <hyperlink ref="AV80" r:id="rId308" display="http://abs.twimg.com/images/themes/theme14/bg.gif"/>
    <hyperlink ref="AV81" r:id="rId309" display="http://abs.twimg.com/images/themes/theme1/bg.png"/>
    <hyperlink ref="AV82" r:id="rId310" display="http://abs.twimg.com/images/themes/theme1/bg.png"/>
    <hyperlink ref="AV83" r:id="rId311" display="http://abs.twimg.com/images/themes/theme14/bg.gif"/>
    <hyperlink ref="AV87" r:id="rId312" display="http://abs.twimg.com/images/themes/theme15/bg.png"/>
    <hyperlink ref="AV88" r:id="rId313" display="http://abs.twimg.com/images/themes/theme1/bg.png"/>
    <hyperlink ref="AV89" r:id="rId314" display="http://abs.twimg.com/images/themes/theme1/bg.png"/>
    <hyperlink ref="AV91" r:id="rId315" display="http://abs.twimg.com/images/themes/theme1/bg.png"/>
    <hyperlink ref="AV92" r:id="rId316" display="http://abs.twimg.com/images/themes/theme1/bg.png"/>
    <hyperlink ref="AV94" r:id="rId317" display="http://abs.twimg.com/images/themes/theme1/bg.png"/>
    <hyperlink ref="AV95" r:id="rId318" display="http://abs.twimg.com/images/themes/theme1/bg.png"/>
    <hyperlink ref="AV96" r:id="rId319" display="http://abs.twimg.com/images/themes/theme13/bg.gif"/>
    <hyperlink ref="AV97" r:id="rId320" display="http://abs.twimg.com/images/themes/theme14/bg.gif"/>
    <hyperlink ref="AV98" r:id="rId321" display="http://abs.twimg.com/images/themes/theme1/bg.png"/>
    <hyperlink ref="AV99" r:id="rId322" display="http://abs.twimg.com/images/themes/theme14/bg.gif"/>
    <hyperlink ref="AV100" r:id="rId323" display="http://abs.twimg.com/images/themes/theme1/bg.png"/>
    <hyperlink ref="AV101" r:id="rId324" display="http://abs.twimg.com/images/themes/theme1/bg.png"/>
    <hyperlink ref="AV102" r:id="rId325" display="http://abs.twimg.com/images/themes/theme1/bg.png"/>
    <hyperlink ref="AV103" r:id="rId326" display="http://abs.twimg.com/images/themes/theme14/bg.gif"/>
    <hyperlink ref="AV104" r:id="rId327" display="http://abs.twimg.com/images/themes/theme9/bg.gif"/>
    <hyperlink ref="AV105" r:id="rId328" display="http://abs.twimg.com/images/themes/theme14/bg.gif"/>
    <hyperlink ref="AV106" r:id="rId329" display="http://abs.twimg.com/images/themes/theme9/bg.gif"/>
    <hyperlink ref="AV108" r:id="rId330" display="http://abs.twimg.com/images/themes/theme14/bg.gif"/>
    <hyperlink ref="AV109" r:id="rId331" display="http://abs.twimg.com/images/themes/theme1/bg.png"/>
    <hyperlink ref="AV110" r:id="rId332" display="http://abs.twimg.com/images/themes/theme2/bg.gif"/>
    <hyperlink ref="AV111" r:id="rId333" display="http://abs.twimg.com/images/themes/theme12/bg.gif"/>
    <hyperlink ref="AV112" r:id="rId334" display="http://abs.twimg.com/images/themes/theme1/bg.png"/>
    <hyperlink ref="AV113" r:id="rId335" display="http://abs.twimg.com/images/themes/theme1/bg.png"/>
    <hyperlink ref="AV114" r:id="rId336" display="http://abs.twimg.com/images/themes/theme14/bg.gif"/>
    <hyperlink ref="AV116" r:id="rId337" display="http://abs.twimg.com/images/themes/theme1/bg.png"/>
    <hyperlink ref="AV117" r:id="rId338" display="http://abs.twimg.com/images/themes/theme1/bg.png"/>
    <hyperlink ref="AV118" r:id="rId339" display="http://abs.twimg.com/images/themes/theme14/bg.gif"/>
    <hyperlink ref="AV119" r:id="rId340" display="http://abs.twimg.com/images/themes/theme1/bg.png"/>
    <hyperlink ref="AV120" r:id="rId341" display="http://abs.twimg.com/images/themes/theme1/bg.png"/>
    <hyperlink ref="AV122" r:id="rId342" display="http://abs.twimg.com/images/themes/theme1/bg.png"/>
    <hyperlink ref="AV123" r:id="rId343" display="http://abs.twimg.com/images/themes/theme15/bg.png"/>
    <hyperlink ref="AV124" r:id="rId344" display="http://abs.twimg.com/images/themes/theme1/bg.png"/>
    <hyperlink ref="AV126" r:id="rId345" display="http://abs.twimg.com/images/themes/theme1/bg.png"/>
    <hyperlink ref="AV127" r:id="rId346" display="http://abs.twimg.com/images/themes/theme13/bg.gif"/>
    <hyperlink ref="AV129" r:id="rId347" display="http://abs.twimg.com/images/themes/theme8/bg.gif"/>
    <hyperlink ref="AV130" r:id="rId348" display="http://abs.twimg.com/images/themes/theme1/bg.png"/>
    <hyperlink ref="AV131" r:id="rId349" display="http://abs.twimg.com/images/themes/theme6/bg.gif"/>
    <hyperlink ref="AV133" r:id="rId350" display="http://abs.twimg.com/images/themes/theme14/bg.gif"/>
    <hyperlink ref="AV134" r:id="rId351" display="http://abs.twimg.com/images/themes/theme1/bg.png"/>
    <hyperlink ref="AV136" r:id="rId352" display="http://abs.twimg.com/images/themes/theme1/bg.png"/>
    <hyperlink ref="AV137" r:id="rId353" display="http://abs.twimg.com/images/themes/theme1/bg.png"/>
    <hyperlink ref="AV138" r:id="rId354" display="http://abs.twimg.com/images/themes/theme1/bg.png"/>
    <hyperlink ref="AV139" r:id="rId355" display="http://abs.twimg.com/images/themes/theme1/bg.png"/>
    <hyperlink ref="AV141" r:id="rId356" display="http://abs.twimg.com/images/themes/theme2/bg.gif"/>
    <hyperlink ref="AV142" r:id="rId357" display="http://abs.twimg.com/images/themes/theme1/bg.png"/>
    <hyperlink ref="AV143" r:id="rId358" display="http://abs.twimg.com/images/themes/theme9/bg.gif"/>
    <hyperlink ref="AV144" r:id="rId359" display="http://abs.twimg.com/images/themes/theme1/bg.png"/>
    <hyperlink ref="AV146" r:id="rId360" display="http://abs.twimg.com/images/themes/theme1/bg.png"/>
    <hyperlink ref="AV148" r:id="rId361" display="http://abs.twimg.com/images/themes/theme1/bg.png"/>
    <hyperlink ref="AV149" r:id="rId362" display="http://abs.twimg.com/images/themes/theme15/bg.png"/>
    <hyperlink ref="AV150" r:id="rId363" display="http://abs.twimg.com/images/themes/theme1/bg.png"/>
    <hyperlink ref="AV151" r:id="rId364" display="http://abs.twimg.com/images/themes/theme1/bg.png"/>
    <hyperlink ref="AV152" r:id="rId365" display="http://abs.twimg.com/images/themes/theme1/bg.png"/>
    <hyperlink ref="AV154" r:id="rId366" display="http://abs.twimg.com/images/themes/theme1/bg.png"/>
    <hyperlink ref="AV155" r:id="rId367" display="http://abs.twimg.com/images/themes/theme15/bg.png"/>
    <hyperlink ref="AV156" r:id="rId368" display="http://abs.twimg.com/images/themes/theme1/bg.png"/>
    <hyperlink ref="AV157" r:id="rId369" display="http://abs.twimg.com/images/themes/theme1/bg.png"/>
    <hyperlink ref="AV158" r:id="rId370" display="http://abs.twimg.com/images/themes/theme1/bg.png"/>
    <hyperlink ref="AV159" r:id="rId371" display="http://abs.twimg.com/images/themes/theme1/bg.png"/>
    <hyperlink ref="AV160" r:id="rId372" display="http://abs.twimg.com/images/themes/theme14/bg.gif"/>
    <hyperlink ref="AV161" r:id="rId373" display="http://abs.twimg.com/images/themes/theme1/bg.png"/>
    <hyperlink ref="AV162" r:id="rId374" display="http://abs.twimg.com/images/themes/theme12/bg.gif"/>
    <hyperlink ref="AV163" r:id="rId375" display="http://abs.twimg.com/images/themes/theme1/bg.png"/>
    <hyperlink ref="AV166" r:id="rId376" display="http://abs.twimg.com/images/themes/theme19/bg.gif"/>
    <hyperlink ref="AV168" r:id="rId377" display="http://abs.twimg.com/images/themes/theme4/bg.gif"/>
    <hyperlink ref="AV169" r:id="rId378" display="http://abs.twimg.com/images/themes/theme14/bg.gif"/>
    <hyperlink ref="AV170" r:id="rId379" display="http://abs.twimg.com/images/themes/theme1/bg.png"/>
    <hyperlink ref="AV171" r:id="rId380" display="http://abs.twimg.com/images/themes/theme14/bg.gif"/>
    <hyperlink ref="AV172" r:id="rId381" display="http://abs.twimg.com/images/themes/theme9/bg.gif"/>
    <hyperlink ref="AV173" r:id="rId382" display="http://abs.twimg.com/images/themes/theme1/bg.png"/>
    <hyperlink ref="AV174" r:id="rId383" display="http://abs.twimg.com/images/themes/theme14/bg.gif"/>
    <hyperlink ref="AV175" r:id="rId384" display="http://abs.twimg.com/images/themes/theme1/bg.png"/>
    <hyperlink ref="AV178" r:id="rId385" display="http://abs.twimg.com/images/themes/theme1/bg.png"/>
    <hyperlink ref="AV179" r:id="rId386" display="http://abs.twimg.com/images/themes/theme1/bg.png"/>
    <hyperlink ref="AV180" r:id="rId387" display="http://abs.twimg.com/images/themes/theme1/bg.png"/>
    <hyperlink ref="AV181" r:id="rId388" display="http://abs.twimg.com/images/themes/theme1/bg.png"/>
    <hyperlink ref="AV182" r:id="rId389" display="http://abs.twimg.com/images/themes/theme5/bg.gif"/>
    <hyperlink ref="AV183" r:id="rId390" display="http://abs.twimg.com/images/themes/theme4/bg.gif"/>
    <hyperlink ref="AV184" r:id="rId391" display="http://abs.twimg.com/images/themes/theme1/bg.png"/>
    <hyperlink ref="AV185" r:id="rId392" display="http://abs.twimg.com/images/themes/theme1/bg.png"/>
    <hyperlink ref="AV187" r:id="rId393" display="http://abs.twimg.com/images/themes/theme14/bg.gif"/>
    <hyperlink ref="AV189" r:id="rId394" display="http://abs.twimg.com/images/themes/theme3/bg.gif"/>
    <hyperlink ref="AV190" r:id="rId395" display="http://abs.twimg.com/images/themes/theme14/bg.gif"/>
    <hyperlink ref="AV191" r:id="rId396" display="http://abs.twimg.com/images/themes/theme1/bg.png"/>
    <hyperlink ref="AV192" r:id="rId397" display="http://abs.twimg.com/images/themes/theme4/bg.gif"/>
    <hyperlink ref="AV193" r:id="rId398" display="http://abs.twimg.com/images/themes/theme14/bg.gif"/>
    <hyperlink ref="AV194" r:id="rId399" display="http://abs.twimg.com/images/themes/theme1/bg.png"/>
    <hyperlink ref="AV197" r:id="rId400" display="http://abs.twimg.com/images/themes/theme1/bg.png"/>
    <hyperlink ref="AV198" r:id="rId401" display="http://abs.twimg.com/images/themes/theme2/bg.gif"/>
    <hyperlink ref="AV199" r:id="rId402" display="http://abs.twimg.com/images/themes/theme1/bg.png"/>
    <hyperlink ref="AV200" r:id="rId403" display="http://abs.twimg.com/images/themes/theme1/bg.png"/>
    <hyperlink ref="AV202" r:id="rId404" display="http://abs.twimg.com/images/themes/theme9/bg.gif"/>
    <hyperlink ref="AV203" r:id="rId405" display="http://abs.twimg.com/images/themes/theme2/bg.gif"/>
    <hyperlink ref="AV204" r:id="rId406" display="http://abs.twimg.com/images/themes/theme1/bg.png"/>
    <hyperlink ref="AV205" r:id="rId407" display="http://abs.twimg.com/images/themes/theme1/bg.png"/>
    <hyperlink ref="AV207" r:id="rId408" display="http://abs.twimg.com/images/themes/theme1/bg.png"/>
    <hyperlink ref="AV209" r:id="rId409" display="http://abs.twimg.com/images/themes/theme1/bg.png"/>
    <hyperlink ref="AV210" r:id="rId410" display="http://abs.twimg.com/images/themes/theme14/bg.gif"/>
    <hyperlink ref="AV211" r:id="rId411" display="http://abs.twimg.com/images/themes/theme1/bg.png"/>
    <hyperlink ref="AV212" r:id="rId412" display="http://abs.twimg.com/images/themes/theme1/bg.png"/>
    <hyperlink ref="G3" r:id="rId413" display="http://pbs.twimg.com/profile_images/1183562481907593216/3SRax23D_normal.jpg"/>
    <hyperlink ref="G4" r:id="rId414" display="http://pbs.twimg.com/profile_images/1103715999566557184/f6JIcO25_normal.jpg"/>
    <hyperlink ref="G5" r:id="rId415" display="http://pbs.twimg.com/profile_images/1151957092384854016/pzuJxbw__normal.jpg"/>
    <hyperlink ref="G6" r:id="rId416" display="http://pbs.twimg.com/profile_images/1165305597769801734/DAj_DZMX_normal.jpg"/>
    <hyperlink ref="G7" r:id="rId417" display="http://pbs.twimg.com/profile_images/986362004565872640/unbaH5Aw_normal.jpg"/>
    <hyperlink ref="G8" r:id="rId418" display="http://pbs.twimg.com/profile_images/1139282869015253005/_cwu38_Y_normal.jpg"/>
    <hyperlink ref="G9" r:id="rId419" display="http://pbs.twimg.com/profile_images/1186481651087331328/l_J7XJcl_normal.jpg"/>
    <hyperlink ref="G10" r:id="rId420" display="http://pbs.twimg.com/profile_images/836959271531200512/6OMImJvq_normal.jpg"/>
    <hyperlink ref="G11" r:id="rId421" display="http://pbs.twimg.com/profile_images/1192879894012874752/wYRH4c-f_normal.jpg"/>
    <hyperlink ref="G12" r:id="rId422" display="http://pbs.twimg.com/profile_images/840231425936842752/h1_QzNUl_normal.jpg"/>
    <hyperlink ref="G13" r:id="rId423" display="http://pbs.twimg.com/profile_images/1107346645023424512/2ObMZLG__normal.jpg"/>
    <hyperlink ref="G14" r:id="rId424" display="http://pbs.twimg.com/profile_images/1085854596897984513/DcG6Bbbk_normal.jpg"/>
    <hyperlink ref="G15" r:id="rId425" display="http://pbs.twimg.com/profile_images/1181083899910410240/oJL6SE3p_normal.jpg"/>
    <hyperlink ref="G16" r:id="rId426" display="http://pbs.twimg.com/profile_images/2126355039/image_normal.jpg"/>
    <hyperlink ref="G17" r:id="rId427" display="http://pbs.twimg.com/profile_images/1189059243724431361/BOncKq4e_normal.jpg"/>
    <hyperlink ref="G18" r:id="rId428" display="http://pbs.twimg.com/profile_images/586127208021893120/v5yycRfI_normal.jpg"/>
    <hyperlink ref="G19" r:id="rId429" display="http://pbs.twimg.com/profile_images/858924915348692992/ED0Kh2c-_normal.jpg"/>
    <hyperlink ref="G20" r:id="rId430" display="http://pbs.twimg.com/profile_images/1192074878091956226/5e2jmq62_normal.jpg"/>
    <hyperlink ref="G21" r:id="rId431" display="http://pbs.twimg.com/profile_images/1105651943408627712/xMoxOtkO_normal.jpg"/>
    <hyperlink ref="G22" r:id="rId432" display="http://pbs.twimg.com/profile_images/1181362724271472642/7k7mIBSb_normal.jpg"/>
    <hyperlink ref="G23" r:id="rId433" display="http://pbs.twimg.com/profile_images/1025435928247119872/oqECT8yZ_normal.jpg"/>
    <hyperlink ref="G24" r:id="rId434" display="http://pbs.twimg.com/profile_images/1179076082290610182/ZtO_cBDV_normal.jpg"/>
    <hyperlink ref="G25" r:id="rId435" display="http://pbs.twimg.com/profile_images/996048256252641280/iJJs1ZrP_normal.jpg"/>
    <hyperlink ref="G26" r:id="rId436" display="http://pbs.twimg.com/profile_images/1128781868458020864/tI1pD7xr_normal.png"/>
    <hyperlink ref="G27" r:id="rId437" display="http://pbs.twimg.com/profile_images/1174033435309924353/MpmuHhnT_normal.jpg"/>
    <hyperlink ref="G28" r:id="rId438" display="http://pbs.twimg.com/profile_images/1140382232319864832/VRC55oIv_normal.png"/>
    <hyperlink ref="G29" r:id="rId439" display="http://pbs.twimg.com/profile_images/1045831731511615488/erU9_N-T_normal.jpg"/>
    <hyperlink ref="G30" r:id="rId440" display="http://pbs.twimg.com/profile_images/1082045180239364097/EEkf28aS_normal.jpg"/>
    <hyperlink ref="G31" r:id="rId441" display="http://pbs.twimg.com/profile_images/1176693508792451073/dpGQkEcm_normal.jpg"/>
    <hyperlink ref="G32" r:id="rId442" display="http://pbs.twimg.com/profile_images/1157555270651801601/YvsR87j0_normal.jpg"/>
    <hyperlink ref="G33" r:id="rId443" display="http://pbs.twimg.com/profile_images/1185042421413007360/D5sJ-KH7_normal.jpg"/>
    <hyperlink ref="G34" r:id="rId444" display="http://pbs.twimg.com/profile_images/999332508247339010/IbgccIot_normal.jpg"/>
    <hyperlink ref="G35" r:id="rId445" display="http://pbs.twimg.com/profile_images/1114660848574791681/KSoU93Sn_normal.jpg"/>
    <hyperlink ref="G36" r:id="rId446" display="http://pbs.twimg.com/profile_images/488289333573455873/cUBOjRg7_normal.jpeg"/>
    <hyperlink ref="G37" r:id="rId447" display="http://pbs.twimg.com/profile_images/1153389289285324800/QFXx9EMh_normal.jpg"/>
    <hyperlink ref="G38" r:id="rId448" display="http://pbs.twimg.com/profile_images/1191157872635330561/xGAkPP3G_normal.jpg"/>
    <hyperlink ref="G39" r:id="rId449" display="http://pbs.twimg.com/profile_images/1146042843477237761/kKe8vdVn_normal.png"/>
    <hyperlink ref="G40" r:id="rId450" display="http://pbs.twimg.com/profile_images/1098354750205108226/V2lKMCaM_normal.jpg"/>
    <hyperlink ref="G41" r:id="rId451" display="http://pbs.twimg.com/profile_images/443138599035207681/0jLSw92H_normal.jpeg"/>
    <hyperlink ref="G42" r:id="rId452" display="http://pbs.twimg.com/profile_images/452512123382296577/z4BrKbSK_normal.jpeg"/>
    <hyperlink ref="G43" r:id="rId453" display="http://pbs.twimg.com/profile_images/1190076621539151874/roLE9PRr_normal.jpg"/>
    <hyperlink ref="G44" r:id="rId454" display="http://pbs.twimg.com/profile_images/1023234755960033285/SXkI9OWm_normal.jpg"/>
    <hyperlink ref="G45" r:id="rId455" display="http://pbs.twimg.com/profile_images/1178686639515680768/s-V6waWf_normal.jpg"/>
    <hyperlink ref="G46" r:id="rId456" display="http://pbs.twimg.com/profile_images/632039367335378944/NJzvsjGQ_normal.jpg"/>
    <hyperlink ref="G47" r:id="rId457" display="http://pbs.twimg.com/profile_images/1192244067922403328/3hb6D7Hr_normal.jpg"/>
    <hyperlink ref="G48" r:id="rId458" display="http://pbs.twimg.com/profile_images/1193521039340380160/0ay1wZqP_normal.jpg"/>
    <hyperlink ref="G49" r:id="rId459" display="http://pbs.twimg.com/profile_images/1044428950607458304/gy67pRIU_normal.jpg"/>
    <hyperlink ref="G50" r:id="rId460" display="http://pbs.twimg.com/profile_images/1190209107703271424/cmS38jIe_normal.jpg"/>
    <hyperlink ref="G51" r:id="rId461" display="http://pbs.twimg.com/profile_images/1151082521578352640/gpz07mQt_normal.jpg"/>
    <hyperlink ref="G52" r:id="rId462" display="http://pbs.twimg.com/profile_images/1319833535/YR_for_Twitter_normal.jpg"/>
    <hyperlink ref="G53" r:id="rId463" display="http://pbs.twimg.com/profile_images/1062835517786611714/6PA-qHBa_normal.jpg"/>
    <hyperlink ref="G54" r:id="rId464" display="http://pbs.twimg.com/profile_images/1132280192678936576/fDJml1dM_normal.png"/>
    <hyperlink ref="G55" r:id="rId465" display="http://pbs.twimg.com/profile_images/1177767998855274496/7eG94jyi_normal.jpg"/>
    <hyperlink ref="G56" r:id="rId466" display="http://abs.twimg.com/sticky/default_profile_images/default_profile_normal.png"/>
    <hyperlink ref="G57" r:id="rId467" display="http://pbs.twimg.com/profile_images/1041132719827243009/Kwl_mdip_normal.jpg"/>
    <hyperlink ref="G58" r:id="rId468" display="http://pbs.twimg.com/profile_images/1159589878872576001/5KCWr1a6_normal.jpg"/>
    <hyperlink ref="G59" r:id="rId469" display="http://pbs.twimg.com/profile_images/426467145732481024/J0Jddr81_normal.jpeg"/>
    <hyperlink ref="G60" r:id="rId470" display="http://pbs.twimg.com/profile_images/1339228728/trudeau_normal.jpg"/>
    <hyperlink ref="G61" r:id="rId471" display="http://pbs.twimg.com/profile_images/649652435334635521/oJge5ieE_normal.jpg"/>
    <hyperlink ref="G62" r:id="rId472" display="http://pbs.twimg.com/profile_images/378800000662009912/aeaac72720a06cafc21743b98c11dbbb_normal.png"/>
    <hyperlink ref="G63" r:id="rId473" display="http://abs.twimg.com/sticky/default_profile_images/default_profile_normal.png"/>
    <hyperlink ref="G64" r:id="rId474" display="http://pbs.twimg.com/profile_images/1139175030368215040/MWia-MC4_normal.jpg"/>
    <hyperlink ref="G65" r:id="rId475" display="http://pbs.twimg.com/profile_images/79424599/john_moore_normal.jpg"/>
    <hyperlink ref="G66" r:id="rId476" display="http://pbs.twimg.com/profile_images/1184892673427001344/EJqhA_YB_normal.jpg"/>
    <hyperlink ref="G67" r:id="rId477" display="http://pbs.twimg.com/profile_images/471442972307755008/7i-SQ98a_normal.jpeg"/>
    <hyperlink ref="G68" r:id="rId478" display="http://pbs.twimg.com/profile_images/1092960594808823808/ey0eO_1V_normal.jpg"/>
    <hyperlink ref="G69" r:id="rId479" display="http://pbs.twimg.com/profile_images/1152631452598775809/1iAB5FgO_normal.jpg"/>
    <hyperlink ref="G70" r:id="rId480" display="http://pbs.twimg.com/profile_images/745654574237659137/tcxpxsrq_normal.jpg"/>
    <hyperlink ref="G71" r:id="rId481" display="http://pbs.twimg.com/profile_images/1193241805149687811/zAOs8F2c_normal.jpg"/>
    <hyperlink ref="G72" r:id="rId482" display="http://pbs.twimg.com/profile_images/1190225051649486849/_mNogZY__normal.jpg"/>
    <hyperlink ref="G73" r:id="rId483" display="http://pbs.twimg.com/profile_images/1135260581605363712/8S5LWykS_normal.jpg"/>
    <hyperlink ref="G74" r:id="rId484" display="http://pbs.twimg.com/profile_images/1137092517990735874/gdkYpoZM_normal.png"/>
    <hyperlink ref="G75" r:id="rId485" display="http://pbs.twimg.com/profile_images/1167970612209315841/9-8UJvEr_normal.jpg"/>
    <hyperlink ref="G76" r:id="rId486" display="http://pbs.twimg.com/profile_images/1136836332880183296/eY43sAsy_normal.jpg"/>
    <hyperlink ref="G77" r:id="rId487" display="http://pbs.twimg.com/profile_images/1184250294449782784/PjxrlGeg_normal.jpg"/>
    <hyperlink ref="G78" r:id="rId488" display="http://pbs.twimg.com/profile_images/1193648756098523138/4kbH7NjQ_normal.jpg"/>
    <hyperlink ref="G79" r:id="rId489" display="http://pbs.twimg.com/profile_images/1005798945140899842/0qMG0Kht_normal.jpg"/>
    <hyperlink ref="G80" r:id="rId490" display="http://pbs.twimg.com/profile_images/1171068925142065152/-vqlXQcl_normal.jpg"/>
    <hyperlink ref="G81" r:id="rId491" display="http://pbs.twimg.com/profile_images/1135959465520488448/ioWQYWki_normal.jpg"/>
    <hyperlink ref="G82" r:id="rId492" display="http://pbs.twimg.com/profile_images/1573328037/image_normal.jpg"/>
    <hyperlink ref="G83" r:id="rId493" display="http://pbs.twimg.com/profile_images/1191685561762729984/RChzn7gV_normal.jpg"/>
    <hyperlink ref="G84" r:id="rId494" display="http://pbs.twimg.com/profile_images/1155189443122405377/LiPuzQEi_normal.jpg"/>
    <hyperlink ref="G85" r:id="rId495" display="http://pbs.twimg.com/profile_images/1117417038396436480/QWpQdCYT_normal.jpg"/>
    <hyperlink ref="G86" r:id="rId496" display="http://pbs.twimg.com/profile_images/844785751585796097/l29uZtZr_normal.jpg"/>
    <hyperlink ref="G87" r:id="rId497" display="http://pbs.twimg.com/profile_images/315689376/Ax_normal.jpg"/>
    <hyperlink ref="G88" r:id="rId498" display="http://pbs.twimg.com/profile_images/1046594750936240129/lX4-Z81Q_normal.jpg"/>
    <hyperlink ref="G89" r:id="rId499" display="http://pbs.twimg.com/profile_images/1178620347022749697/ivPqlRjB_normal.jpg"/>
    <hyperlink ref="G90" r:id="rId500" display="http://pbs.twimg.com/profile_images/1187742024524554240/4Tli45Vm_normal.jpg"/>
    <hyperlink ref="G91" r:id="rId501" display="http://pbs.twimg.com/profile_images/1468506602/zzzzzzz_normal.jpg"/>
    <hyperlink ref="G92" r:id="rId502" display="http://pbs.twimg.com/profile_images/905397606574153728/1n6mvU_d_normal.jpg"/>
    <hyperlink ref="G93" r:id="rId503" display="http://pbs.twimg.com/profile_images/931492444071432192/uoIilPDf_normal.jpg"/>
    <hyperlink ref="G94" r:id="rId504" display="http://pbs.twimg.com/profile_images/628999610518913024/jp8d8sOc_normal.jpg"/>
    <hyperlink ref="G95" r:id="rId505" display="http://pbs.twimg.com/profile_images/775304092084076544/S2aCTCJK_normal.jpg"/>
    <hyperlink ref="G96" r:id="rId506" display="http://pbs.twimg.com/profile_images/1186490327734964224/bCjJcH57_normal.jpg"/>
    <hyperlink ref="G97" r:id="rId507" display="http://pbs.twimg.com/profile_images/591496513160810496/HojweuT9_normal.jpg"/>
    <hyperlink ref="G98" r:id="rId508" display="http://pbs.twimg.com/profile_images/511200314536775680/HOYd-RQw_normal.jpeg"/>
    <hyperlink ref="G99" r:id="rId509" display="http://pbs.twimg.com/profile_images/1158045701823242240/sEp4atZR_normal.jpg"/>
    <hyperlink ref="G100" r:id="rId510" display="http://pbs.twimg.com/profile_images/1876107913/dd49c469-4abb-409e-9954-75a05f6e0499_normal.jpg"/>
    <hyperlink ref="G101" r:id="rId511" display="http://pbs.twimg.com/profile_images/1088861247624294400/k6L0GTdd_normal.jpg"/>
    <hyperlink ref="G102" r:id="rId512" display="http://pbs.twimg.com/profile_images/1190315445724864512/FobTQ6f4_normal.jpg"/>
    <hyperlink ref="G103" r:id="rId513" display="http://pbs.twimg.com/profile_images/790757943876681728/yAkX6x0f_normal.jpg"/>
    <hyperlink ref="G104" r:id="rId514" display="http://pbs.twimg.com/profile_images/1168190309856997376/q27H7Cm2_normal.jpg"/>
    <hyperlink ref="G105" r:id="rId515" display="http://pbs.twimg.com/profile_images/1115372352055971842/fUbkQqvj_normal.png"/>
    <hyperlink ref="G106" r:id="rId516" display="http://pbs.twimg.com/profile_images/983368952066670592/FC1HRxO6_normal.jpg"/>
    <hyperlink ref="G107" r:id="rId517" display="http://pbs.twimg.com/profile_images/1172563877143502848/n1jBANyu_normal.jpg"/>
    <hyperlink ref="G108" r:id="rId518" display="http://pbs.twimg.com/profile_images/1009542073974812672/6RLnb0iZ_normal.jpg"/>
    <hyperlink ref="G109" r:id="rId519" display="http://pbs.twimg.com/profile_images/1058784471405588480/8YUnqs5t_normal.jpg"/>
    <hyperlink ref="G110" r:id="rId520" display="http://pbs.twimg.com/profile_images/1172227058388353025/iIPYGP3E_normal.jpg"/>
    <hyperlink ref="G111" r:id="rId521" display="http://pbs.twimg.com/profile_images/675760386893701120/QVji4iR5_normal.png"/>
    <hyperlink ref="G112" r:id="rId522" display="http://pbs.twimg.com/profile_images/728333997550514176/vNvQb-RN_normal.jpg"/>
    <hyperlink ref="G113" r:id="rId523" display="http://pbs.twimg.com/profile_images/1554724820/hodge_twitter_normal.jpg"/>
    <hyperlink ref="G114" r:id="rId524" display="http://pbs.twimg.com/profile_images/975455903343243264/odMJG_Ht_normal.jpg"/>
    <hyperlink ref="G115" r:id="rId525" display="http://pbs.twimg.com/profile_images/1186747726702071808/O-z20QTu_normal.jpg"/>
    <hyperlink ref="G116" r:id="rId526" display="http://pbs.twimg.com/profile_images/1178763416435089410/KyL0BrqE_normal.jpg"/>
    <hyperlink ref="G117" r:id="rId527" display="http://pbs.twimg.com/profile_images/1176486211147456512/fzhjq4Rk_normal.jpg"/>
    <hyperlink ref="G118" r:id="rId528" display="http://pbs.twimg.com/profile_images/1178689166659338241/248WdCe2_normal.jpg"/>
    <hyperlink ref="G119" r:id="rId529" display="http://pbs.twimg.com/profile_images/1016331756243333120/fSm53y5G_normal.jpg"/>
    <hyperlink ref="G120" r:id="rId530" display="http://pbs.twimg.com/profile_images/1146031671034167301/3TcXxDDL_normal.png"/>
    <hyperlink ref="G121" r:id="rId531" display="http://pbs.twimg.com/profile_images/1134608608489029632/6JFqfjtx_normal.jpg"/>
    <hyperlink ref="G122" r:id="rId532" display="http://pbs.twimg.com/profile_images/963999201574006789/aEb1vZUx_normal.jpg"/>
    <hyperlink ref="G123" r:id="rId533" display="http://pbs.twimg.com/profile_images/1042983422719737859/lvtBjTPZ_normal.jpg"/>
    <hyperlink ref="G124" r:id="rId534" display="http://pbs.twimg.com/profile_images/797283628476669952/B1gH6xXm_normal.jpg"/>
    <hyperlink ref="G125" r:id="rId535" display="http://pbs.twimg.com/profile_images/1109524211884806150/lhhUNhfO_normal.jpg"/>
    <hyperlink ref="G126" r:id="rId536" display="http://pbs.twimg.com/profile_images/1160177656828235776/BTgAuNTI_normal.jpg"/>
    <hyperlink ref="G127" r:id="rId537" display="http://pbs.twimg.com/profile_images/797263609747435522/iydylBqD_normal.jpg"/>
    <hyperlink ref="G128" r:id="rId538" display="http://abs.twimg.com/sticky/default_profile_images/default_profile_normal.png"/>
    <hyperlink ref="G129" r:id="rId539" display="http://pbs.twimg.com/profile_images/1183261464565600257/ZoCwhsk2_normal.jpg"/>
    <hyperlink ref="G130" r:id="rId540" display="http://pbs.twimg.com/profile_images/1040593564806340609/XymD5wJD_normal.jpg"/>
    <hyperlink ref="G131" r:id="rId541" display="http://pbs.twimg.com/profile_images/935142265378312192/p6-R3nXk_normal.jpg"/>
    <hyperlink ref="G132" r:id="rId542" display="http://pbs.twimg.com/profile_images/1192906938121519106/_JXBLYFr_normal.jpg"/>
    <hyperlink ref="G133" r:id="rId543" display="http://pbs.twimg.com/profile_images/983142796185006080/BWSju6uo_normal.jpg"/>
    <hyperlink ref="G134" r:id="rId544" display="http://pbs.twimg.com/profile_images/1111505528205668352/8bTXzW1T_normal.jpg"/>
    <hyperlink ref="G135" r:id="rId545" display="http://pbs.twimg.com/profile_images/1077921252961067014/c9jf-HGj_normal.jpg"/>
    <hyperlink ref="G136" r:id="rId546" display="http://pbs.twimg.com/profile_images/884774507998658560/mKIusWG-_normal.jpg"/>
    <hyperlink ref="G137" r:id="rId547" display="http://pbs.twimg.com/profile_images/1077894251378364416/Ukxgg8q5_normal.jpg"/>
    <hyperlink ref="G138" r:id="rId548" display="http://pbs.twimg.com/profile_images/546015308/IMG_0305_normal.JPG"/>
    <hyperlink ref="G139" r:id="rId549" display="http://pbs.twimg.com/profile_images/974350863207731200/4PJ61taM_normal.jpg"/>
    <hyperlink ref="G140" r:id="rId550" display="http://pbs.twimg.com/profile_images/1031563912418918404/c6aT2tke_normal.jpg"/>
    <hyperlink ref="G141" r:id="rId551" display="http://pbs.twimg.com/profile_images/1191814476988919810/-TzC4L7n_normal.jpg"/>
    <hyperlink ref="G142" r:id="rId552" display="http://pbs.twimg.com/profile_images/1081332155500777472/F-OH6Yz7_normal.jpg"/>
    <hyperlink ref="G143" r:id="rId553" display="http://pbs.twimg.com/profile_images/1184069516571152384/W2_w-eUP_normal.jpg"/>
    <hyperlink ref="G144" r:id="rId554" display="http://pbs.twimg.com/profile_images/472441237283172352/IkLO151f_normal.jpeg"/>
    <hyperlink ref="G145" r:id="rId555" display="http://pbs.twimg.com/profile_images/1057464354151546880/HlAi3xwr_normal.jpg"/>
    <hyperlink ref="G146" r:id="rId556" display="http://pbs.twimg.com/profile_images/640050974963318784/bXR9LUgf_normal.jpg"/>
    <hyperlink ref="G147" r:id="rId557" display="http://pbs.twimg.com/profile_images/1193678606305779712/kKTZk2jV_normal.jpg"/>
    <hyperlink ref="G148" r:id="rId558" display="http://pbs.twimg.com/profile_images/1113055141761073153/9gjeEtmz_normal.png"/>
    <hyperlink ref="G149" r:id="rId559" display="http://pbs.twimg.com/profile_images/1095760287838351360/7wYCM3ri_normal.png"/>
    <hyperlink ref="G150" r:id="rId560" display="http://pbs.twimg.com/profile_images/1811695358/cc-300_normal.jpg"/>
    <hyperlink ref="G151" r:id="rId561" display="http://pbs.twimg.com/profile_images/1182146512337305602/T-P3hUbz_normal.jpg"/>
    <hyperlink ref="G152" r:id="rId562" display="http://pbs.twimg.com/profile_images/1189408033689890817/DRzakB0n_normal.jpg"/>
    <hyperlink ref="G153" r:id="rId563" display="http://pbs.twimg.com/profile_images/1173035434227556352/rgsrsTDH_normal.jpg"/>
    <hyperlink ref="G154" r:id="rId564" display="http://pbs.twimg.com/profile_images/1188901535851388929/_9nGMr9S_normal.jpg"/>
    <hyperlink ref="G155" r:id="rId565" display="http://pbs.twimg.com/profile_images/722490988120289280/iF92VumO_normal.jpg"/>
    <hyperlink ref="G156" r:id="rId566" display="http://pbs.twimg.com/profile_images/934193889782538240/8rMVFusv_normal.jpg"/>
    <hyperlink ref="G157" r:id="rId567" display="http://pbs.twimg.com/profile_images/1053051295068839939/G1krWmDs_normal.jpg"/>
    <hyperlink ref="G158" r:id="rId568" display="http://pbs.twimg.com/profile_images/1066951479951572992/DyJX61MQ_normal.jpg"/>
    <hyperlink ref="G159" r:id="rId569" display="http://pbs.twimg.com/profile_images/948233027003568134/CgN4fiLw_normal.jpg"/>
    <hyperlink ref="G160" r:id="rId570" display="http://pbs.twimg.com/profile_images/1145692408111403009/NHOyAzVe_normal.jpg"/>
    <hyperlink ref="G161" r:id="rId571" display="http://pbs.twimg.com/profile_images/803022459414847488/S7Re7BoT_normal.jpg"/>
    <hyperlink ref="G162" r:id="rId572" display="http://pbs.twimg.com/profile_images/1187709377911889924/c11xYPPD_normal.jpg"/>
    <hyperlink ref="G163" r:id="rId573" display="http://pbs.twimg.com/profile_images/1071953129107832837/d8bVuEPF_normal.jpg"/>
    <hyperlink ref="G164" r:id="rId574" display="http://pbs.twimg.com/profile_images/1026899259696668675/oNFm6UEr_normal.jpg"/>
    <hyperlink ref="G165" r:id="rId575" display="http://pbs.twimg.com/profile_images/1179797839079251970/5s--rTsF_normal.jpg"/>
    <hyperlink ref="G166" r:id="rId576" display="http://pbs.twimg.com/profile_images/978906104318054400/-3FuKLU3_normal.jpg"/>
    <hyperlink ref="G167" r:id="rId577" display="http://pbs.twimg.com/profile_images/1188009278638100480/lYebWVDG_normal.jpg"/>
    <hyperlink ref="G168" r:id="rId578" display="http://pbs.twimg.com/profile_images/478854474794938368/7qi4jU3g_normal.jpeg"/>
    <hyperlink ref="G169" r:id="rId579" display="http://pbs.twimg.com/profile_images/532011275446796288/Hd3sj3ZU_normal.jpeg"/>
    <hyperlink ref="G170" r:id="rId580" display="http://pbs.twimg.com/profile_images/565746986389741569/qHaOtnZ7_normal.jpeg"/>
    <hyperlink ref="G171" r:id="rId581" display="http://pbs.twimg.com/profile_images/2972150504/4639aa88b33a74681f76f7afe31abb82_normal.jpeg"/>
    <hyperlink ref="G172" r:id="rId582" display="http://pbs.twimg.com/profile_images/1133817050391044096/hFxcS4mZ_normal.png"/>
    <hyperlink ref="G173" r:id="rId583" display="http://pbs.twimg.com/profile_images/1170510364628443136/AhAcZdHu_normal.jpg"/>
    <hyperlink ref="G174" r:id="rId584" display="http://pbs.twimg.com/profile_images/1094801350053965824/L2np1ciB_normal.jpg"/>
    <hyperlink ref="G175" r:id="rId585" display="http://pbs.twimg.com/profile_images/885456074987491328/kbFjUocA_normal.jpg"/>
    <hyperlink ref="G176" r:id="rId586" display="http://abs.twimg.com/sticky/default_profile_images/default_profile_normal.png"/>
    <hyperlink ref="G177" r:id="rId587" display="http://pbs.twimg.com/profile_images/1125146868407660544/Ie52x1Cg_normal.jpg"/>
    <hyperlink ref="G178" r:id="rId588" display="http://pbs.twimg.com/profile_images/1020433424128102400/gnSk5L9N_normal.jpg"/>
    <hyperlink ref="G179" r:id="rId589" display="http://pbs.twimg.com/profile_images/875551380831916032/lgg0UphK_normal.jpg"/>
    <hyperlink ref="G180" r:id="rId590" display="http://pbs.twimg.com/profile_images/1150485830898737152/NuTxfqgy_normal.jpg"/>
    <hyperlink ref="G181" r:id="rId591" display="http://pbs.twimg.com/profile_images/1034545782819409921/gY9M5xDc_normal.jpg"/>
    <hyperlink ref="G182" r:id="rId592" display="http://pbs.twimg.com/profile_images/1991891559/Twittershot_normal.jpg"/>
    <hyperlink ref="G183" r:id="rId593" display="http://pbs.twimg.com/profile_images/1107422536734781447/XO_nBlgd_normal.png"/>
    <hyperlink ref="G184" r:id="rId594" display="http://pbs.twimg.com/profile_images/378800000003122042/73274e217512eb8b7ecf312f22cbf38e_normal.jpeg"/>
    <hyperlink ref="G185" r:id="rId595" display="http://pbs.twimg.com/profile_images/996106838910304256/aNnTskTv_normal.jpg"/>
    <hyperlink ref="G186" r:id="rId596" display="http://pbs.twimg.com/profile_images/1122220086960558081/tLdPBRZR_normal.jpg"/>
    <hyperlink ref="G187" r:id="rId597" display="http://pbs.twimg.com/profile_images/1040258515523141632/fcIGOUXk_normal.jpg"/>
    <hyperlink ref="G188" r:id="rId598" display="http://pbs.twimg.com/profile_images/1099792951104991237/7Xaa0XXs_normal.jpg"/>
    <hyperlink ref="G189" r:id="rId599" display="http://pbs.twimg.com/profile_images/1137846269731332097/Xp47Uebj_normal.jpg"/>
    <hyperlink ref="G190" r:id="rId600" display="http://pbs.twimg.com/profile_images/1047138038348959749/1m2I0PXw_normal.jpg"/>
    <hyperlink ref="G191" r:id="rId601" display="http://pbs.twimg.com/profile_images/1117137065357918208/f2aS-aTX_normal.jpg"/>
    <hyperlink ref="G192" r:id="rId602" display="http://pbs.twimg.com/profile_images/1081839610840285184/Rer9-nBv_normal.jpg"/>
    <hyperlink ref="G193" r:id="rId603" display="http://pbs.twimg.com/profile_images/1165792621802991616/F9mrlO1v_normal.png"/>
    <hyperlink ref="G194" r:id="rId604" display="http://pbs.twimg.com/profile_images/1094039856806809601/YKhXWzRR_normal.jpg"/>
    <hyperlink ref="G195" r:id="rId605" display="http://pbs.twimg.com/profile_images/1127987894503788546/DTtR6ssy_normal.jpg"/>
    <hyperlink ref="G196" r:id="rId606" display="http://pbs.twimg.com/profile_images/1056232740541087745/41YqIYli_normal.jpg"/>
    <hyperlink ref="G197" r:id="rId607" display="http://pbs.twimg.com/profile_images/1165140965985677312/NRBKn_Nc_normal.jpg"/>
    <hyperlink ref="G198" r:id="rId608" display="http://pbs.twimg.com/profile_images/928734528167989249/sNrJM143_normal.jpg"/>
    <hyperlink ref="G199" r:id="rId609" display="http://pbs.twimg.com/profile_images/1191542674530037760/bnTxB0J9_normal.jpg"/>
    <hyperlink ref="G200" r:id="rId610" display="http://pbs.twimg.com/profile_images/421512476/joel-and-the-bots-for-blog_normal.jpg"/>
    <hyperlink ref="G201" r:id="rId611" display="http://pbs.twimg.com/profile_images/941690849535987713/ZrA_ffU__normal.jpg"/>
    <hyperlink ref="G202" r:id="rId612" display="http://pbs.twimg.com/profile_images/1192626585662345217/otBiZe0C_normal.jpg"/>
    <hyperlink ref="G203" r:id="rId613" display="http://pbs.twimg.com/profile_images/1164946752945999872/NhxTv6eM_normal.jpg"/>
    <hyperlink ref="G204" r:id="rId614" display="http://pbs.twimg.com/profile_images/995763551246708743/ZY2bpm4m_normal.jpg"/>
    <hyperlink ref="G205" r:id="rId615" display="http://pbs.twimg.com/profile_images/1185279297067597825/NEMYjpn4_normal.jpg"/>
    <hyperlink ref="G206" r:id="rId616" display="http://pbs.twimg.com/profile_images/713443343980568576/4cUwy9d-_normal.jpg"/>
    <hyperlink ref="G207" r:id="rId617" display="http://pbs.twimg.com/profile_images/1038134382178000902/wnFVD44P_normal.jpg"/>
    <hyperlink ref="G208" r:id="rId618" display="http://pbs.twimg.com/profile_images/1039590469318189060/-Xfdi4IH_normal.jpg"/>
    <hyperlink ref="G209" r:id="rId619" display="http://pbs.twimg.com/profile_images/1087415942576066560/7J1R5u5Q_normal.jpg"/>
    <hyperlink ref="G210" r:id="rId620" display="http://pbs.twimg.com/profile_images/672094320619610112/Kom89qyW_normal.jpg"/>
    <hyperlink ref="G211" r:id="rId621" display="http://pbs.twimg.com/profile_images/1185635308576137219/AAp1ftV-_normal.jpg"/>
    <hyperlink ref="G212" r:id="rId622" display="http://pbs.twimg.com/profile_images/1092447401716211712/CcOq2B1B_normal.jpg"/>
    <hyperlink ref="AY3" r:id="rId623" display="https://twitter.com/cook30_eric"/>
    <hyperlink ref="AY4" r:id="rId624" display="https://twitter.com/travcurrie"/>
    <hyperlink ref="AY5" r:id="rId625" display="https://twitter.com/sea__cow"/>
    <hyperlink ref="AY6" r:id="rId626" display="https://twitter.com/17micker"/>
    <hyperlink ref="AY7" r:id="rId627" display="https://twitter.com/thebiscuitpod"/>
    <hyperlink ref="AY8" r:id="rId628" display="https://twitter.com/canbluesfan"/>
    <hyperlink ref="AY9" r:id="rId629" display="https://twitter.com/rockcityusa9"/>
    <hyperlink ref="AY10" r:id="rId630" display="https://twitter.com/rk_stimp"/>
    <hyperlink ref="AY11" r:id="rId631" display="https://twitter.com/iancmclaren"/>
    <hyperlink ref="AY12" r:id="rId632" display="https://twitter.com/pipes_06"/>
    <hyperlink ref="AY13" r:id="rId633" display="https://twitter.com/jay52913"/>
    <hyperlink ref="AY14" r:id="rId634" display="https://twitter.com/michael_warren"/>
    <hyperlink ref="AY15" r:id="rId635" display="https://twitter.com/briannaacanavan"/>
    <hyperlink ref="AY16" r:id="rId636" display="https://twitter.com/101967pat"/>
    <hyperlink ref="AY17" r:id="rId637" display="https://twitter.com/honestllyyyyyy"/>
    <hyperlink ref="AY18" r:id="rId638" display="https://twitter.com/billernr"/>
    <hyperlink ref="AY19" r:id="rId639" display="https://twitter.com/sbnationnhl"/>
    <hyperlink ref="AY20" r:id="rId640" display="https://twitter.com/dwancherry"/>
    <hyperlink ref="AY21" r:id="rId641" display="https://twitter.com/whiff83"/>
    <hyperlink ref="AY22" r:id="rId642" display="https://twitter.com/tiffmeister82"/>
    <hyperlink ref="AY23" r:id="rId643" display="https://twitter.com/zacwtolson"/>
    <hyperlink ref="AY24" r:id="rId644" display="https://twitter.com/leafsalldayy"/>
    <hyperlink ref="AY25" r:id="rId645" display="https://twitter.com/baby_smurf_nl"/>
    <hyperlink ref="AY26" r:id="rId646" display="https://twitter.com/jsg15"/>
    <hyperlink ref="AY27" r:id="rId647" display="https://twitter.com/bcreality"/>
    <hyperlink ref="AY28" r:id="rId648" display="https://twitter.com/sunnydays180"/>
    <hyperlink ref="AY29" r:id="rId649" display="https://twitter.com/a_picazo"/>
    <hyperlink ref="AY30" r:id="rId650" display="https://twitter.com/pmodog"/>
    <hyperlink ref="AY31" r:id="rId651" display="https://twitter.com/michael04468459"/>
    <hyperlink ref="AY32" r:id="rId652" display="https://twitter.com/scottbiggsify"/>
    <hyperlink ref="AY33" r:id="rId653" display="https://twitter.com/evanderkane_9"/>
    <hyperlink ref="AY34" r:id="rId654" display="https://twitter.com/cultangel"/>
    <hyperlink ref="AY35" r:id="rId655" display="https://twitter.com/pride_western"/>
    <hyperlink ref="AY36" r:id="rId656" display="https://twitter.com/burkie93"/>
    <hyperlink ref="AY37" r:id="rId657" display="https://twitter.com/profahern"/>
    <hyperlink ref="AY38" r:id="rId658" display="https://twitter.com/cryptosommelier"/>
    <hyperlink ref="AY39" r:id="rId659" display="https://twitter.com/cbc"/>
    <hyperlink ref="AY40" r:id="rId660" display="https://twitter.com/bcopoc"/>
    <hyperlink ref="AY41" r:id="rId661" display="https://twitter.com/gee_1000_"/>
    <hyperlink ref="AY42" r:id="rId662" display="https://twitter.com/jinksterz"/>
    <hyperlink ref="AY43" r:id="rId663" display="https://twitter.com/creativetweets"/>
    <hyperlink ref="AY44" r:id="rId664" display="https://twitter.com/lifeunderarock3"/>
    <hyperlink ref="AY45" r:id="rId665" display="https://twitter.com/_eddierazo"/>
    <hyperlink ref="AY46" r:id="rId666" display="https://twitter.com/mattns92"/>
    <hyperlink ref="AY47" r:id="rId667" display="https://twitter.com/jdnaa"/>
    <hyperlink ref="AY48" r:id="rId668" display="https://twitter.com/truebluecanadi1"/>
    <hyperlink ref="AY49" r:id="rId669" display="https://twitter.com/bobbygottfried"/>
    <hyperlink ref="AY50" r:id="rId670" display="https://twitter.com/jkm563"/>
    <hyperlink ref="AY51" r:id="rId671" display="https://twitter.com/tammad"/>
    <hyperlink ref="AY52" r:id="rId672" display="https://twitter.com/yeahrightinc"/>
    <hyperlink ref="AY53" r:id="rId673" display="https://twitter.com/cbcsports"/>
    <hyperlink ref="AY54" r:id="rId674" display="https://twitter.com/justrollinon86"/>
    <hyperlink ref="AY55" r:id="rId675" display="https://twitter.com/mamlung"/>
    <hyperlink ref="AY56" r:id="rId676" display="https://twitter.com/mowatgreg"/>
    <hyperlink ref="AY57" r:id="rId677" display="https://twitter.com/thegoalhorn"/>
    <hyperlink ref="AY58" r:id="rId678" display="https://twitter.com/phildoherty"/>
    <hyperlink ref="AY59" r:id="rId679" display="https://twitter.com/judy416"/>
    <hyperlink ref="AY60" r:id="rId680" display="https://twitter.com/rauldukeyyz"/>
    <hyperlink ref="AY61" r:id="rId681" display="https://twitter.com/ronmacleanhth"/>
    <hyperlink ref="AY62" r:id="rId682" display="https://twitter.com/hockeynight"/>
    <hyperlink ref="AY63" r:id="rId683" display="https://twitter.com/litvaksteve"/>
    <hyperlink ref="AY64" r:id="rId684" display="https://twitter.com/clgurevitz"/>
    <hyperlink ref="AY65" r:id="rId685" display="https://twitter.com/mooreintheam"/>
    <hyperlink ref="AY66" r:id="rId686" display="https://twitter.com/davidcharlesfa1"/>
    <hyperlink ref="AY67" r:id="rId687" display="https://twitter.com/aj_ranger"/>
    <hyperlink ref="AY68" r:id="rId688" display="https://twitter.com/trevorohebert1"/>
    <hyperlink ref="AY69" r:id="rId689" display="https://twitter.com/ahmarskhan"/>
    <hyperlink ref="AY70" r:id="rId690" display="https://twitter.com/toes2734"/>
    <hyperlink ref="AY71" r:id="rId691" display="https://twitter.com/smokeyfranks72"/>
    <hyperlink ref="AY72" r:id="rId692" display="https://twitter.com/nhl"/>
    <hyperlink ref="AY73" r:id="rId693" display="https://twitter.com/peteforgets"/>
    <hyperlink ref="AY74" r:id="rId694" display="https://twitter.com/sportsnet"/>
    <hyperlink ref="AY75" r:id="rId695" display="https://twitter.com/yychoeman"/>
    <hyperlink ref="AY76" r:id="rId696" display="https://twitter.com/yegbikedad"/>
    <hyperlink ref="AY77" r:id="rId697" display="https://twitter.com/juliusbarthelme"/>
    <hyperlink ref="AY78" r:id="rId698" display="https://twitter.com/normwilner"/>
    <hyperlink ref="AY79" r:id="rId699" display="https://twitter.com/whitey74014642"/>
    <hyperlink ref="AY80" r:id="rId700" display="https://twitter.com/dabear67"/>
    <hyperlink ref="AY81" r:id="rId701" display="https://twitter.com/rogerapage"/>
    <hyperlink ref="AY82" r:id="rId702" display="https://twitter.com/jasonrklein17"/>
    <hyperlink ref="AY83" r:id="rId703" display="https://twitter.com/drex"/>
    <hyperlink ref="AY84" r:id="rId704" display="https://twitter.com/ginger_consult"/>
    <hyperlink ref="AY85" r:id="rId705" display="https://twitter.com/goodeambrose"/>
    <hyperlink ref="AY86" r:id="rId706" display="https://twitter.com/ge_neration_nxt"/>
    <hyperlink ref="AY87" r:id="rId707" display="https://twitter.com/amd_808"/>
    <hyperlink ref="AY88" r:id="rId708" display="https://twitter.com/jeffpropulsion"/>
    <hyperlink ref="AY89" r:id="rId709" display="https://twitter.com/shootwauthority"/>
    <hyperlink ref="AY90" r:id="rId710" display="https://twitter.com/justinhollings9"/>
    <hyperlink ref="AY91" r:id="rId711" display="https://twitter.com/shiloh102957"/>
    <hyperlink ref="AY92" r:id="rId712" display="https://twitter.com/simmonssteve"/>
    <hyperlink ref="AY93" r:id="rId713" display="https://twitter.com/elspence333"/>
    <hyperlink ref="AY94" r:id="rId714" display="https://twitter.com/terrycormiergp"/>
    <hyperlink ref="AY95" r:id="rId715" display="https://twitter.com/christoaivalis"/>
    <hyperlink ref="AY96" r:id="rId716" display="https://twitter.com/jenny5e"/>
    <hyperlink ref="AY97" r:id="rId717" display="https://twitter.com/derrickcarter15"/>
    <hyperlink ref="AY98" r:id="rId718" display="https://twitter.com/ranjan_das_9"/>
    <hyperlink ref="AY99" r:id="rId719" display="https://twitter.com/viraniarif"/>
    <hyperlink ref="AY100" r:id="rId720" display="https://twitter.com/jacksiegel"/>
    <hyperlink ref="AY101" r:id="rId721" display="https://twitter.com/rstacey99"/>
    <hyperlink ref="AY102" r:id="rId722" display="https://twitter.com/joepack"/>
    <hyperlink ref="AY103" r:id="rId723" display="https://twitter.com/hockeyesque"/>
    <hyperlink ref="AY104" r:id="rId724" display="https://twitter.com/weeniewawa"/>
    <hyperlink ref="AY105" r:id="rId725" display="https://twitter.com/nickdipaolo"/>
    <hyperlink ref="AY106" r:id="rId726" display="https://twitter.com/vegasjayp"/>
    <hyperlink ref="AY107" r:id="rId727" display="https://twitter.com/g3man43"/>
    <hyperlink ref="AY108" r:id="rId728" display="https://twitter.com/al_sportslover"/>
    <hyperlink ref="AY109" r:id="rId729" display="https://twitter.com/copperfield2010"/>
    <hyperlink ref="AY110" r:id="rId730" display="https://twitter.com/gregfergus"/>
    <hyperlink ref="AY111" r:id="rId731" display="https://twitter.com/guybadeaux"/>
    <hyperlink ref="AY112" r:id="rId732" display="https://twitter.com/dewy03"/>
    <hyperlink ref="AY113" r:id="rId733" display="https://twitter.com/davehodge20"/>
    <hyperlink ref="AY114" r:id="rId734" display="https://twitter.com/glenerickson51"/>
    <hyperlink ref="AY115" r:id="rId735" display="https://twitter.com/markfriesen08"/>
    <hyperlink ref="AY116" r:id="rId736" display="https://twitter.com/qmjhl"/>
    <hyperlink ref="AY117" r:id="rId737" display="https://twitter.com/ohlhockey"/>
    <hyperlink ref="AY118" r:id="rId738" display="https://twitter.com/thewhl"/>
    <hyperlink ref="AY119" r:id="rId739" display="https://twitter.com/chlhockey"/>
    <hyperlink ref="AY120" r:id="rId740" display="https://twitter.com/rogers"/>
    <hyperlink ref="AY121" r:id="rId741" display="https://twitter.com/cartelhockey"/>
    <hyperlink ref="AY122" r:id="rId742" display="https://twitter.com/canadian_west"/>
    <hyperlink ref="AY123" r:id="rId743" display="https://twitter.com/boozechimp"/>
    <hyperlink ref="AY124" r:id="rId744" display="https://twitter.com/torontostar"/>
    <hyperlink ref="AY125" r:id="rId745" display="https://twitter.com/travismacintyre"/>
    <hyperlink ref="AY126" r:id="rId746" display="https://twitter.com/2_forhooking"/>
    <hyperlink ref="AY127" r:id="rId747" display="https://twitter.com/accordingtomio"/>
    <hyperlink ref="AY128" r:id="rId748" display="https://twitter.com/nealpope12"/>
    <hyperlink ref="AY129" r:id="rId749" display="https://twitter.com/bennyrough"/>
    <hyperlink ref="AY130" r:id="rId750" display="https://twitter.com/peoplespca"/>
    <hyperlink ref="AY131" r:id="rId751" display="https://twitter.com/johnefrancis"/>
    <hyperlink ref="AY132" r:id="rId752" display="https://twitter.com/disomma91"/>
    <hyperlink ref="AY133" r:id="rId753" display="https://twitter.com/mphs95"/>
    <hyperlink ref="AY134" r:id="rId754" display="https://twitter.com/heygenevieve"/>
    <hyperlink ref="AY135" r:id="rId755" display="https://twitter.com/philmccrackin44"/>
    <hyperlink ref="AY136" r:id="rId756" display="https://twitter.com/kroadhog"/>
    <hyperlink ref="AY137" r:id="rId757" display="https://twitter.com/screaminasmith3"/>
    <hyperlink ref="AY138" r:id="rId758" display="https://twitter.com/stephenjnichols"/>
    <hyperlink ref="AY139" r:id="rId759" display="https://twitter.com/tvasports"/>
    <hyperlink ref="AY140" r:id="rId760" display="https://twitter.com/neonracer2"/>
    <hyperlink ref="AY141" r:id="rId761" display="https://twitter.com/yknot05"/>
    <hyperlink ref="AY142" r:id="rId762" display="https://twitter.com/cpc_hq"/>
    <hyperlink ref="AY143" r:id="rId763" display="https://twitter.com/shanahanmtl"/>
    <hyperlink ref="AY144" r:id="rId764" display="https://twitter.com/mowatrandy"/>
    <hyperlink ref="AY145" r:id="rId765" display="https://twitter.com/telephonedave"/>
    <hyperlink ref="AY146" r:id="rId766" display="https://twitter.com/theheeros"/>
    <hyperlink ref="AY147" r:id="rId767" display="https://twitter.com/souisec"/>
    <hyperlink ref="AY148" r:id="rId768" display="https://twitter.com/ctvnews"/>
    <hyperlink ref="AY149" r:id="rId769" display="https://twitter.com/johntory"/>
    <hyperlink ref="AY150" r:id="rId770" display="https://twitter.com/coachscornerdc"/>
    <hyperlink ref="AY151" r:id="rId771" display="https://twitter.com/ianwcanucks"/>
    <hyperlink ref="AY152" r:id="rId772" display="https://twitter.com/iamitkhanna"/>
    <hyperlink ref="AY153" r:id="rId773" display="https://twitter.com/ruffnecknation"/>
    <hyperlink ref="AY154" r:id="rId774" display="https://twitter.com/justintrudeau"/>
    <hyperlink ref="AY155" r:id="rId775" display="https://twitter.com/globalnews"/>
    <hyperlink ref="AY156" r:id="rId776" display="https://twitter.com/singhingsam"/>
    <hyperlink ref="AY157" r:id="rId777" display="https://twitter.com/jeevansanghera"/>
    <hyperlink ref="AY158" r:id="rId778" display="https://twitter.com/costellodaniel1"/>
    <hyperlink ref="AY159" r:id="rId779" display="https://twitter.com/raytoutofer"/>
    <hyperlink ref="AY160" r:id="rId780" display="https://twitter.com/teamadam76"/>
    <hyperlink ref="AY161" r:id="rId781" display="https://twitter.com/marcdandad"/>
    <hyperlink ref="AY162" r:id="rId782" display="https://twitter.com/worried_canuck"/>
    <hyperlink ref="AY163" r:id="rId783" display="https://twitter.com/salespromark"/>
    <hyperlink ref="AY164" r:id="rId784" display="https://twitter.com/elaylands"/>
    <hyperlink ref="AY165" r:id="rId785" display="https://twitter.com/jefflongleafs"/>
    <hyperlink ref="AY166" r:id="rId786" display="https://twitter.com/butchymclarty"/>
    <hyperlink ref="AY167" r:id="rId787" display="https://twitter.com/mnocubb"/>
    <hyperlink ref="AY168" r:id="rId788" display="https://twitter.com/winemaker1960"/>
    <hyperlink ref="AY169" r:id="rId789" display="https://twitter.com/aimis30"/>
    <hyperlink ref="AY170" r:id="rId790" display="https://twitter.com/hickstownmauler"/>
    <hyperlink ref="AY171" r:id="rId791" display="https://twitter.com/thnkencampbell"/>
    <hyperlink ref="AY172" r:id="rId792" display="https://twitter.com/thehockeynews"/>
    <hyperlink ref="AY173" r:id="rId793" display="https://twitter.com/freestone62"/>
    <hyperlink ref="AY174" r:id="rId794" display="https://twitter.com/scottcwheeler"/>
    <hyperlink ref="AY175" r:id="rId795" display="https://twitter.com/backhandjoey"/>
    <hyperlink ref="AY176" r:id="rId796" display="https://twitter.com/duncanbray7"/>
    <hyperlink ref="AY177" r:id="rId797" display="https://twitter.com/fouldsiain"/>
    <hyperlink ref="AY178" r:id="rId798" display="https://twitter.com/joe_warmington"/>
    <hyperlink ref="AY179" r:id="rId799" display="https://twitter.com/justcurl44"/>
    <hyperlink ref="AY180" r:id="rId800" display="https://twitter.com/pushandrun81"/>
    <hyperlink ref="AY181" r:id="rId801" display="https://twitter.com/aminus____"/>
    <hyperlink ref="AY182" r:id="rId802" display="https://twitter.com/matinintoronto"/>
    <hyperlink ref="AY183" r:id="rId803" display="https://twitter.com/paganmediabites"/>
    <hyperlink ref="AY184" r:id="rId804" display="https://twitter.com/janvykydal"/>
    <hyperlink ref="AY185" r:id="rId805" display="https://twitter.com/thehockeyexpert"/>
    <hyperlink ref="AY186" r:id="rId806" display="https://twitter.com/yellowmyellowye"/>
    <hyperlink ref="AY187" r:id="rId807" display="https://twitter.com/brianbaker79"/>
    <hyperlink ref="AY188" r:id="rId808" display="https://twitter.com/dwayne__tuck"/>
    <hyperlink ref="AY189" r:id="rId809" display="https://twitter.com/sarsings27"/>
    <hyperlink ref="AY190" r:id="rId810" display="https://twitter.com/zeedlle"/>
    <hyperlink ref="AY191" r:id="rId811" display="https://twitter.com/austin_c_lee"/>
    <hyperlink ref="AY192" r:id="rId812" display="https://twitter.com/larryfisher_kdc"/>
    <hyperlink ref="AY193" r:id="rId813" display="https://twitter.com/deanplunkettthw"/>
    <hyperlink ref="AY194" r:id="rId814" display="https://twitter.com/saskysens"/>
    <hyperlink ref="AY195" r:id="rId815" display="https://twitter.com/realpistolpete7"/>
    <hyperlink ref="AY196" r:id="rId816" display="https://twitter.com/jamieuguccioni"/>
    <hyperlink ref="AY197" r:id="rId817" display="https://twitter.com/biznasty2point0"/>
    <hyperlink ref="AY198" r:id="rId818" display="https://twitter.com/heystu818"/>
    <hyperlink ref="AY199" r:id="rId819" display="https://twitter.com/villagejester"/>
    <hyperlink ref="AY200" r:id="rId820" display="https://twitter.com/wyshynski"/>
    <hyperlink ref="AY201" r:id="rId821" display="https://twitter.com/anatesregula"/>
    <hyperlink ref="AY202" r:id="rId822" display="https://twitter.com/thewuwu"/>
    <hyperlink ref="AY203" r:id="rId823" display="https://twitter.com/tumultuous"/>
    <hyperlink ref="AY204" r:id="rId824" display="https://twitter.com/trishthemiddle"/>
    <hyperlink ref="AY205" r:id="rId825" display="https://twitter.com/mjbickerton"/>
    <hyperlink ref="AY206" r:id="rId826" display="https://twitter.com/codywouldman"/>
    <hyperlink ref="AY207" r:id="rId827" display="https://twitter.com/theycallmecarg"/>
    <hyperlink ref="AY208" r:id="rId828" display="https://twitter.com/hab_day"/>
    <hyperlink ref="AY209" r:id="rId829" display="https://twitter.com/jake_wickware"/>
    <hyperlink ref="AY210" r:id="rId830" display="https://twitter.com/caycelubrun"/>
    <hyperlink ref="AY211" r:id="rId831" display="https://twitter.com/casie_lynn57"/>
    <hyperlink ref="AY212" r:id="rId832" display="https://twitter.com/tylercalver"/>
  </hyperlinks>
  <printOptions/>
  <pageMargins left="0.7" right="0.7" top="0.75" bottom="0.75" header="0.3" footer="0.3"/>
  <pageSetup horizontalDpi="600" verticalDpi="600" orientation="portrait" r:id="rId837"/>
  <drawing r:id="rId836"/>
  <legacyDrawing r:id="rId834"/>
  <tableParts>
    <tablePart r:id="rId8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2679</v>
      </c>
      <c r="Z2" s="13" t="s">
        <v>2692</v>
      </c>
      <c r="AA2" s="13" t="s">
        <v>2707</v>
      </c>
      <c r="AB2" s="13" t="s">
        <v>2781</v>
      </c>
      <c r="AC2" s="13" t="s">
        <v>2880</v>
      </c>
      <c r="AD2" s="13" t="s">
        <v>2915</v>
      </c>
      <c r="AE2" s="13" t="s">
        <v>2919</v>
      </c>
      <c r="AF2" s="13" t="s">
        <v>2935</v>
      </c>
      <c r="AG2" s="122" t="s">
        <v>3450</v>
      </c>
      <c r="AH2" s="122" t="s">
        <v>3451</v>
      </c>
      <c r="AI2" s="122" t="s">
        <v>3452</v>
      </c>
      <c r="AJ2" s="122" t="s">
        <v>3453</v>
      </c>
      <c r="AK2" s="122" t="s">
        <v>3454</v>
      </c>
      <c r="AL2" s="122" t="s">
        <v>3455</v>
      </c>
      <c r="AM2" s="122" t="s">
        <v>3456</v>
      </c>
      <c r="AN2" s="122" t="s">
        <v>3457</v>
      </c>
      <c r="AO2" s="122" t="s">
        <v>3460</v>
      </c>
    </row>
    <row r="3" spans="1:41" ht="15">
      <c r="A3" s="89" t="s">
        <v>2596</v>
      </c>
      <c r="B3" s="65" t="s">
        <v>2641</v>
      </c>
      <c r="C3" s="65" t="s">
        <v>56</v>
      </c>
      <c r="D3" s="106"/>
      <c r="E3" s="105"/>
      <c r="F3" s="107" t="s">
        <v>3496</v>
      </c>
      <c r="G3" s="108"/>
      <c r="H3" s="108"/>
      <c r="I3" s="109">
        <v>3</v>
      </c>
      <c r="J3" s="110"/>
      <c r="K3" s="48">
        <v>33</v>
      </c>
      <c r="L3" s="48">
        <v>33</v>
      </c>
      <c r="M3" s="48">
        <v>0</v>
      </c>
      <c r="N3" s="48">
        <v>33</v>
      </c>
      <c r="O3" s="48">
        <v>1</v>
      </c>
      <c r="P3" s="49">
        <v>0</v>
      </c>
      <c r="Q3" s="49">
        <v>0</v>
      </c>
      <c r="R3" s="48">
        <v>1</v>
      </c>
      <c r="S3" s="48">
        <v>0</v>
      </c>
      <c r="T3" s="48">
        <v>33</v>
      </c>
      <c r="U3" s="48">
        <v>33</v>
      </c>
      <c r="V3" s="48">
        <v>2</v>
      </c>
      <c r="W3" s="49">
        <v>1.880624</v>
      </c>
      <c r="X3" s="49">
        <v>0.030303030303030304</v>
      </c>
      <c r="Y3" s="78"/>
      <c r="Z3" s="78"/>
      <c r="AA3" s="78"/>
      <c r="AB3" s="86" t="s">
        <v>2782</v>
      </c>
      <c r="AC3" s="86" t="s">
        <v>2881</v>
      </c>
      <c r="AD3" s="86"/>
      <c r="AE3" s="86"/>
      <c r="AF3" s="86" t="s">
        <v>2936</v>
      </c>
      <c r="AG3" s="119">
        <v>165</v>
      </c>
      <c r="AH3" s="123">
        <v>9.803921568627452</v>
      </c>
      <c r="AI3" s="119">
        <v>66</v>
      </c>
      <c r="AJ3" s="123">
        <v>3.9215686274509802</v>
      </c>
      <c r="AK3" s="119">
        <v>0</v>
      </c>
      <c r="AL3" s="123">
        <v>0</v>
      </c>
      <c r="AM3" s="119">
        <v>1452</v>
      </c>
      <c r="AN3" s="123">
        <v>86.27450980392157</v>
      </c>
      <c r="AO3" s="119">
        <v>1683</v>
      </c>
    </row>
    <row r="4" spans="1:41" ht="15">
      <c r="A4" s="89" t="s">
        <v>2597</v>
      </c>
      <c r="B4" s="65" t="s">
        <v>2642</v>
      </c>
      <c r="C4" s="65" t="s">
        <v>56</v>
      </c>
      <c r="D4" s="112"/>
      <c r="E4" s="111"/>
      <c r="F4" s="113" t="s">
        <v>3497</v>
      </c>
      <c r="G4" s="114"/>
      <c r="H4" s="114"/>
      <c r="I4" s="115">
        <v>4</v>
      </c>
      <c r="J4" s="116"/>
      <c r="K4" s="48">
        <v>26</v>
      </c>
      <c r="L4" s="48">
        <v>26</v>
      </c>
      <c r="M4" s="48">
        <v>0</v>
      </c>
      <c r="N4" s="48">
        <v>26</v>
      </c>
      <c r="O4" s="48">
        <v>26</v>
      </c>
      <c r="P4" s="49" t="s">
        <v>2656</v>
      </c>
      <c r="Q4" s="49" t="s">
        <v>2656</v>
      </c>
      <c r="R4" s="48">
        <v>26</v>
      </c>
      <c r="S4" s="48">
        <v>26</v>
      </c>
      <c r="T4" s="48">
        <v>1</v>
      </c>
      <c r="U4" s="48">
        <v>1</v>
      </c>
      <c r="V4" s="48">
        <v>0</v>
      </c>
      <c r="W4" s="49">
        <v>0</v>
      </c>
      <c r="X4" s="49">
        <v>0</v>
      </c>
      <c r="Y4" s="78" t="s">
        <v>2680</v>
      </c>
      <c r="Z4" s="78" t="s">
        <v>2693</v>
      </c>
      <c r="AA4" s="78" t="s">
        <v>2708</v>
      </c>
      <c r="AB4" s="86" t="s">
        <v>2783</v>
      </c>
      <c r="AC4" s="86" t="s">
        <v>2882</v>
      </c>
      <c r="AD4" s="86"/>
      <c r="AE4" s="86"/>
      <c r="AF4" s="86" t="s">
        <v>2937</v>
      </c>
      <c r="AG4" s="119">
        <v>24</v>
      </c>
      <c r="AH4" s="123">
        <v>3.3994334277620397</v>
      </c>
      <c r="AI4" s="119">
        <v>28</v>
      </c>
      <c r="AJ4" s="123">
        <v>3.9660056657223794</v>
      </c>
      <c r="AK4" s="119">
        <v>0</v>
      </c>
      <c r="AL4" s="123">
        <v>0</v>
      </c>
      <c r="AM4" s="119">
        <v>654</v>
      </c>
      <c r="AN4" s="123">
        <v>92.63456090651557</v>
      </c>
      <c r="AO4" s="119">
        <v>706</v>
      </c>
    </row>
    <row r="5" spans="1:41" ht="15">
      <c r="A5" s="89" t="s">
        <v>2598</v>
      </c>
      <c r="B5" s="65" t="s">
        <v>2643</v>
      </c>
      <c r="C5" s="65" t="s">
        <v>56</v>
      </c>
      <c r="D5" s="112"/>
      <c r="E5" s="111"/>
      <c r="F5" s="113" t="s">
        <v>3498</v>
      </c>
      <c r="G5" s="114"/>
      <c r="H5" s="114"/>
      <c r="I5" s="115">
        <v>5</v>
      </c>
      <c r="J5" s="116"/>
      <c r="K5" s="48">
        <v>21</v>
      </c>
      <c r="L5" s="48">
        <v>20</v>
      </c>
      <c r="M5" s="48">
        <v>0</v>
      </c>
      <c r="N5" s="48">
        <v>20</v>
      </c>
      <c r="O5" s="48">
        <v>0</v>
      </c>
      <c r="P5" s="49">
        <v>0</v>
      </c>
      <c r="Q5" s="49">
        <v>0</v>
      </c>
      <c r="R5" s="48">
        <v>1</v>
      </c>
      <c r="S5" s="48">
        <v>0</v>
      </c>
      <c r="T5" s="48">
        <v>21</v>
      </c>
      <c r="U5" s="48">
        <v>20</v>
      </c>
      <c r="V5" s="48">
        <v>6</v>
      </c>
      <c r="W5" s="49">
        <v>2.848073</v>
      </c>
      <c r="X5" s="49">
        <v>0.047619047619047616</v>
      </c>
      <c r="Y5" s="78" t="s">
        <v>530</v>
      </c>
      <c r="Z5" s="78" t="s">
        <v>547</v>
      </c>
      <c r="AA5" s="78"/>
      <c r="AB5" s="86" t="s">
        <v>2784</v>
      </c>
      <c r="AC5" s="86" t="s">
        <v>2883</v>
      </c>
      <c r="AD5" s="86" t="s">
        <v>2916</v>
      </c>
      <c r="AE5" s="86" t="s">
        <v>2920</v>
      </c>
      <c r="AF5" s="86" t="s">
        <v>2938</v>
      </c>
      <c r="AG5" s="119">
        <v>11</v>
      </c>
      <c r="AH5" s="123">
        <v>4.21455938697318</v>
      </c>
      <c r="AI5" s="119">
        <v>8</v>
      </c>
      <c r="AJ5" s="123">
        <v>3.0651340996168583</v>
      </c>
      <c r="AK5" s="119">
        <v>0</v>
      </c>
      <c r="AL5" s="123">
        <v>0</v>
      </c>
      <c r="AM5" s="119">
        <v>242</v>
      </c>
      <c r="AN5" s="123">
        <v>92.72030651340997</v>
      </c>
      <c r="AO5" s="119">
        <v>261</v>
      </c>
    </row>
    <row r="6" spans="1:41" ht="15">
      <c r="A6" s="89" t="s">
        <v>2599</v>
      </c>
      <c r="B6" s="65" t="s">
        <v>2644</v>
      </c>
      <c r="C6" s="65" t="s">
        <v>56</v>
      </c>
      <c r="D6" s="112"/>
      <c r="E6" s="111"/>
      <c r="F6" s="113" t="s">
        <v>3499</v>
      </c>
      <c r="G6" s="114"/>
      <c r="H6" s="114"/>
      <c r="I6" s="115">
        <v>6</v>
      </c>
      <c r="J6" s="116"/>
      <c r="K6" s="48">
        <v>17</v>
      </c>
      <c r="L6" s="48">
        <v>16</v>
      </c>
      <c r="M6" s="48">
        <v>0</v>
      </c>
      <c r="N6" s="48">
        <v>16</v>
      </c>
      <c r="O6" s="48">
        <v>0</v>
      </c>
      <c r="P6" s="49">
        <v>0</v>
      </c>
      <c r="Q6" s="49">
        <v>0</v>
      </c>
      <c r="R6" s="48">
        <v>1</v>
      </c>
      <c r="S6" s="48">
        <v>0</v>
      </c>
      <c r="T6" s="48">
        <v>17</v>
      </c>
      <c r="U6" s="48">
        <v>16</v>
      </c>
      <c r="V6" s="48">
        <v>7</v>
      </c>
      <c r="W6" s="49">
        <v>2.961938</v>
      </c>
      <c r="X6" s="49">
        <v>0.058823529411764705</v>
      </c>
      <c r="Y6" s="78" t="s">
        <v>528</v>
      </c>
      <c r="Z6" s="78" t="s">
        <v>547</v>
      </c>
      <c r="AA6" s="78" t="s">
        <v>2709</v>
      </c>
      <c r="AB6" s="86" t="s">
        <v>2785</v>
      </c>
      <c r="AC6" s="86" t="s">
        <v>2808</v>
      </c>
      <c r="AD6" s="86" t="s">
        <v>2917</v>
      </c>
      <c r="AE6" s="86" t="s">
        <v>2921</v>
      </c>
      <c r="AF6" s="86" t="s">
        <v>2939</v>
      </c>
      <c r="AG6" s="119">
        <v>12</v>
      </c>
      <c r="AH6" s="123">
        <v>4.37956204379562</v>
      </c>
      <c r="AI6" s="119">
        <v>8</v>
      </c>
      <c r="AJ6" s="123">
        <v>2.9197080291970803</v>
      </c>
      <c r="AK6" s="119">
        <v>0</v>
      </c>
      <c r="AL6" s="123">
        <v>0</v>
      </c>
      <c r="AM6" s="119">
        <v>254</v>
      </c>
      <c r="AN6" s="123">
        <v>92.7007299270073</v>
      </c>
      <c r="AO6" s="119">
        <v>274</v>
      </c>
    </row>
    <row r="7" spans="1:41" ht="15">
      <c r="A7" s="89" t="s">
        <v>2600</v>
      </c>
      <c r="B7" s="65" t="s">
        <v>2645</v>
      </c>
      <c r="C7" s="65" t="s">
        <v>56</v>
      </c>
      <c r="D7" s="112"/>
      <c r="E7" s="111"/>
      <c r="F7" s="113" t="s">
        <v>3500</v>
      </c>
      <c r="G7" s="114"/>
      <c r="H7" s="114"/>
      <c r="I7" s="115">
        <v>7</v>
      </c>
      <c r="J7" s="116"/>
      <c r="K7" s="48">
        <v>13</v>
      </c>
      <c r="L7" s="48">
        <v>12</v>
      </c>
      <c r="M7" s="48">
        <v>0</v>
      </c>
      <c r="N7" s="48">
        <v>12</v>
      </c>
      <c r="O7" s="48">
        <v>0</v>
      </c>
      <c r="P7" s="49">
        <v>0</v>
      </c>
      <c r="Q7" s="49">
        <v>0</v>
      </c>
      <c r="R7" s="48">
        <v>1</v>
      </c>
      <c r="S7" s="48">
        <v>0</v>
      </c>
      <c r="T7" s="48">
        <v>13</v>
      </c>
      <c r="U7" s="48">
        <v>12</v>
      </c>
      <c r="V7" s="48">
        <v>7</v>
      </c>
      <c r="W7" s="49">
        <v>2.95858</v>
      </c>
      <c r="X7" s="49">
        <v>0.07692307692307693</v>
      </c>
      <c r="Y7" s="78"/>
      <c r="Z7" s="78"/>
      <c r="AA7" s="78"/>
      <c r="AB7" s="86" t="s">
        <v>2786</v>
      </c>
      <c r="AC7" s="86" t="s">
        <v>2884</v>
      </c>
      <c r="AD7" s="86" t="s">
        <v>2918</v>
      </c>
      <c r="AE7" s="86" t="s">
        <v>2922</v>
      </c>
      <c r="AF7" s="86" t="s">
        <v>2940</v>
      </c>
      <c r="AG7" s="119">
        <v>10</v>
      </c>
      <c r="AH7" s="123">
        <v>2.4813895781637716</v>
      </c>
      <c r="AI7" s="119">
        <v>14</v>
      </c>
      <c r="AJ7" s="123">
        <v>3.4739454094292803</v>
      </c>
      <c r="AK7" s="119">
        <v>0</v>
      </c>
      <c r="AL7" s="123">
        <v>0</v>
      </c>
      <c r="AM7" s="119">
        <v>379</v>
      </c>
      <c r="AN7" s="123">
        <v>94.04466501240695</v>
      </c>
      <c r="AO7" s="119">
        <v>403</v>
      </c>
    </row>
    <row r="8" spans="1:41" ht="15">
      <c r="A8" s="89" t="s">
        <v>2601</v>
      </c>
      <c r="B8" s="65" t="s">
        <v>2646</v>
      </c>
      <c r="C8" s="65" t="s">
        <v>56</v>
      </c>
      <c r="D8" s="112"/>
      <c r="E8" s="111"/>
      <c r="F8" s="113" t="s">
        <v>3501</v>
      </c>
      <c r="G8" s="114"/>
      <c r="H8" s="114"/>
      <c r="I8" s="115">
        <v>8</v>
      </c>
      <c r="J8" s="116"/>
      <c r="K8" s="48">
        <v>5</v>
      </c>
      <c r="L8" s="48">
        <v>5</v>
      </c>
      <c r="M8" s="48">
        <v>0</v>
      </c>
      <c r="N8" s="48">
        <v>5</v>
      </c>
      <c r="O8" s="48">
        <v>1</v>
      </c>
      <c r="P8" s="49">
        <v>0</v>
      </c>
      <c r="Q8" s="49">
        <v>0</v>
      </c>
      <c r="R8" s="48">
        <v>1</v>
      </c>
      <c r="S8" s="48">
        <v>0</v>
      </c>
      <c r="T8" s="48">
        <v>5</v>
      </c>
      <c r="U8" s="48">
        <v>5</v>
      </c>
      <c r="V8" s="48">
        <v>2</v>
      </c>
      <c r="W8" s="49">
        <v>1.28</v>
      </c>
      <c r="X8" s="49">
        <v>0.2</v>
      </c>
      <c r="Y8" s="78" t="s">
        <v>536</v>
      </c>
      <c r="Z8" s="78" t="s">
        <v>548</v>
      </c>
      <c r="AA8" s="78"/>
      <c r="AB8" s="86" t="s">
        <v>2787</v>
      </c>
      <c r="AC8" s="86" t="s">
        <v>2885</v>
      </c>
      <c r="AD8" s="86"/>
      <c r="AE8" s="86"/>
      <c r="AF8" s="86" t="s">
        <v>2941</v>
      </c>
      <c r="AG8" s="119">
        <v>0</v>
      </c>
      <c r="AH8" s="123">
        <v>0</v>
      </c>
      <c r="AI8" s="119">
        <v>0</v>
      </c>
      <c r="AJ8" s="123">
        <v>0</v>
      </c>
      <c r="AK8" s="119">
        <v>0</v>
      </c>
      <c r="AL8" s="123">
        <v>0</v>
      </c>
      <c r="AM8" s="119">
        <v>65</v>
      </c>
      <c r="AN8" s="123">
        <v>100</v>
      </c>
      <c r="AO8" s="119">
        <v>65</v>
      </c>
    </row>
    <row r="9" spans="1:41" ht="15">
      <c r="A9" s="89" t="s">
        <v>2602</v>
      </c>
      <c r="B9" s="65" t="s">
        <v>2647</v>
      </c>
      <c r="C9" s="65" t="s">
        <v>56</v>
      </c>
      <c r="D9" s="112"/>
      <c r="E9" s="111"/>
      <c r="F9" s="113" t="s">
        <v>3502</v>
      </c>
      <c r="G9" s="114"/>
      <c r="H9" s="114"/>
      <c r="I9" s="115">
        <v>9</v>
      </c>
      <c r="J9" s="116"/>
      <c r="K9" s="48">
        <v>4</v>
      </c>
      <c r="L9" s="48">
        <v>4</v>
      </c>
      <c r="M9" s="48">
        <v>0</v>
      </c>
      <c r="N9" s="48">
        <v>4</v>
      </c>
      <c r="O9" s="48">
        <v>0</v>
      </c>
      <c r="P9" s="49">
        <v>0</v>
      </c>
      <c r="Q9" s="49">
        <v>0</v>
      </c>
      <c r="R9" s="48">
        <v>1</v>
      </c>
      <c r="S9" s="48">
        <v>0</v>
      </c>
      <c r="T9" s="48">
        <v>4</v>
      </c>
      <c r="U9" s="48">
        <v>4</v>
      </c>
      <c r="V9" s="48">
        <v>2</v>
      </c>
      <c r="W9" s="49">
        <v>1</v>
      </c>
      <c r="X9" s="49">
        <v>0.3333333333333333</v>
      </c>
      <c r="Y9" s="78"/>
      <c r="Z9" s="78"/>
      <c r="AA9" s="78"/>
      <c r="AB9" s="86" t="s">
        <v>2788</v>
      </c>
      <c r="AC9" s="86" t="s">
        <v>2886</v>
      </c>
      <c r="AD9" s="86" t="s">
        <v>387</v>
      </c>
      <c r="AE9" s="86"/>
      <c r="AF9" s="86" t="s">
        <v>2942</v>
      </c>
      <c r="AG9" s="119">
        <v>3</v>
      </c>
      <c r="AH9" s="123">
        <v>1.9230769230769231</v>
      </c>
      <c r="AI9" s="119">
        <v>3</v>
      </c>
      <c r="AJ9" s="123">
        <v>1.9230769230769231</v>
      </c>
      <c r="AK9" s="119">
        <v>0</v>
      </c>
      <c r="AL9" s="123">
        <v>0</v>
      </c>
      <c r="AM9" s="119">
        <v>150</v>
      </c>
      <c r="AN9" s="123">
        <v>96.15384615384616</v>
      </c>
      <c r="AO9" s="119">
        <v>156</v>
      </c>
    </row>
    <row r="10" spans="1:41" ht="14.25" customHeight="1">
      <c r="A10" s="89" t="s">
        <v>2603</v>
      </c>
      <c r="B10" s="65" t="s">
        <v>2648</v>
      </c>
      <c r="C10" s="65" t="s">
        <v>56</v>
      </c>
      <c r="D10" s="112"/>
      <c r="E10" s="111"/>
      <c r="F10" s="113" t="s">
        <v>3503</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78"/>
      <c r="Z10" s="78"/>
      <c r="AA10" s="78"/>
      <c r="AB10" s="86" t="s">
        <v>2767</v>
      </c>
      <c r="AC10" s="86" t="s">
        <v>1163</v>
      </c>
      <c r="AD10" s="86" t="s">
        <v>347</v>
      </c>
      <c r="AE10" s="86" t="s">
        <v>2923</v>
      </c>
      <c r="AF10" s="86" t="s">
        <v>2943</v>
      </c>
      <c r="AG10" s="119">
        <v>1</v>
      </c>
      <c r="AH10" s="123">
        <v>3.7037037037037037</v>
      </c>
      <c r="AI10" s="119">
        <v>3</v>
      </c>
      <c r="AJ10" s="123">
        <v>11.11111111111111</v>
      </c>
      <c r="AK10" s="119">
        <v>0</v>
      </c>
      <c r="AL10" s="123">
        <v>0</v>
      </c>
      <c r="AM10" s="119">
        <v>23</v>
      </c>
      <c r="AN10" s="123">
        <v>85.18518518518519</v>
      </c>
      <c r="AO10" s="119">
        <v>27</v>
      </c>
    </row>
    <row r="11" spans="1:41" ht="15">
      <c r="A11" s="89" t="s">
        <v>2604</v>
      </c>
      <c r="B11" s="65" t="s">
        <v>2649</v>
      </c>
      <c r="C11" s="65" t="s">
        <v>56</v>
      </c>
      <c r="D11" s="112"/>
      <c r="E11" s="111"/>
      <c r="F11" s="113" t="s">
        <v>3504</v>
      </c>
      <c r="G11" s="114"/>
      <c r="H11" s="114"/>
      <c r="I11" s="115">
        <v>11</v>
      </c>
      <c r="J11" s="116"/>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c r="AB11" s="86" t="s">
        <v>2789</v>
      </c>
      <c r="AC11" s="86" t="s">
        <v>1163</v>
      </c>
      <c r="AD11" s="86" t="s">
        <v>422</v>
      </c>
      <c r="AE11" s="86" t="s">
        <v>421</v>
      </c>
      <c r="AF11" s="86" t="s">
        <v>2944</v>
      </c>
      <c r="AG11" s="119">
        <v>3</v>
      </c>
      <c r="AH11" s="123">
        <v>3.125</v>
      </c>
      <c r="AI11" s="119">
        <v>1</v>
      </c>
      <c r="AJ11" s="123">
        <v>1.0416666666666667</v>
      </c>
      <c r="AK11" s="119">
        <v>0</v>
      </c>
      <c r="AL11" s="123">
        <v>0</v>
      </c>
      <c r="AM11" s="119">
        <v>92</v>
      </c>
      <c r="AN11" s="123">
        <v>95.83333333333333</v>
      </c>
      <c r="AO11" s="119">
        <v>96</v>
      </c>
    </row>
    <row r="12" spans="1:41" ht="15">
      <c r="A12" s="89" t="s">
        <v>2605</v>
      </c>
      <c r="B12" s="65" t="s">
        <v>2650</v>
      </c>
      <c r="C12" s="65" t="s">
        <v>56</v>
      </c>
      <c r="D12" s="112"/>
      <c r="E12" s="111"/>
      <c r="F12" s="113" t="s">
        <v>3505</v>
      </c>
      <c r="G12" s="114"/>
      <c r="H12" s="114"/>
      <c r="I12" s="115">
        <v>12</v>
      </c>
      <c r="J12" s="116"/>
      <c r="K12" s="48">
        <v>3</v>
      </c>
      <c r="L12" s="48">
        <v>3</v>
      </c>
      <c r="M12" s="48">
        <v>0</v>
      </c>
      <c r="N12" s="48">
        <v>3</v>
      </c>
      <c r="O12" s="48">
        <v>1</v>
      </c>
      <c r="P12" s="49">
        <v>0</v>
      </c>
      <c r="Q12" s="49">
        <v>0</v>
      </c>
      <c r="R12" s="48">
        <v>1</v>
      </c>
      <c r="S12" s="48">
        <v>0</v>
      </c>
      <c r="T12" s="48">
        <v>3</v>
      </c>
      <c r="U12" s="48">
        <v>3</v>
      </c>
      <c r="V12" s="48">
        <v>2</v>
      </c>
      <c r="W12" s="49">
        <v>0.888889</v>
      </c>
      <c r="X12" s="49">
        <v>0.3333333333333333</v>
      </c>
      <c r="Y12" s="78" t="s">
        <v>538</v>
      </c>
      <c r="Z12" s="78" t="s">
        <v>547</v>
      </c>
      <c r="AA12" s="78" t="s">
        <v>369</v>
      </c>
      <c r="AB12" s="86" t="s">
        <v>2790</v>
      </c>
      <c r="AC12" s="86" t="s">
        <v>2887</v>
      </c>
      <c r="AD12" s="86"/>
      <c r="AE12" s="86"/>
      <c r="AF12" s="86" t="s">
        <v>2945</v>
      </c>
      <c r="AG12" s="119">
        <v>6</v>
      </c>
      <c r="AH12" s="123">
        <v>3.7037037037037037</v>
      </c>
      <c r="AI12" s="119">
        <v>6</v>
      </c>
      <c r="AJ12" s="123">
        <v>3.7037037037037037</v>
      </c>
      <c r="AK12" s="119">
        <v>0</v>
      </c>
      <c r="AL12" s="123">
        <v>0</v>
      </c>
      <c r="AM12" s="119">
        <v>150</v>
      </c>
      <c r="AN12" s="123">
        <v>92.5925925925926</v>
      </c>
      <c r="AO12" s="119">
        <v>162</v>
      </c>
    </row>
    <row r="13" spans="1:41" ht="15">
      <c r="A13" s="89" t="s">
        <v>2606</v>
      </c>
      <c r="B13" s="65" t="s">
        <v>2651</v>
      </c>
      <c r="C13" s="65" t="s">
        <v>56</v>
      </c>
      <c r="D13" s="112"/>
      <c r="E13" s="111"/>
      <c r="F13" s="113" t="s">
        <v>3506</v>
      </c>
      <c r="G13" s="114"/>
      <c r="H13" s="114"/>
      <c r="I13" s="115">
        <v>13</v>
      </c>
      <c r="J13" s="116"/>
      <c r="K13" s="48">
        <v>3</v>
      </c>
      <c r="L13" s="48">
        <v>4</v>
      </c>
      <c r="M13" s="48">
        <v>0</v>
      </c>
      <c r="N13" s="48">
        <v>4</v>
      </c>
      <c r="O13" s="48">
        <v>0</v>
      </c>
      <c r="P13" s="49">
        <v>0.3333333333333333</v>
      </c>
      <c r="Q13" s="49">
        <v>0.5</v>
      </c>
      <c r="R13" s="48">
        <v>1</v>
      </c>
      <c r="S13" s="48">
        <v>0</v>
      </c>
      <c r="T13" s="48">
        <v>3</v>
      </c>
      <c r="U13" s="48">
        <v>4</v>
      </c>
      <c r="V13" s="48">
        <v>1</v>
      </c>
      <c r="W13" s="49">
        <v>0.666667</v>
      </c>
      <c r="X13" s="49">
        <v>0.6666666666666666</v>
      </c>
      <c r="Y13" s="78"/>
      <c r="Z13" s="78"/>
      <c r="AA13" s="78"/>
      <c r="AB13" s="86" t="s">
        <v>2791</v>
      </c>
      <c r="AC13" s="86" t="s">
        <v>2888</v>
      </c>
      <c r="AD13" s="86" t="s">
        <v>418</v>
      </c>
      <c r="AE13" s="86" t="s">
        <v>318</v>
      </c>
      <c r="AF13" s="86" t="s">
        <v>2946</v>
      </c>
      <c r="AG13" s="119">
        <v>0</v>
      </c>
      <c r="AH13" s="123">
        <v>0</v>
      </c>
      <c r="AI13" s="119">
        <v>4</v>
      </c>
      <c r="AJ13" s="123">
        <v>4</v>
      </c>
      <c r="AK13" s="119">
        <v>0</v>
      </c>
      <c r="AL13" s="123">
        <v>0</v>
      </c>
      <c r="AM13" s="119">
        <v>96</v>
      </c>
      <c r="AN13" s="123">
        <v>96</v>
      </c>
      <c r="AO13" s="119">
        <v>100</v>
      </c>
    </row>
    <row r="14" spans="1:41" ht="15">
      <c r="A14" s="89" t="s">
        <v>2607</v>
      </c>
      <c r="B14" s="65" t="s">
        <v>2652</v>
      </c>
      <c r="C14" s="65" t="s">
        <v>56</v>
      </c>
      <c r="D14" s="112"/>
      <c r="E14" s="111"/>
      <c r="F14" s="113" t="s">
        <v>2607</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561</v>
      </c>
      <c r="AB14" s="86" t="s">
        <v>1163</v>
      </c>
      <c r="AC14" s="86" t="s">
        <v>1163</v>
      </c>
      <c r="AD14" s="86" t="s">
        <v>415</v>
      </c>
      <c r="AE14" s="86" t="s">
        <v>414</v>
      </c>
      <c r="AF14" s="86" t="s">
        <v>2947</v>
      </c>
      <c r="AG14" s="119">
        <v>2</v>
      </c>
      <c r="AH14" s="123">
        <v>10</v>
      </c>
      <c r="AI14" s="119">
        <v>1</v>
      </c>
      <c r="AJ14" s="123">
        <v>5</v>
      </c>
      <c r="AK14" s="119">
        <v>0</v>
      </c>
      <c r="AL14" s="123">
        <v>0</v>
      </c>
      <c r="AM14" s="119">
        <v>17</v>
      </c>
      <c r="AN14" s="123">
        <v>85</v>
      </c>
      <c r="AO14" s="119">
        <v>20</v>
      </c>
    </row>
    <row r="15" spans="1:41" ht="15">
      <c r="A15" s="89" t="s">
        <v>2608</v>
      </c>
      <c r="B15" s="65" t="s">
        <v>2641</v>
      </c>
      <c r="C15" s="65" t="s">
        <v>59</v>
      </c>
      <c r="D15" s="112"/>
      <c r="E15" s="111"/>
      <c r="F15" s="113" t="s">
        <v>2608</v>
      </c>
      <c r="G15" s="114"/>
      <c r="H15" s="114"/>
      <c r="I15" s="115">
        <v>15</v>
      </c>
      <c r="J15" s="116"/>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6" t="s">
        <v>1163</v>
      </c>
      <c r="AC15" s="86" t="s">
        <v>1163</v>
      </c>
      <c r="AD15" s="86" t="s">
        <v>413</v>
      </c>
      <c r="AE15" s="86" t="s">
        <v>412</v>
      </c>
      <c r="AF15" s="86" t="s">
        <v>2948</v>
      </c>
      <c r="AG15" s="119">
        <v>0</v>
      </c>
      <c r="AH15" s="123">
        <v>0</v>
      </c>
      <c r="AI15" s="119">
        <v>2</v>
      </c>
      <c r="AJ15" s="123">
        <v>10</v>
      </c>
      <c r="AK15" s="119">
        <v>0</v>
      </c>
      <c r="AL15" s="123">
        <v>0</v>
      </c>
      <c r="AM15" s="119">
        <v>18</v>
      </c>
      <c r="AN15" s="123">
        <v>90</v>
      </c>
      <c r="AO15" s="119">
        <v>20</v>
      </c>
    </row>
    <row r="16" spans="1:41" ht="15">
      <c r="A16" s="89" t="s">
        <v>2609</v>
      </c>
      <c r="B16" s="65" t="s">
        <v>2642</v>
      </c>
      <c r="C16" s="65" t="s">
        <v>59</v>
      </c>
      <c r="D16" s="112"/>
      <c r="E16" s="111"/>
      <c r="F16" s="113" t="s">
        <v>3507</v>
      </c>
      <c r="G16" s="114"/>
      <c r="H16" s="114"/>
      <c r="I16" s="115">
        <v>16</v>
      </c>
      <c r="J16" s="116"/>
      <c r="K16" s="48">
        <v>3</v>
      </c>
      <c r="L16" s="48">
        <v>3</v>
      </c>
      <c r="M16" s="48">
        <v>0</v>
      </c>
      <c r="N16" s="48">
        <v>3</v>
      </c>
      <c r="O16" s="48">
        <v>1</v>
      </c>
      <c r="P16" s="49">
        <v>0</v>
      </c>
      <c r="Q16" s="49">
        <v>0</v>
      </c>
      <c r="R16" s="48">
        <v>1</v>
      </c>
      <c r="S16" s="48">
        <v>0</v>
      </c>
      <c r="T16" s="48">
        <v>3</v>
      </c>
      <c r="U16" s="48">
        <v>3</v>
      </c>
      <c r="V16" s="48">
        <v>2</v>
      </c>
      <c r="W16" s="49">
        <v>0.888889</v>
      </c>
      <c r="X16" s="49">
        <v>0.3333333333333333</v>
      </c>
      <c r="Y16" s="78" t="s">
        <v>534</v>
      </c>
      <c r="Z16" s="78" t="s">
        <v>547</v>
      </c>
      <c r="AA16" s="78"/>
      <c r="AB16" s="86" t="s">
        <v>2792</v>
      </c>
      <c r="AC16" s="86" t="s">
        <v>1163</v>
      </c>
      <c r="AD16" s="86" t="s">
        <v>397</v>
      </c>
      <c r="AE16" s="86" t="s">
        <v>396</v>
      </c>
      <c r="AF16" s="86" t="s">
        <v>2949</v>
      </c>
      <c r="AG16" s="119">
        <v>1</v>
      </c>
      <c r="AH16" s="123">
        <v>1.3333333333333333</v>
      </c>
      <c r="AI16" s="119">
        <v>4</v>
      </c>
      <c r="AJ16" s="123">
        <v>5.333333333333333</v>
      </c>
      <c r="AK16" s="119">
        <v>0</v>
      </c>
      <c r="AL16" s="123">
        <v>0</v>
      </c>
      <c r="AM16" s="119">
        <v>70</v>
      </c>
      <c r="AN16" s="123">
        <v>93.33333333333333</v>
      </c>
      <c r="AO16" s="119">
        <v>75</v>
      </c>
    </row>
    <row r="17" spans="1:41" ht="15">
      <c r="A17" s="89" t="s">
        <v>2610</v>
      </c>
      <c r="B17" s="65" t="s">
        <v>2643</v>
      </c>
      <c r="C17" s="65" t="s">
        <v>59</v>
      </c>
      <c r="D17" s="112"/>
      <c r="E17" s="111"/>
      <c r="F17" s="113" t="s">
        <v>3508</v>
      </c>
      <c r="G17" s="114"/>
      <c r="H17" s="114"/>
      <c r="I17" s="115">
        <v>17</v>
      </c>
      <c r="J17" s="116"/>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6" t="s">
        <v>2793</v>
      </c>
      <c r="AC17" s="86" t="s">
        <v>1163</v>
      </c>
      <c r="AD17" s="86" t="s">
        <v>386</v>
      </c>
      <c r="AE17" s="86" t="s">
        <v>385</v>
      </c>
      <c r="AF17" s="86" t="s">
        <v>2950</v>
      </c>
      <c r="AG17" s="119">
        <v>2</v>
      </c>
      <c r="AH17" s="123">
        <v>5.714285714285714</v>
      </c>
      <c r="AI17" s="119">
        <v>1</v>
      </c>
      <c r="AJ17" s="123">
        <v>2.857142857142857</v>
      </c>
      <c r="AK17" s="119">
        <v>0</v>
      </c>
      <c r="AL17" s="123">
        <v>0</v>
      </c>
      <c r="AM17" s="119">
        <v>32</v>
      </c>
      <c r="AN17" s="123">
        <v>91.42857142857143</v>
      </c>
      <c r="AO17" s="119">
        <v>35</v>
      </c>
    </row>
    <row r="18" spans="1:41" ht="15">
      <c r="A18" s="89" t="s">
        <v>2611</v>
      </c>
      <c r="B18" s="65" t="s">
        <v>2644</v>
      </c>
      <c r="C18" s="65" t="s">
        <v>59</v>
      </c>
      <c r="D18" s="112"/>
      <c r="E18" s="111"/>
      <c r="F18" s="113" t="s">
        <v>3509</v>
      </c>
      <c r="G18" s="114"/>
      <c r="H18" s="114"/>
      <c r="I18" s="115">
        <v>18</v>
      </c>
      <c r="J18" s="116"/>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c r="AB18" s="86" t="s">
        <v>2716</v>
      </c>
      <c r="AC18" s="86" t="s">
        <v>1163</v>
      </c>
      <c r="AD18" s="86" t="s">
        <v>383</v>
      </c>
      <c r="AE18" s="86" t="s">
        <v>382</v>
      </c>
      <c r="AF18" s="86" t="s">
        <v>2951</v>
      </c>
      <c r="AG18" s="119">
        <v>1</v>
      </c>
      <c r="AH18" s="123">
        <v>3.4482758620689653</v>
      </c>
      <c r="AI18" s="119">
        <v>0</v>
      </c>
      <c r="AJ18" s="123">
        <v>0</v>
      </c>
      <c r="AK18" s="119">
        <v>0</v>
      </c>
      <c r="AL18" s="123">
        <v>0</v>
      </c>
      <c r="AM18" s="119">
        <v>28</v>
      </c>
      <c r="AN18" s="123">
        <v>96.55172413793103</v>
      </c>
      <c r="AO18" s="119">
        <v>29</v>
      </c>
    </row>
    <row r="19" spans="1:41" ht="15">
      <c r="A19" s="89" t="s">
        <v>2612</v>
      </c>
      <c r="B19" s="65" t="s">
        <v>2645</v>
      </c>
      <c r="C19" s="65" t="s">
        <v>59</v>
      </c>
      <c r="D19" s="112"/>
      <c r="E19" s="111"/>
      <c r="F19" s="113" t="s">
        <v>3510</v>
      </c>
      <c r="G19" s="114"/>
      <c r="H19" s="114"/>
      <c r="I19" s="115">
        <v>19</v>
      </c>
      <c r="J19" s="116"/>
      <c r="K19" s="48">
        <v>3</v>
      </c>
      <c r="L19" s="48">
        <v>3</v>
      </c>
      <c r="M19" s="48">
        <v>0</v>
      </c>
      <c r="N19" s="48">
        <v>3</v>
      </c>
      <c r="O19" s="48">
        <v>1</v>
      </c>
      <c r="P19" s="49">
        <v>0</v>
      </c>
      <c r="Q19" s="49">
        <v>0</v>
      </c>
      <c r="R19" s="48">
        <v>1</v>
      </c>
      <c r="S19" s="48">
        <v>0</v>
      </c>
      <c r="T19" s="48">
        <v>3</v>
      </c>
      <c r="U19" s="48">
        <v>3</v>
      </c>
      <c r="V19" s="48">
        <v>2</v>
      </c>
      <c r="W19" s="49">
        <v>0.888889</v>
      </c>
      <c r="X19" s="49">
        <v>0.3333333333333333</v>
      </c>
      <c r="Y19" s="78"/>
      <c r="Z19" s="78"/>
      <c r="AA19" s="78"/>
      <c r="AB19" s="86" t="s">
        <v>2794</v>
      </c>
      <c r="AC19" s="86" t="s">
        <v>1163</v>
      </c>
      <c r="AD19" s="86" t="s">
        <v>381</v>
      </c>
      <c r="AE19" s="86" t="s">
        <v>380</v>
      </c>
      <c r="AF19" s="86" t="s">
        <v>2952</v>
      </c>
      <c r="AG19" s="119">
        <v>2</v>
      </c>
      <c r="AH19" s="123">
        <v>2.7777777777777777</v>
      </c>
      <c r="AI19" s="119">
        <v>1</v>
      </c>
      <c r="AJ19" s="123">
        <v>1.3888888888888888</v>
      </c>
      <c r="AK19" s="119">
        <v>0</v>
      </c>
      <c r="AL19" s="123">
        <v>0</v>
      </c>
      <c r="AM19" s="119">
        <v>69</v>
      </c>
      <c r="AN19" s="123">
        <v>95.83333333333333</v>
      </c>
      <c r="AO19" s="119">
        <v>72</v>
      </c>
    </row>
    <row r="20" spans="1:41" ht="15">
      <c r="A20" s="89" t="s">
        <v>2613</v>
      </c>
      <c r="B20" s="65" t="s">
        <v>2646</v>
      </c>
      <c r="C20" s="65" t="s">
        <v>59</v>
      </c>
      <c r="D20" s="112"/>
      <c r="E20" s="111"/>
      <c r="F20" s="113" t="s">
        <v>3511</v>
      </c>
      <c r="G20" s="114"/>
      <c r="H20" s="114"/>
      <c r="I20" s="115">
        <v>20</v>
      </c>
      <c r="J20" s="116"/>
      <c r="K20" s="48">
        <v>3</v>
      </c>
      <c r="L20" s="48">
        <v>1</v>
      </c>
      <c r="M20" s="48">
        <v>4</v>
      </c>
      <c r="N20" s="48">
        <v>5</v>
      </c>
      <c r="O20" s="48">
        <v>1</v>
      </c>
      <c r="P20" s="49">
        <v>0</v>
      </c>
      <c r="Q20" s="49">
        <v>0</v>
      </c>
      <c r="R20" s="48">
        <v>1</v>
      </c>
      <c r="S20" s="48">
        <v>0</v>
      </c>
      <c r="T20" s="48">
        <v>3</v>
      </c>
      <c r="U20" s="48">
        <v>5</v>
      </c>
      <c r="V20" s="48">
        <v>2</v>
      </c>
      <c r="W20" s="49">
        <v>0.888889</v>
      </c>
      <c r="X20" s="49">
        <v>0.3333333333333333</v>
      </c>
      <c r="Y20" s="78"/>
      <c r="Z20" s="78"/>
      <c r="AA20" s="78"/>
      <c r="AB20" s="86" t="s">
        <v>2795</v>
      </c>
      <c r="AC20" s="86" t="s">
        <v>2889</v>
      </c>
      <c r="AD20" s="86" t="s">
        <v>379</v>
      </c>
      <c r="AE20" s="86" t="s">
        <v>378</v>
      </c>
      <c r="AF20" s="86" t="s">
        <v>2953</v>
      </c>
      <c r="AG20" s="119">
        <v>6</v>
      </c>
      <c r="AH20" s="123">
        <v>8.571428571428571</v>
      </c>
      <c r="AI20" s="119">
        <v>6</v>
      </c>
      <c r="AJ20" s="123">
        <v>8.571428571428571</v>
      </c>
      <c r="AK20" s="119">
        <v>0</v>
      </c>
      <c r="AL20" s="123">
        <v>0</v>
      </c>
      <c r="AM20" s="119">
        <v>58</v>
      </c>
      <c r="AN20" s="123">
        <v>82.85714285714286</v>
      </c>
      <c r="AO20" s="119">
        <v>70</v>
      </c>
    </row>
    <row r="21" spans="1:41" ht="15">
      <c r="A21" s="89" t="s">
        <v>2614</v>
      </c>
      <c r="B21" s="65" t="s">
        <v>2647</v>
      </c>
      <c r="C21" s="65" t="s">
        <v>59</v>
      </c>
      <c r="D21" s="112"/>
      <c r="E21" s="111"/>
      <c r="F21" s="113" t="s">
        <v>3512</v>
      </c>
      <c r="G21" s="114"/>
      <c r="H21" s="114"/>
      <c r="I21" s="115">
        <v>21</v>
      </c>
      <c r="J21" s="116"/>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c r="AB21" s="86" t="s">
        <v>2796</v>
      </c>
      <c r="AC21" s="86" t="s">
        <v>1163</v>
      </c>
      <c r="AD21" s="86" t="s">
        <v>365</v>
      </c>
      <c r="AE21" s="86"/>
      <c r="AF21" s="86" t="s">
        <v>2954</v>
      </c>
      <c r="AG21" s="119">
        <v>3</v>
      </c>
      <c r="AH21" s="123">
        <v>4.3478260869565215</v>
      </c>
      <c r="AI21" s="119">
        <v>3</v>
      </c>
      <c r="AJ21" s="123">
        <v>4.3478260869565215</v>
      </c>
      <c r="AK21" s="119">
        <v>0</v>
      </c>
      <c r="AL21" s="123">
        <v>0</v>
      </c>
      <c r="AM21" s="119">
        <v>63</v>
      </c>
      <c r="AN21" s="123">
        <v>91.30434782608695</v>
      </c>
      <c r="AO21" s="119">
        <v>69</v>
      </c>
    </row>
    <row r="22" spans="1:41" ht="15">
      <c r="A22" s="89" t="s">
        <v>2615</v>
      </c>
      <c r="B22" s="65" t="s">
        <v>2648</v>
      </c>
      <c r="C22" s="65" t="s">
        <v>59</v>
      </c>
      <c r="D22" s="112"/>
      <c r="E22" s="111"/>
      <c r="F22" s="113" t="s">
        <v>2615</v>
      </c>
      <c r="G22" s="114"/>
      <c r="H22" s="114"/>
      <c r="I22" s="115">
        <v>22</v>
      </c>
      <c r="J22" s="116"/>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6" t="s">
        <v>1163</v>
      </c>
      <c r="AC22" s="86" t="s">
        <v>1163</v>
      </c>
      <c r="AD22" s="86" t="s">
        <v>353</v>
      </c>
      <c r="AE22" s="86" t="s">
        <v>352</v>
      </c>
      <c r="AF22" s="86" t="s">
        <v>2955</v>
      </c>
      <c r="AG22" s="119">
        <v>0</v>
      </c>
      <c r="AH22" s="123">
        <v>0</v>
      </c>
      <c r="AI22" s="119">
        <v>0</v>
      </c>
      <c r="AJ22" s="123">
        <v>0</v>
      </c>
      <c r="AK22" s="119">
        <v>0</v>
      </c>
      <c r="AL22" s="123">
        <v>0</v>
      </c>
      <c r="AM22" s="119">
        <v>15</v>
      </c>
      <c r="AN22" s="123">
        <v>100</v>
      </c>
      <c r="AO22" s="119">
        <v>15</v>
      </c>
    </row>
    <row r="23" spans="1:41" ht="15">
      <c r="A23" s="89" t="s">
        <v>2616</v>
      </c>
      <c r="B23" s="65" t="s">
        <v>2649</v>
      </c>
      <c r="C23" s="65" t="s">
        <v>59</v>
      </c>
      <c r="D23" s="112"/>
      <c r="E23" s="111"/>
      <c r="F23" s="113" t="s">
        <v>2616</v>
      </c>
      <c r="G23" s="114"/>
      <c r="H23" s="114"/>
      <c r="I23" s="115">
        <v>23</v>
      </c>
      <c r="J23" s="116"/>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6" t="s">
        <v>1163</v>
      </c>
      <c r="AC23" s="86" t="s">
        <v>1163</v>
      </c>
      <c r="AD23" s="86" t="s">
        <v>350</v>
      </c>
      <c r="AE23" s="86" t="s">
        <v>349</v>
      </c>
      <c r="AF23" s="86" t="s">
        <v>2956</v>
      </c>
      <c r="AG23" s="119">
        <v>0</v>
      </c>
      <c r="AH23" s="123">
        <v>0</v>
      </c>
      <c r="AI23" s="119">
        <v>0</v>
      </c>
      <c r="AJ23" s="123">
        <v>0</v>
      </c>
      <c r="AK23" s="119">
        <v>0</v>
      </c>
      <c r="AL23" s="123">
        <v>0</v>
      </c>
      <c r="AM23" s="119">
        <v>11</v>
      </c>
      <c r="AN23" s="123">
        <v>100</v>
      </c>
      <c r="AO23" s="119">
        <v>11</v>
      </c>
    </row>
    <row r="24" spans="1:41" ht="15">
      <c r="A24" s="89" t="s">
        <v>2617</v>
      </c>
      <c r="B24" s="65" t="s">
        <v>2650</v>
      </c>
      <c r="C24" s="65" t="s">
        <v>59</v>
      </c>
      <c r="D24" s="112"/>
      <c r="E24" s="111"/>
      <c r="F24" s="113" t="s">
        <v>2617</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6" t="s">
        <v>1163</v>
      </c>
      <c r="AC24" s="86" t="s">
        <v>1163</v>
      </c>
      <c r="AD24" s="86" t="s">
        <v>420</v>
      </c>
      <c r="AE24" s="86"/>
      <c r="AF24" s="86" t="s">
        <v>2957</v>
      </c>
      <c r="AG24" s="119">
        <v>0</v>
      </c>
      <c r="AH24" s="123">
        <v>0</v>
      </c>
      <c r="AI24" s="119">
        <v>1</v>
      </c>
      <c r="AJ24" s="123">
        <v>8.333333333333334</v>
      </c>
      <c r="AK24" s="119">
        <v>0</v>
      </c>
      <c r="AL24" s="123">
        <v>0</v>
      </c>
      <c r="AM24" s="119">
        <v>11</v>
      </c>
      <c r="AN24" s="123">
        <v>91.66666666666667</v>
      </c>
      <c r="AO24" s="119">
        <v>12</v>
      </c>
    </row>
    <row r="25" spans="1:41" ht="15">
      <c r="A25" s="89" t="s">
        <v>2618</v>
      </c>
      <c r="B25" s="65" t="s">
        <v>2651</v>
      </c>
      <c r="C25" s="65" t="s">
        <v>59</v>
      </c>
      <c r="D25" s="112"/>
      <c r="E25" s="111"/>
      <c r="F25" s="113" t="s">
        <v>3513</v>
      </c>
      <c r="G25" s="114"/>
      <c r="H25" s="114"/>
      <c r="I25" s="115">
        <v>25</v>
      </c>
      <c r="J25" s="116"/>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6" t="s">
        <v>2797</v>
      </c>
      <c r="AC25" s="86" t="s">
        <v>1163</v>
      </c>
      <c r="AD25" s="86" t="s">
        <v>419</v>
      </c>
      <c r="AE25" s="86"/>
      <c r="AF25" s="86" t="s">
        <v>2958</v>
      </c>
      <c r="AG25" s="119">
        <v>3</v>
      </c>
      <c r="AH25" s="123">
        <v>7.5</v>
      </c>
      <c r="AI25" s="119">
        <v>0</v>
      </c>
      <c r="AJ25" s="123">
        <v>0</v>
      </c>
      <c r="AK25" s="119">
        <v>0</v>
      </c>
      <c r="AL25" s="123">
        <v>0</v>
      </c>
      <c r="AM25" s="119">
        <v>37</v>
      </c>
      <c r="AN25" s="123">
        <v>92.5</v>
      </c>
      <c r="AO25" s="119">
        <v>40</v>
      </c>
    </row>
    <row r="26" spans="1:41" ht="15">
      <c r="A26" s="89" t="s">
        <v>2619</v>
      </c>
      <c r="B26" s="65" t="s">
        <v>2652</v>
      </c>
      <c r="C26" s="65" t="s">
        <v>59</v>
      </c>
      <c r="D26" s="112"/>
      <c r="E26" s="111"/>
      <c r="F26" s="113" t="s">
        <v>3514</v>
      </c>
      <c r="G26" s="114"/>
      <c r="H26" s="114"/>
      <c r="I26" s="115">
        <v>26</v>
      </c>
      <c r="J26" s="116"/>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6" t="s">
        <v>2798</v>
      </c>
      <c r="AC26" s="86" t="s">
        <v>1163</v>
      </c>
      <c r="AD26" s="86" t="s">
        <v>411</v>
      </c>
      <c r="AE26" s="86"/>
      <c r="AF26" s="86" t="s">
        <v>2959</v>
      </c>
      <c r="AG26" s="119">
        <v>1</v>
      </c>
      <c r="AH26" s="123">
        <v>3.0303030303030303</v>
      </c>
      <c r="AI26" s="119">
        <v>0</v>
      </c>
      <c r="AJ26" s="123">
        <v>0</v>
      </c>
      <c r="AK26" s="119">
        <v>0</v>
      </c>
      <c r="AL26" s="123">
        <v>0</v>
      </c>
      <c r="AM26" s="119">
        <v>32</v>
      </c>
      <c r="AN26" s="123">
        <v>96.96969696969697</v>
      </c>
      <c r="AO26" s="119">
        <v>33</v>
      </c>
    </row>
    <row r="27" spans="1:41" ht="15">
      <c r="A27" s="89" t="s">
        <v>2620</v>
      </c>
      <c r="B27" s="65" t="s">
        <v>2641</v>
      </c>
      <c r="C27" s="65" t="s">
        <v>61</v>
      </c>
      <c r="D27" s="112"/>
      <c r="E27" s="111"/>
      <c r="F27" s="113" t="s">
        <v>3515</v>
      </c>
      <c r="G27" s="114"/>
      <c r="H27" s="114"/>
      <c r="I27" s="115">
        <v>27</v>
      </c>
      <c r="J27" s="116"/>
      <c r="K27" s="48">
        <v>2</v>
      </c>
      <c r="L27" s="48">
        <v>1</v>
      </c>
      <c r="M27" s="48">
        <v>2</v>
      </c>
      <c r="N27" s="48">
        <v>3</v>
      </c>
      <c r="O27" s="48">
        <v>1</v>
      </c>
      <c r="P27" s="49">
        <v>0</v>
      </c>
      <c r="Q27" s="49">
        <v>0</v>
      </c>
      <c r="R27" s="48">
        <v>1</v>
      </c>
      <c r="S27" s="48">
        <v>0</v>
      </c>
      <c r="T27" s="48">
        <v>2</v>
      </c>
      <c r="U27" s="48">
        <v>3</v>
      </c>
      <c r="V27" s="48">
        <v>1</v>
      </c>
      <c r="W27" s="49">
        <v>0.5</v>
      </c>
      <c r="X27" s="49">
        <v>0.5</v>
      </c>
      <c r="Y27" s="78"/>
      <c r="Z27" s="78"/>
      <c r="AA27" s="78"/>
      <c r="AB27" s="86" t="s">
        <v>2799</v>
      </c>
      <c r="AC27" s="86" t="s">
        <v>2890</v>
      </c>
      <c r="AD27" s="86" t="s">
        <v>410</v>
      </c>
      <c r="AE27" s="86"/>
      <c r="AF27" s="86" t="s">
        <v>2960</v>
      </c>
      <c r="AG27" s="119">
        <v>4</v>
      </c>
      <c r="AH27" s="123">
        <v>4</v>
      </c>
      <c r="AI27" s="119">
        <v>4</v>
      </c>
      <c r="AJ27" s="123">
        <v>4</v>
      </c>
      <c r="AK27" s="119">
        <v>0</v>
      </c>
      <c r="AL27" s="123">
        <v>0</v>
      </c>
      <c r="AM27" s="119">
        <v>92</v>
      </c>
      <c r="AN27" s="123">
        <v>92</v>
      </c>
      <c r="AO27" s="119">
        <v>100</v>
      </c>
    </row>
    <row r="28" spans="1:41" ht="15">
      <c r="A28" s="89" t="s">
        <v>2621</v>
      </c>
      <c r="B28" s="65" t="s">
        <v>2642</v>
      </c>
      <c r="C28" s="65" t="s">
        <v>61</v>
      </c>
      <c r="D28" s="112"/>
      <c r="E28" s="111"/>
      <c r="F28" s="113" t="s">
        <v>2621</v>
      </c>
      <c r="G28" s="114"/>
      <c r="H28" s="114"/>
      <c r="I28" s="115">
        <v>28</v>
      </c>
      <c r="J28" s="116"/>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6" t="s">
        <v>1163</v>
      </c>
      <c r="AC28" s="86" t="s">
        <v>1163</v>
      </c>
      <c r="AD28" s="86" t="s">
        <v>403</v>
      </c>
      <c r="AE28" s="86"/>
      <c r="AF28" s="86" t="s">
        <v>2961</v>
      </c>
      <c r="AG28" s="119">
        <v>0</v>
      </c>
      <c r="AH28" s="123">
        <v>0</v>
      </c>
      <c r="AI28" s="119">
        <v>0</v>
      </c>
      <c r="AJ28" s="123">
        <v>0</v>
      </c>
      <c r="AK28" s="119">
        <v>0</v>
      </c>
      <c r="AL28" s="123">
        <v>0</v>
      </c>
      <c r="AM28" s="119">
        <v>33</v>
      </c>
      <c r="AN28" s="123">
        <v>100</v>
      </c>
      <c r="AO28" s="119">
        <v>33</v>
      </c>
    </row>
    <row r="29" spans="1:41" ht="15">
      <c r="A29" s="89" t="s">
        <v>2622</v>
      </c>
      <c r="B29" s="65" t="s">
        <v>2643</v>
      </c>
      <c r="C29" s="65" t="s">
        <v>61</v>
      </c>
      <c r="D29" s="112"/>
      <c r="E29" s="111"/>
      <c r="F29" s="113" t="s">
        <v>3516</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78"/>
      <c r="Z29" s="78"/>
      <c r="AA29" s="78"/>
      <c r="AB29" s="86" t="s">
        <v>2800</v>
      </c>
      <c r="AC29" s="86" t="s">
        <v>1163</v>
      </c>
      <c r="AD29" s="86"/>
      <c r="AE29" s="86" t="s">
        <v>399</v>
      </c>
      <c r="AF29" s="86" t="s">
        <v>2962</v>
      </c>
      <c r="AG29" s="119">
        <v>1</v>
      </c>
      <c r="AH29" s="123">
        <v>1.8867924528301887</v>
      </c>
      <c r="AI29" s="119">
        <v>2</v>
      </c>
      <c r="AJ29" s="123">
        <v>3.7735849056603774</v>
      </c>
      <c r="AK29" s="119">
        <v>0</v>
      </c>
      <c r="AL29" s="123">
        <v>0</v>
      </c>
      <c r="AM29" s="119">
        <v>50</v>
      </c>
      <c r="AN29" s="123">
        <v>94.33962264150944</v>
      </c>
      <c r="AO29" s="119">
        <v>53</v>
      </c>
    </row>
    <row r="30" spans="1:41" ht="15">
      <c r="A30" s="89" t="s">
        <v>2623</v>
      </c>
      <c r="B30" s="65" t="s">
        <v>2644</v>
      </c>
      <c r="C30" s="65" t="s">
        <v>61</v>
      </c>
      <c r="D30" s="112"/>
      <c r="E30" s="111"/>
      <c r="F30" s="113" t="s">
        <v>2623</v>
      </c>
      <c r="G30" s="114"/>
      <c r="H30" s="114"/>
      <c r="I30" s="115">
        <v>30</v>
      </c>
      <c r="J30" s="116"/>
      <c r="K30" s="48">
        <v>2</v>
      </c>
      <c r="L30" s="48">
        <v>1</v>
      </c>
      <c r="M30" s="48">
        <v>0</v>
      </c>
      <c r="N30" s="48">
        <v>1</v>
      </c>
      <c r="O30" s="48">
        <v>0</v>
      </c>
      <c r="P30" s="49">
        <v>0</v>
      </c>
      <c r="Q30" s="49">
        <v>0</v>
      </c>
      <c r="R30" s="48">
        <v>1</v>
      </c>
      <c r="S30" s="48">
        <v>0</v>
      </c>
      <c r="T30" s="48">
        <v>2</v>
      </c>
      <c r="U30" s="48">
        <v>1</v>
      </c>
      <c r="V30" s="48">
        <v>1</v>
      </c>
      <c r="W30" s="49">
        <v>0.5</v>
      </c>
      <c r="X30" s="49">
        <v>0.5</v>
      </c>
      <c r="Y30" s="78"/>
      <c r="Z30" s="78"/>
      <c r="AA30" s="78" t="s">
        <v>557</v>
      </c>
      <c r="AB30" s="86" t="s">
        <v>1163</v>
      </c>
      <c r="AC30" s="86" t="s">
        <v>1163</v>
      </c>
      <c r="AD30" s="86" t="s">
        <v>384</v>
      </c>
      <c r="AE30" s="86"/>
      <c r="AF30" s="86" t="s">
        <v>2963</v>
      </c>
      <c r="AG30" s="119">
        <v>1</v>
      </c>
      <c r="AH30" s="123">
        <v>3.4482758620689653</v>
      </c>
      <c r="AI30" s="119">
        <v>0</v>
      </c>
      <c r="AJ30" s="123">
        <v>0</v>
      </c>
      <c r="AK30" s="119">
        <v>0</v>
      </c>
      <c r="AL30" s="123">
        <v>0</v>
      </c>
      <c r="AM30" s="119">
        <v>28</v>
      </c>
      <c r="AN30" s="123">
        <v>96.55172413793103</v>
      </c>
      <c r="AO30" s="119">
        <v>29</v>
      </c>
    </row>
    <row r="31" spans="1:41" ht="15">
      <c r="A31" s="89" t="s">
        <v>2624</v>
      </c>
      <c r="B31" s="65" t="s">
        <v>2645</v>
      </c>
      <c r="C31" s="65" t="s">
        <v>61</v>
      </c>
      <c r="D31" s="112"/>
      <c r="E31" s="111"/>
      <c r="F31" s="113" t="s">
        <v>2624</v>
      </c>
      <c r="G31" s="114"/>
      <c r="H31" s="114"/>
      <c r="I31" s="115">
        <v>31</v>
      </c>
      <c r="J31" s="116"/>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6" t="s">
        <v>1163</v>
      </c>
      <c r="AC31" s="86" t="s">
        <v>1163</v>
      </c>
      <c r="AD31" s="86" t="s">
        <v>377</v>
      </c>
      <c r="AE31" s="86"/>
      <c r="AF31" s="86" t="s">
        <v>2964</v>
      </c>
      <c r="AG31" s="119">
        <v>0</v>
      </c>
      <c r="AH31" s="123">
        <v>0</v>
      </c>
      <c r="AI31" s="119">
        <v>1</v>
      </c>
      <c r="AJ31" s="123">
        <v>4.3478260869565215</v>
      </c>
      <c r="AK31" s="119">
        <v>0</v>
      </c>
      <c r="AL31" s="123">
        <v>0</v>
      </c>
      <c r="AM31" s="119">
        <v>22</v>
      </c>
      <c r="AN31" s="123">
        <v>95.65217391304348</v>
      </c>
      <c r="AO31" s="119">
        <v>23</v>
      </c>
    </row>
    <row r="32" spans="1:41" ht="15">
      <c r="A32" s="89" t="s">
        <v>2625</v>
      </c>
      <c r="B32" s="65" t="s">
        <v>2646</v>
      </c>
      <c r="C32" s="65" t="s">
        <v>61</v>
      </c>
      <c r="D32" s="112"/>
      <c r="E32" s="111"/>
      <c r="F32" s="113" t="s">
        <v>3517</v>
      </c>
      <c r="G32" s="114"/>
      <c r="H32" s="114"/>
      <c r="I32" s="115">
        <v>32</v>
      </c>
      <c r="J32" s="116"/>
      <c r="K32" s="48">
        <v>2</v>
      </c>
      <c r="L32" s="48">
        <v>1</v>
      </c>
      <c r="M32" s="48">
        <v>0</v>
      </c>
      <c r="N32" s="48">
        <v>1</v>
      </c>
      <c r="O32" s="48">
        <v>0</v>
      </c>
      <c r="P32" s="49">
        <v>0</v>
      </c>
      <c r="Q32" s="49">
        <v>0</v>
      </c>
      <c r="R32" s="48">
        <v>1</v>
      </c>
      <c r="S32" s="48">
        <v>0</v>
      </c>
      <c r="T32" s="48">
        <v>2</v>
      </c>
      <c r="U32" s="48">
        <v>1</v>
      </c>
      <c r="V32" s="48">
        <v>1</v>
      </c>
      <c r="W32" s="49">
        <v>0.5</v>
      </c>
      <c r="X32" s="49">
        <v>0.5</v>
      </c>
      <c r="Y32" s="78"/>
      <c r="Z32" s="78"/>
      <c r="AA32" s="78"/>
      <c r="AB32" s="86" t="s">
        <v>2801</v>
      </c>
      <c r="AC32" s="86" t="s">
        <v>1163</v>
      </c>
      <c r="AD32" s="86" t="s">
        <v>376</v>
      </c>
      <c r="AE32" s="86"/>
      <c r="AF32" s="86" t="s">
        <v>2965</v>
      </c>
      <c r="AG32" s="119">
        <v>0</v>
      </c>
      <c r="AH32" s="123">
        <v>0</v>
      </c>
      <c r="AI32" s="119">
        <v>4</v>
      </c>
      <c r="AJ32" s="123">
        <v>7.407407407407407</v>
      </c>
      <c r="AK32" s="119">
        <v>0</v>
      </c>
      <c r="AL32" s="123">
        <v>0</v>
      </c>
      <c r="AM32" s="119">
        <v>50</v>
      </c>
      <c r="AN32" s="123">
        <v>92.5925925925926</v>
      </c>
      <c r="AO32" s="119">
        <v>54</v>
      </c>
    </row>
    <row r="33" spans="1:41" ht="15">
      <c r="A33" s="89" t="s">
        <v>2626</v>
      </c>
      <c r="B33" s="65" t="s">
        <v>2647</v>
      </c>
      <c r="C33" s="65" t="s">
        <v>61</v>
      </c>
      <c r="D33" s="112"/>
      <c r="E33" s="111"/>
      <c r="F33" s="113" t="s">
        <v>2626</v>
      </c>
      <c r="G33" s="114"/>
      <c r="H33" s="114"/>
      <c r="I33" s="115">
        <v>33</v>
      </c>
      <c r="J33" s="116"/>
      <c r="K33" s="48">
        <v>2</v>
      </c>
      <c r="L33" s="48">
        <v>1</v>
      </c>
      <c r="M33" s="48">
        <v>0</v>
      </c>
      <c r="N33" s="48">
        <v>1</v>
      </c>
      <c r="O33" s="48">
        <v>0</v>
      </c>
      <c r="P33" s="49">
        <v>0</v>
      </c>
      <c r="Q33" s="49">
        <v>0</v>
      </c>
      <c r="R33" s="48">
        <v>1</v>
      </c>
      <c r="S33" s="48">
        <v>0</v>
      </c>
      <c r="T33" s="48">
        <v>2</v>
      </c>
      <c r="U33" s="48">
        <v>1</v>
      </c>
      <c r="V33" s="48">
        <v>1</v>
      </c>
      <c r="W33" s="49">
        <v>0.5</v>
      </c>
      <c r="X33" s="49">
        <v>0.5</v>
      </c>
      <c r="Y33" s="78" t="s">
        <v>532</v>
      </c>
      <c r="Z33" s="78" t="s">
        <v>550</v>
      </c>
      <c r="AA33" s="78" t="s">
        <v>556</v>
      </c>
      <c r="AB33" s="86" t="s">
        <v>1163</v>
      </c>
      <c r="AC33" s="86" t="s">
        <v>1163</v>
      </c>
      <c r="AD33" s="86" t="s">
        <v>375</v>
      </c>
      <c r="AE33" s="86"/>
      <c r="AF33" s="86" t="s">
        <v>2966</v>
      </c>
      <c r="AG33" s="119">
        <v>2</v>
      </c>
      <c r="AH33" s="123">
        <v>5.882352941176471</v>
      </c>
      <c r="AI33" s="119">
        <v>1</v>
      </c>
      <c r="AJ33" s="123">
        <v>2.9411764705882355</v>
      </c>
      <c r="AK33" s="119">
        <v>0</v>
      </c>
      <c r="AL33" s="123">
        <v>0</v>
      </c>
      <c r="AM33" s="119">
        <v>31</v>
      </c>
      <c r="AN33" s="123">
        <v>91.17647058823529</v>
      </c>
      <c r="AO33" s="119">
        <v>34</v>
      </c>
    </row>
    <row r="34" spans="1:41" ht="15">
      <c r="A34" s="89" t="s">
        <v>2627</v>
      </c>
      <c r="B34" s="65" t="s">
        <v>2648</v>
      </c>
      <c r="C34" s="65" t="s">
        <v>61</v>
      </c>
      <c r="D34" s="112"/>
      <c r="E34" s="111"/>
      <c r="F34" s="113" t="s">
        <v>3518</v>
      </c>
      <c r="G34" s="114"/>
      <c r="H34" s="114"/>
      <c r="I34" s="115">
        <v>34</v>
      </c>
      <c r="J34" s="116"/>
      <c r="K34" s="48">
        <v>2</v>
      </c>
      <c r="L34" s="48">
        <v>2</v>
      </c>
      <c r="M34" s="48">
        <v>0</v>
      </c>
      <c r="N34" s="48">
        <v>2</v>
      </c>
      <c r="O34" s="48">
        <v>1</v>
      </c>
      <c r="P34" s="49">
        <v>0</v>
      </c>
      <c r="Q34" s="49">
        <v>0</v>
      </c>
      <c r="R34" s="48">
        <v>1</v>
      </c>
      <c r="S34" s="48">
        <v>0</v>
      </c>
      <c r="T34" s="48">
        <v>2</v>
      </c>
      <c r="U34" s="48">
        <v>2</v>
      </c>
      <c r="V34" s="48">
        <v>1</v>
      </c>
      <c r="W34" s="49">
        <v>0.5</v>
      </c>
      <c r="X34" s="49">
        <v>0.5</v>
      </c>
      <c r="Y34" s="78" t="s">
        <v>531</v>
      </c>
      <c r="Z34" s="78" t="s">
        <v>547</v>
      </c>
      <c r="AA34" s="78"/>
      <c r="AB34" s="86" t="s">
        <v>2802</v>
      </c>
      <c r="AC34" s="86" t="s">
        <v>2891</v>
      </c>
      <c r="AD34" s="86"/>
      <c r="AE34" s="86"/>
      <c r="AF34" s="86" t="s">
        <v>2967</v>
      </c>
      <c r="AG34" s="119">
        <v>4</v>
      </c>
      <c r="AH34" s="123">
        <v>10</v>
      </c>
      <c r="AI34" s="119">
        <v>4</v>
      </c>
      <c r="AJ34" s="123">
        <v>10</v>
      </c>
      <c r="AK34" s="119">
        <v>0</v>
      </c>
      <c r="AL34" s="123">
        <v>0</v>
      </c>
      <c r="AM34" s="119">
        <v>32</v>
      </c>
      <c r="AN34" s="123">
        <v>80</v>
      </c>
      <c r="AO34" s="119">
        <v>40</v>
      </c>
    </row>
    <row r="35" spans="1:41" ht="15">
      <c r="A35" s="89" t="s">
        <v>2628</v>
      </c>
      <c r="B35" s="65" t="s">
        <v>2649</v>
      </c>
      <c r="C35" s="65" t="s">
        <v>61</v>
      </c>
      <c r="D35" s="112"/>
      <c r="E35" s="111"/>
      <c r="F35" s="113" t="s">
        <v>3519</v>
      </c>
      <c r="G35" s="114"/>
      <c r="H35" s="114"/>
      <c r="I35" s="115">
        <v>35</v>
      </c>
      <c r="J35" s="116"/>
      <c r="K35" s="48">
        <v>2</v>
      </c>
      <c r="L35" s="48">
        <v>1</v>
      </c>
      <c r="M35" s="48">
        <v>0</v>
      </c>
      <c r="N35" s="48">
        <v>1</v>
      </c>
      <c r="O35" s="48">
        <v>0</v>
      </c>
      <c r="P35" s="49">
        <v>0</v>
      </c>
      <c r="Q35" s="49">
        <v>0</v>
      </c>
      <c r="R35" s="48">
        <v>1</v>
      </c>
      <c r="S35" s="48">
        <v>0</v>
      </c>
      <c r="T35" s="48">
        <v>2</v>
      </c>
      <c r="U35" s="48">
        <v>1</v>
      </c>
      <c r="V35" s="48">
        <v>1</v>
      </c>
      <c r="W35" s="49">
        <v>0.5</v>
      </c>
      <c r="X35" s="49">
        <v>0.5</v>
      </c>
      <c r="Y35" s="78"/>
      <c r="Z35" s="78"/>
      <c r="AA35" s="78"/>
      <c r="AB35" s="86" t="s">
        <v>2716</v>
      </c>
      <c r="AC35" s="86" t="s">
        <v>1163</v>
      </c>
      <c r="AD35" s="86" t="s">
        <v>374</v>
      </c>
      <c r="AE35" s="86"/>
      <c r="AF35" s="86" t="s">
        <v>2968</v>
      </c>
      <c r="AG35" s="119">
        <v>1</v>
      </c>
      <c r="AH35" s="123">
        <v>2.9411764705882355</v>
      </c>
      <c r="AI35" s="119">
        <v>2</v>
      </c>
      <c r="AJ35" s="123">
        <v>5.882352941176471</v>
      </c>
      <c r="AK35" s="119">
        <v>0</v>
      </c>
      <c r="AL35" s="123">
        <v>0</v>
      </c>
      <c r="AM35" s="119">
        <v>31</v>
      </c>
      <c r="AN35" s="123">
        <v>91.17647058823529</v>
      </c>
      <c r="AO35" s="119">
        <v>34</v>
      </c>
    </row>
    <row r="36" spans="1:41" ht="15">
      <c r="A36" s="89" t="s">
        <v>2629</v>
      </c>
      <c r="B36" s="65" t="s">
        <v>2650</v>
      </c>
      <c r="C36" s="65" t="s">
        <v>61</v>
      </c>
      <c r="D36" s="112"/>
      <c r="E36" s="111"/>
      <c r="F36" s="113" t="s">
        <v>2629</v>
      </c>
      <c r="G36" s="114"/>
      <c r="H36" s="114"/>
      <c r="I36" s="115">
        <v>36</v>
      </c>
      <c r="J36" s="116"/>
      <c r="K36" s="48">
        <v>2</v>
      </c>
      <c r="L36" s="48">
        <v>1</v>
      </c>
      <c r="M36" s="48">
        <v>0</v>
      </c>
      <c r="N36" s="48">
        <v>1</v>
      </c>
      <c r="O36" s="48">
        <v>0</v>
      </c>
      <c r="P36" s="49">
        <v>0</v>
      </c>
      <c r="Q36" s="49">
        <v>0</v>
      </c>
      <c r="R36" s="48">
        <v>1</v>
      </c>
      <c r="S36" s="48">
        <v>0</v>
      </c>
      <c r="T36" s="48">
        <v>2</v>
      </c>
      <c r="U36" s="48">
        <v>1</v>
      </c>
      <c r="V36" s="48">
        <v>1</v>
      </c>
      <c r="W36" s="49">
        <v>0.5</v>
      </c>
      <c r="X36" s="49">
        <v>0.5</v>
      </c>
      <c r="Y36" s="78"/>
      <c r="Z36" s="78"/>
      <c r="AA36" s="78" t="s">
        <v>555</v>
      </c>
      <c r="AB36" s="86" t="s">
        <v>1163</v>
      </c>
      <c r="AC36" s="86" t="s">
        <v>1163</v>
      </c>
      <c r="AD36" s="86" t="s">
        <v>373</v>
      </c>
      <c r="AE36" s="86"/>
      <c r="AF36" s="86" t="s">
        <v>2969</v>
      </c>
      <c r="AG36" s="119">
        <v>0</v>
      </c>
      <c r="AH36" s="123">
        <v>0</v>
      </c>
      <c r="AI36" s="119">
        <v>0</v>
      </c>
      <c r="AJ36" s="123">
        <v>0</v>
      </c>
      <c r="AK36" s="119">
        <v>0</v>
      </c>
      <c r="AL36" s="123">
        <v>0</v>
      </c>
      <c r="AM36" s="119">
        <v>18</v>
      </c>
      <c r="AN36" s="123">
        <v>100</v>
      </c>
      <c r="AO36" s="119">
        <v>18</v>
      </c>
    </row>
    <row r="37" spans="1:41" ht="15">
      <c r="A37" s="89" t="s">
        <v>2630</v>
      </c>
      <c r="B37" s="65" t="s">
        <v>2651</v>
      </c>
      <c r="C37" s="65" t="s">
        <v>61</v>
      </c>
      <c r="D37" s="112"/>
      <c r="E37" s="111"/>
      <c r="F37" s="113" t="s">
        <v>3520</v>
      </c>
      <c r="G37" s="114"/>
      <c r="H37" s="114"/>
      <c r="I37" s="115">
        <v>37</v>
      </c>
      <c r="J37" s="116"/>
      <c r="K37" s="48">
        <v>2</v>
      </c>
      <c r="L37" s="48">
        <v>1</v>
      </c>
      <c r="M37" s="48">
        <v>0</v>
      </c>
      <c r="N37" s="48">
        <v>1</v>
      </c>
      <c r="O37" s="48">
        <v>0</v>
      </c>
      <c r="P37" s="49">
        <v>0</v>
      </c>
      <c r="Q37" s="49">
        <v>0</v>
      </c>
      <c r="R37" s="48">
        <v>1</v>
      </c>
      <c r="S37" s="48">
        <v>0</v>
      </c>
      <c r="T37" s="48">
        <v>2</v>
      </c>
      <c r="U37" s="48">
        <v>1</v>
      </c>
      <c r="V37" s="48">
        <v>1</v>
      </c>
      <c r="W37" s="49">
        <v>0.5</v>
      </c>
      <c r="X37" s="49">
        <v>0.5</v>
      </c>
      <c r="Y37" s="78"/>
      <c r="Z37" s="78"/>
      <c r="AA37" s="78"/>
      <c r="AB37" s="86" t="s">
        <v>2716</v>
      </c>
      <c r="AC37" s="86" t="s">
        <v>1163</v>
      </c>
      <c r="AD37" s="86" t="s">
        <v>372</v>
      </c>
      <c r="AE37" s="86"/>
      <c r="AF37" s="86" t="s">
        <v>2970</v>
      </c>
      <c r="AG37" s="119">
        <v>2</v>
      </c>
      <c r="AH37" s="123">
        <v>4.651162790697675</v>
      </c>
      <c r="AI37" s="119">
        <v>3</v>
      </c>
      <c r="AJ37" s="123">
        <v>6.976744186046512</v>
      </c>
      <c r="AK37" s="119">
        <v>0</v>
      </c>
      <c r="AL37" s="123">
        <v>0</v>
      </c>
      <c r="AM37" s="119">
        <v>38</v>
      </c>
      <c r="AN37" s="123">
        <v>88.37209302325581</v>
      </c>
      <c r="AO37" s="119">
        <v>43</v>
      </c>
    </row>
    <row r="38" spans="1:41" ht="15">
      <c r="A38" s="89" t="s">
        <v>2631</v>
      </c>
      <c r="B38" s="65" t="s">
        <v>2652</v>
      </c>
      <c r="C38" s="65" t="s">
        <v>61</v>
      </c>
      <c r="D38" s="112"/>
      <c r="E38" s="111"/>
      <c r="F38" s="113" t="s">
        <v>3521</v>
      </c>
      <c r="G38" s="114"/>
      <c r="H38" s="114"/>
      <c r="I38" s="115">
        <v>38</v>
      </c>
      <c r="J38" s="116"/>
      <c r="K38" s="48">
        <v>2</v>
      </c>
      <c r="L38" s="48">
        <v>1</v>
      </c>
      <c r="M38" s="48">
        <v>0</v>
      </c>
      <c r="N38" s="48">
        <v>1</v>
      </c>
      <c r="O38" s="48">
        <v>0</v>
      </c>
      <c r="P38" s="49">
        <v>0</v>
      </c>
      <c r="Q38" s="49">
        <v>0</v>
      </c>
      <c r="R38" s="48">
        <v>1</v>
      </c>
      <c r="S38" s="48">
        <v>0</v>
      </c>
      <c r="T38" s="48">
        <v>2</v>
      </c>
      <c r="U38" s="48">
        <v>1</v>
      </c>
      <c r="V38" s="48">
        <v>1</v>
      </c>
      <c r="W38" s="49">
        <v>0.5</v>
      </c>
      <c r="X38" s="49">
        <v>0.5</v>
      </c>
      <c r="Y38" s="78"/>
      <c r="Z38" s="78"/>
      <c r="AA38" s="78"/>
      <c r="AB38" s="86" t="s">
        <v>2803</v>
      </c>
      <c r="AC38" s="86" t="s">
        <v>1163</v>
      </c>
      <c r="AD38" s="86" t="s">
        <v>371</v>
      </c>
      <c r="AE38" s="86"/>
      <c r="AF38" s="86" t="s">
        <v>2971</v>
      </c>
      <c r="AG38" s="119">
        <v>2</v>
      </c>
      <c r="AH38" s="123">
        <v>3.8461538461538463</v>
      </c>
      <c r="AI38" s="119">
        <v>1</v>
      </c>
      <c r="AJ38" s="123">
        <v>1.9230769230769231</v>
      </c>
      <c r="AK38" s="119">
        <v>0</v>
      </c>
      <c r="AL38" s="123">
        <v>0</v>
      </c>
      <c r="AM38" s="119">
        <v>49</v>
      </c>
      <c r="AN38" s="123">
        <v>94.23076923076923</v>
      </c>
      <c r="AO38" s="119">
        <v>52</v>
      </c>
    </row>
    <row r="39" spans="1:41" ht="15">
      <c r="A39" s="89" t="s">
        <v>2632</v>
      </c>
      <c r="B39" s="65" t="s">
        <v>2641</v>
      </c>
      <c r="C39" s="65" t="s">
        <v>63</v>
      </c>
      <c r="D39" s="112"/>
      <c r="E39" s="111"/>
      <c r="F39" s="113" t="s">
        <v>3522</v>
      </c>
      <c r="G39" s="114"/>
      <c r="H39" s="114"/>
      <c r="I39" s="115">
        <v>39</v>
      </c>
      <c r="J39" s="116"/>
      <c r="K39" s="48">
        <v>2</v>
      </c>
      <c r="L39" s="48">
        <v>1</v>
      </c>
      <c r="M39" s="48">
        <v>0</v>
      </c>
      <c r="N39" s="48">
        <v>1</v>
      </c>
      <c r="O39" s="48">
        <v>0</v>
      </c>
      <c r="P39" s="49">
        <v>0</v>
      </c>
      <c r="Q39" s="49">
        <v>0</v>
      </c>
      <c r="R39" s="48">
        <v>1</v>
      </c>
      <c r="S39" s="48">
        <v>0</v>
      </c>
      <c r="T39" s="48">
        <v>2</v>
      </c>
      <c r="U39" s="48">
        <v>1</v>
      </c>
      <c r="V39" s="48">
        <v>1</v>
      </c>
      <c r="W39" s="49">
        <v>0.5</v>
      </c>
      <c r="X39" s="49">
        <v>0.5</v>
      </c>
      <c r="Y39" s="78"/>
      <c r="Z39" s="78"/>
      <c r="AA39" s="78"/>
      <c r="AB39" s="86" t="s">
        <v>2804</v>
      </c>
      <c r="AC39" s="86" t="s">
        <v>1163</v>
      </c>
      <c r="AD39" s="86" t="s">
        <v>367</v>
      </c>
      <c r="AE39" s="86"/>
      <c r="AF39" s="86" t="s">
        <v>2972</v>
      </c>
      <c r="AG39" s="119">
        <v>3</v>
      </c>
      <c r="AH39" s="123">
        <v>5.769230769230769</v>
      </c>
      <c r="AI39" s="119">
        <v>3</v>
      </c>
      <c r="AJ39" s="123">
        <v>5.769230769230769</v>
      </c>
      <c r="AK39" s="119">
        <v>0</v>
      </c>
      <c r="AL39" s="123">
        <v>0</v>
      </c>
      <c r="AM39" s="119">
        <v>46</v>
      </c>
      <c r="AN39" s="123">
        <v>88.46153846153847</v>
      </c>
      <c r="AO39" s="119">
        <v>52</v>
      </c>
    </row>
    <row r="40" spans="1:41" ht="15">
      <c r="A40" s="89" t="s">
        <v>2633</v>
      </c>
      <c r="B40" s="65" t="s">
        <v>2642</v>
      </c>
      <c r="C40" s="65" t="s">
        <v>63</v>
      </c>
      <c r="D40" s="112"/>
      <c r="E40" s="111"/>
      <c r="F40" s="113" t="s">
        <v>2633</v>
      </c>
      <c r="G40" s="114"/>
      <c r="H40" s="114"/>
      <c r="I40" s="115">
        <v>40</v>
      </c>
      <c r="J40" s="116"/>
      <c r="K40" s="48">
        <v>2</v>
      </c>
      <c r="L40" s="48">
        <v>1</v>
      </c>
      <c r="M40" s="48">
        <v>0</v>
      </c>
      <c r="N40" s="48">
        <v>1</v>
      </c>
      <c r="O40" s="48">
        <v>0</v>
      </c>
      <c r="P40" s="49">
        <v>0</v>
      </c>
      <c r="Q40" s="49">
        <v>0</v>
      </c>
      <c r="R40" s="48">
        <v>1</v>
      </c>
      <c r="S40" s="48">
        <v>0</v>
      </c>
      <c r="T40" s="48">
        <v>2</v>
      </c>
      <c r="U40" s="48">
        <v>1</v>
      </c>
      <c r="V40" s="48">
        <v>1</v>
      </c>
      <c r="W40" s="49">
        <v>0.5</v>
      </c>
      <c r="X40" s="49">
        <v>0.5</v>
      </c>
      <c r="Y40" s="78"/>
      <c r="Z40" s="78"/>
      <c r="AA40" s="78"/>
      <c r="AB40" s="86" t="s">
        <v>1163</v>
      </c>
      <c r="AC40" s="86" t="s">
        <v>1163</v>
      </c>
      <c r="AD40" s="86" t="s">
        <v>366</v>
      </c>
      <c r="AE40" s="86"/>
      <c r="AF40" s="86" t="s">
        <v>2973</v>
      </c>
      <c r="AG40" s="119">
        <v>1</v>
      </c>
      <c r="AH40" s="123">
        <v>3.7037037037037037</v>
      </c>
      <c r="AI40" s="119">
        <v>0</v>
      </c>
      <c r="AJ40" s="123">
        <v>0</v>
      </c>
      <c r="AK40" s="119">
        <v>0</v>
      </c>
      <c r="AL40" s="123">
        <v>0</v>
      </c>
      <c r="AM40" s="119">
        <v>26</v>
      </c>
      <c r="AN40" s="123">
        <v>96.29629629629629</v>
      </c>
      <c r="AO40" s="119">
        <v>27</v>
      </c>
    </row>
    <row r="41" spans="1:41" ht="15">
      <c r="A41" s="89" t="s">
        <v>2634</v>
      </c>
      <c r="B41" s="65" t="s">
        <v>2643</v>
      </c>
      <c r="C41" s="65" t="s">
        <v>63</v>
      </c>
      <c r="D41" s="112"/>
      <c r="E41" s="111"/>
      <c r="F41" s="113" t="s">
        <v>2634</v>
      </c>
      <c r="G41" s="114"/>
      <c r="H41" s="114"/>
      <c r="I41" s="115">
        <v>41</v>
      </c>
      <c r="J41" s="116"/>
      <c r="K41" s="48">
        <v>2</v>
      </c>
      <c r="L41" s="48">
        <v>1</v>
      </c>
      <c r="M41" s="48">
        <v>0</v>
      </c>
      <c r="N41" s="48">
        <v>1</v>
      </c>
      <c r="O41" s="48">
        <v>0</v>
      </c>
      <c r="P41" s="49">
        <v>0</v>
      </c>
      <c r="Q41" s="49">
        <v>0</v>
      </c>
      <c r="R41" s="48">
        <v>1</v>
      </c>
      <c r="S41" s="48">
        <v>0</v>
      </c>
      <c r="T41" s="48">
        <v>2</v>
      </c>
      <c r="U41" s="48">
        <v>1</v>
      </c>
      <c r="V41" s="48">
        <v>1</v>
      </c>
      <c r="W41" s="49">
        <v>0.5</v>
      </c>
      <c r="X41" s="49">
        <v>0.5</v>
      </c>
      <c r="Y41" s="78"/>
      <c r="Z41" s="78"/>
      <c r="AA41" s="78"/>
      <c r="AB41" s="86" t="s">
        <v>1163</v>
      </c>
      <c r="AC41" s="86" t="s">
        <v>1163</v>
      </c>
      <c r="AD41" s="86" t="s">
        <v>360</v>
      </c>
      <c r="AE41" s="86"/>
      <c r="AF41" s="86" t="s">
        <v>2974</v>
      </c>
      <c r="AG41" s="119">
        <v>1</v>
      </c>
      <c r="AH41" s="123">
        <v>1.8867924528301887</v>
      </c>
      <c r="AI41" s="119">
        <v>1</v>
      </c>
      <c r="AJ41" s="123">
        <v>1.8867924528301887</v>
      </c>
      <c r="AK41" s="119">
        <v>0</v>
      </c>
      <c r="AL41" s="123">
        <v>0</v>
      </c>
      <c r="AM41" s="119">
        <v>51</v>
      </c>
      <c r="AN41" s="123">
        <v>96.22641509433963</v>
      </c>
      <c r="AO41" s="119">
        <v>53</v>
      </c>
    </row>
    <row r="42" spans="1:41" ht="15">
      <c r="A42" s="89" t="s">
        <v>2635</v>
      </c>
      <c r="B42" s="65" t="s">
        <v>2644</v>
      </c>
      <c r="C42" s="65" t="s">
        <v>63</v>
      </c>
      <c r="D42" s="112"/>
      <c r="E42" s="111"/>
      <c r="F42" s="113" t="s">
        <v>2635</v>
      </c>
      <c r="G42" s="114"/>
      <c r="H42" s="114"/>
      <c r="I42" s="115">
        <v>42</v>
      </c>
      <c r="J42" s="116"/>
      <c r="K42" s="48">
        <v>2</v>
      </c>
      <c r="L42" s="48">
        <v>1</v>
      </c>
      <c r="M42" s="48">
        <v>0</v>
      </c>
      <c r="N42" s="48">
        <v>1</v>
      </c>
      <c r="O42" s="48">
        <v>0</v>
      </c>
      <c r="P42" s="49">
        <v>0</v>
      </c>
      <c r="Q42" s="49">
        <v>0</v>
      </c>
      <c r="R42" s="48">
        <v>1</v>
      </c>
      <c r="S42" s="48">
        <v>0</v>
      </c>
      <c r="T42" s="48">
        <v>2</v>
      </c>
      <c r="U42" s="48">
        <v>1</v>
      </c>
      <c r="V42" s="48">
        <v>1</v>
      </c>
      <c r="W42" s="49">
        <v>0.5</v>
      </c>
      <c r="X42" s="49">
        <v>0.5</v>
      </c>
      <c r="Y42" s="78" t="s">
        <v>527</v>
      </c>
      <c r="Z42" s="78" t="s">
        <v>549</v>
      </c>
      <c r="AA42" s="78"/>
      <c r="AB42" s="86" t="s">
        <v>1163</v>
      </c>
      <c r="AC42" s="86" t="s">
        <v>1163</v>
      </c>
      <c r="AD42" s="86" t="s">
        <v>358</v>
      </c>
      <c r="AE42" s="86"/>
      <c r="AF42" s="86" t="s">
        <v>2975</v>
      </c>
      <c r="AG42" s="119">
        <v>1</v>
      </c>
      <c r="AH42" s="123">
        <v>3.125</v>
      </c>
      <c r="AI42" s="119">
        <v>0</v>
      </c>
      <c r="AJ42" s="123">
        <v>0</v>
      </c>
      <c r="AK42" s="119">
        <v>0</v>
      </c>
      <c r="AL42" s="123">
        <v>0</v>
      </c>
      <c r="AM42" s="119">
        <v>31</v>
      </c>
      <c r="AN42" s="123">
        <v>96.875</v>
      </c>
      <c r="AO42" s="119">
        <v>32</v>
      </c>
    </row>
    <row r="43" spans="1:41" ht="15">
      <c r="A43" s="89" t="s">
        <v>2636</v>
      </c>
      <c r="B43" s="65" t="s">
        <v>2645</v>
      </c>
      <c r="C43" s="65" t="s">
        <v>63</v>
      </c>
      <c r="D43" s="112"/>
      <c r="E43" s="111"/>
      <c r="F43" s="113" t="s">
        <v>3523</v>
      </c>
      <c r="G43" s="114"/>
      <c r="H43" s="114"/>
      <c r="I43" s="115">
        <v>43</v>
      </c>
      <c r="J43" s="116"/>
      <c r="K43" s="48">
        <v>2</v>
      </c>
      <c r="L43" s="48">
        <v>1</v>
      </c>
      <c r="M43" s="48">
        <v>0</v>
      </c>
      <c r="N43" s="48">
        <v>1</v>
      </c>
      <c r="O43" s="48">
        <v>0</v>
      </c>
      <c r="P43" s="49">
        <v>0</v>
      </c>
      <c r="Q43" s="49">
        <v>0</v>
      </c>
      <c r="R43" s="48">
        <v>1</v>
      </c>
      <c r="S43" s="48">
        <v>0</v>
      </c>
      <c r="T43" s="48">
        <v>2</v>
      </c>
      <c r="U43" s="48">
        <v>1</v>
      </c>
      <c r="V43" s="48">
        <v>1</v>
      </c>
      <c r="W43" s="49">
        <v>0.5</v>
      </c>
      <c r="X43" s="49">
        <v>0.5</v>
      </c>
      <c r="Y43" s="78"/>
      <c r="Z43" s="78"/>
      <c r="AA43" s="78"/>
      <c r="AB43" s="86" t="s">
        <v>2805</v>
      </c>
      <c r="AC43" s="86" t="s">
        <v>1163</v>
      </c>
      <c r="AD43" s="86" t="s">
        <v>357</v>
      </c>
      <c r="AE43" s="86"/>
      <c r="AF43" s="86" t="s">
        <v>2976</v>
      </c>
      <c r="AG43" s="119">
        <v>1</v>
      </c>
      <c r="AH43" s="123">
        <v>1.8867924528301887</v>
      </c>
      <c r="AI43" s="119">
        <v>0</v>
      </c>
      <c r="AJ43" s="123">
        <v>0</v>
      </c>
      <c r="AK43" s="119">
        <v>0</v>
      </c>
      <c r="AL43" s="123">
        <v>0</v>
      </c>
      <c r="AM43" s="119">
        <v>52</v>
      </c>
      <c r="AN43" s="123">
        <v>98.11320754716981</v>
      </c>
      <c r="AO43" s="119">
        <v>53</v>
      </c>
    </row>
    <row r="44" spans="1:41" ht="15">
      <c r="A44" s="89" t="s">
        <v>2637</v>
      </c>
      <c r="B44" s="65" t="s">
        <v>2646</v>
      </c>
      <c r="C44" s="65" t="s">
        <v>63</v>
      </c>
      <c r="D44" s="112"/>
      <c r="E44" s="111"/>
      <c r="F44" s="113" t="s">
        <v>2637</v>
      </c>
      <c r="G44" s="114"/>
      <c r="H44" s="114"/>
      <c r="I44" s="115">
        <v>44</v>
      </c>
      <c r="J44" s="116"/>
      <c r="K44" s="48">
        <v>2</v>
      </c>
      <c r="L44" s="48">
        <v>1</v>
      </c>
      <c r="M44" s="48">
        <v>0</v>
      </c>
      <c r="N44" s="48">
        <v>1</v>
      </c>
      <c r="O44" s="48">
        <v>0</v>
      </c>
      <c r="P44" s="49">
        <v>0</v>
      </c>
      <c r="Q44" s="49">
        <v>0</v>
      </c>
      <c r="R44" s="48">
        <v>1</v>
      </c>
      <c r="S44" s="48">
        <v>0</v>
      </c>
      <c r="T44" s="48">
        <v>2</v>
      </c>
      <c r="U44" s="48">
        <v>1</v>
      </c>
      <c r="V44" s="48">
        <v>1</v>
      </c>
      <c r="W44" s="49">
        <v>0.5</v>
      </c>
      <c r="X44" s="49">
        <v>0.5</v>
      </c>
      <c r="Y44" s="78"/>
      <c r="Z44" s="78"/>
      <c r="AA44" s="78"/>
      <c r="AB44" s="86" t="s">
        <v>1163</v>
      </c>
      <c r="AC44" s="86" t="s">
        <v>1163</v>
      </c>
      <c r="AD44" s="86" t="s">
        <v>356</v>
      </c>
      <c r="AE44" s="86"/>
      <c r="AF44" s="86" t="s">
        <v>2977</v>
      </c>
      <c r="AG44" s="119">
        <v>1</v>
      </c>
      <c r="AH44" s="123">
        <v>2.9411764705882355</v>
      </c>
      <c r="AI44" s="119">
        <v>5</v>
      </c>
      <c r="AJ44" s="123">
        <v>14.705882352941176</v>
      </c>
      <c r="AK44" s="119">
        <v>0</v>
      </c>
      <c r="AL44" s="123">
        <v>0</v>
      </c>
      <c r="AM44" s="119">
        <v>28</v>
      </c>
      <c r="AN44" s="123">
        <v>82.3529411764706</v>
      </c>
      <c r="AO44" s="119">
        <v>34</v>
      </c>
    </row>
    <row r="45" spans="1:41" ht="15">
      <c r="A45" s="89" t="s">
        <v>2638</v>
      </c>
      <c r="B45" s="65" t="s">
        <v>2647</v>
      </c>
      <c r="C45" s="65" t="s">
        <v>63</v>
      </c>
      <c r="D45" s="112"/>
      <c r="E45" s="111"/>
      <c r="F45" s="113" t="s">
        <v>3524</v>
      </c>
      <c r="G45" s="114"/>
      <c r="H45" s="114"/>
      <c r="I45" s="115">
        <v>45</v>
      </c>
      <c r="J45" s="116"/>
      <c r="K45" s="48">
        <v>2</v>
      </c>
      <c r="L45" s="48">
        <v>1</v>
      </c>
      <c r="M45" s="48">
        <v>0</v>
      </c>
      <c r="N45" s="48">
        <v>1</v>
      </c>
      <c r="O45" s="48">
        <v>0</v>
      </c>
      <c r="P45" s="49">
        <v>0</v>
      </c>
      <c r="Q45" s="49">
        <v>0</v>
      </c>
      <c r="R45" s="48">
        <v>1</v>
      </c>
      <c r="S45" s="48">
        <v>0</v>
      </c>
      <c r="T45" s="48">
        <v>2</v>
      </c>
      <c r="U45" s="48">
        <v>1</v>
      </c>
      <c r="V45" s="48">
        <v>1</v>
      </c>
      <c r="W45" s="49">
        <v>0.5</v>
      </c>
      <c r="X45" s="49">
        <v>0.5</v>
      </c>
      <c r="Y45" s="78"/>
      <c r="Z45" s="78"/>
      <c r="AA45" s="78"/>
      <c r="AB45" s="86" t="s">
        <v>2806</v>
      </c>
      <c r="AC45" s="86" t="s">
        <v>2892</v>
      </c>
      <c r="AD45" s="86"/>
      <c r="AE45" s="86" t="s">
        <v>354</v>
      </c>
      <c r="AF45" s="86" t="s">
        <v>2978</v>
      </c>
      <c r="AG45" s="119">
        <v>1</v>
      </c>
      <c r="AH45" s="123">
        <v>2.2222222222222223</v>
      </c>
      <c r="AI45" s="119">
        <v>1</v>
      </c>
      <c r="AJ45" s="123">
        <v>2.2222222222222223</v>
      </c>
      <c r="AK45" s="119">
        <v>1</v>
      </c>
      <c r="AL45" s="123">
        <v>2.2222222222222223</v>
      </c>
      <c r="AM45" s="119">
        <v>43</v>
      </c>
      <c r="AN45" s="123">
        <v>95.55555555555556</v>
      </c>
      <c r="AO45" s="119">
        <v>45</v>
      </c>
    </row>
    <row r="46" spans="1:41" ht="15">
      <c r="A46" s="89" t="s">
        <v>2639</v>
      </c>
      <c r="B46" s="65" t="s">
        <v>2648</v>
      </c>
      <c r="C46" s="65" t="s">
        <v>63</v>
      </c>
      <c r="D46" s="112"/>
      <c r="E46" s="111"/>
      <c r="F46" s="113" t="s">
        <v>2639</v>
      </c>
      <c r="G46" s="114"/>
      <c r="H46" s="114"/>
      <c r="I46" s="115">
        <v>46</v>
      </c>
      <c r="J46" s="116"/>
      <c r="K46" s="48">
        <v>2</v>
      </c>
      <c r="L46" s="48">
        <v>1</v>
      </c>
      <c r="M46" s="48">
        <v>0</v>
      </c>
      <c r="N46" s="48">
        <v>1</v>
      </c>
      <c r="O46" s="48">
        <v>0</v>
      </c>
      <c r="P46" s="49">
        <v>0</v>
      </c>
      <c r="Q46" s="49">
        <v>0</v>
      </c>
      <c r="R46" s="48">
        <v>1</v>
      </c>
      <c r="S46" s="48">
        <v>0</v>
      </c>
      <c r="T46" s="48">
        <v>2</v>
      </c>
      <c r="U46" s="48">
        <v>1</v>
      </c>
      <c r="V46" s="48">
        <v>1</v>
      </c>
      <c r="W46" s="49">
        <v>0.5</v>
      </c>
      <c r="X46" s="49">
        <v>0.5</v>
      </c>
      <c r="Y46" s="78"/>
      <c r="Z46" s="78"/>
      <c r="AA46" s="78"/>
      <c r="AB46" s="86" t="s">
        <v>1163</v>
      </c>
      <c r="AC46" s="86" t="s">
        <v>1163</v>
      </c>
      <c r="AD46" s="86" t="s">
        <v>351</v>
      </c>
      <c r="AE46" s="86"/>
      <c r="AF46" s="86" t="s">
        <v>2979</v>
      </c>
      <c r="AG46" s="119">
        <v>1</v>
      </c>
      <c r="AH46" s="123">
        <v>5.2631578947368425</v>
      </c>
      <c r="AI46" s="119">
        <v>0</v>
      </c>
      <c r="AJ46" s="123">
        <v>0</v>
      </c>
      <c r="AK46" s="119">
        <v>0</v>
      </c>
      <c r="AL46" s="123">
        <v>0</v>
      </c>
      <c r="AM46" s="119">
        <v>18</v>
      </c>
      <c r="AN46" s="123">
        <v>94.73684210526316</v>
      </c>
      <c r="AO46" s="119">
        <v>19</v>
      </c>
    </row>
    <row r="47" spans="1:41" ht="15">
      <c r="A47" s="89" t="s">
        <v>2640</v>
      </c>
      <c r="B47" s="65" t="s">
        <v>2649</v>
      </c>
      <c r="C47" s="65" t="s">
        <v>63</v>
      </c>
      <c r="D47" s="112"/>
      <c r="E47" s="111"/>
      <c r="F47" s="113" t="s">
        <v>2640</v>
      </c>
      <c r="G47" s="114"/>
      <c r="H47" s="114"/>
      <c r="I47" s="115">
        <v>47</v>
      </c>
      <c r="J47" s="116"/>
      <c r="K47" s="48">
        <v>2</v>
      </c>
      <c r="L47" s="48">
        <v>1</v>
      </c>
      <c r="M47" s="48">
        <v>0</v>
      </c>
      <c r="N47" s="48">
        <v>1</v>
      </c>
      <c r="O47" s="48">
        <v>0</v>
      </c>
      <c r="P47" s="49">
        <v>0</v>
      </c>
      <c r="Q47" s="49">
        <v>0</v>
      </c>
      <c r="R47" s="48">
        <v>1</v>
      </c>
      <c r="S47" s="48">
        <v>0</v>
      </c>
      <c r="T47" s="48">
        <v>2</v>
      </c>
      <c r="U47" s="48">
        <v>1</v>
      </c>
      <c r="V47" s="48">
        <v>1</v>
      </c>
      <c r="W47" s="49">
        <v>0.5</v>
      </c>
      <c r="X47" s="49">
        <v>0.5</v>
      </c>
      <c r="Y47" s="78"/>
      <c r="Z47" s="78"/>
      <c r="AA47" s="78"/>
      <c r="AB47" s="86" t="s">
        <v>1163</v>
      </c>
      <c r="AC47" s="86" t="s">
        <v>1163</v>
      </c>
      <c r="AD47" s="86" t="s">
        <v>348</v>
      </c>
      <c r="AE47" s="86"/>
      <c r="AF47" s="86" t="s">
        <v>2980</v>
      </c>
      <c r="AG47" s="119">
        <v>1</v>
      </c>
      <c r="AH47" s="123">
        <v>4.3478260869565215</v>
      </c>
      <c r="AI47" s="119">
        <v>0</v>
      </c>
      <c r="AJ47" s="123">
        <v>0</v>
      </c>
      <c r="AK47" s="119">
        <v>0</v>
      </c>
      <c r="AL47" s="123">
        <v>0</v>
      </c>
      <c r="AM47" s="119">
        <v>22</v>
      </c>
      <c r="AN47" s="123">
        <v>95.65217391304348</v>
      </c>
      <c r="AO47" s="119">
        <v>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2596</v>
      </c>
      <c r="B2" s="86" t="s">
        <v>310</v>
      </c>
      <c r="C2" s="78">
        <f>VLOOKUP(GroupVertices[[#This Row],[Vertex]],Vertices[],MATCH("ID",Vertices[[#Headers],[Vertex]:[Vertex Content Word Count]],0),FALSE)</f>
        <v>162</v>
      </c>
    </row>
    <row r="3" spans="1:3" ht="15">
      <c r="A3" s="78" t="s">
        <v>2596</v>
      </c>
      <c r="B3" s="86" t="s">
        <v>309</v>
      </c>
      <c r="C3" s="78">
        <f>VLOOKUP(GroupVertices[[#This Row],[Vertex]],Vertices[],MATCH("ID",Vertices[[#Headers],[Vertex]:[Vertex Content Word Count]],0),FALSE)</f>
        <v>4</v>
      </c>
    </row>
    <row r="4" spans="1:3" ht="15">
      <c r="A4" s="78" t="s">
        <v>2596</v>
      </c>
      <c r="B4" s="86" t="s">
        <v>308</v>
      </c>
      <c r="C4" s="78">
        <f>VLOOKUP(GroupVertices[[#This Row],[Vertex]],Vertices[],MATCH("ID",Vertices[[#Headers],[Vertex]:[Vertex Content Word Count]],0),FALSE)</f>
        <v>161</v>
      </c>
    </row>
    <row r="5" spans="1:3" ht="15">
      <c r="A5" s="78" t="s">
        <v>2596</v>
      </c>
      <c r="B5" s="86" t="s">
        <v>307</v>
      </c>
      <c r="C5" s="78">
        <f>VLOOKUP(GroupVertices[[#This Row],[Vertex]],Vertices[],MATCH("ID",Vertices[[#Headers],[Vertex]:[Vertex Content Word Count]],0),FALSE)</f>
        <v>160</v>
      </c>
    </row>
    <row r="6" spans="1:3" ht="15">
      <c r="A6" s="78" t="s">
        <v>2596</v>
      </c>
      <c r="B6" s="86" t="s">
        <v>306</v>
      </c>
      <c r="C6" s="78">
        <f>VLOOKUP(GroupVertices[[#This Row],[Vertex]],Vertices[],MATCH("ID",Vertices[[#Headers],[Vertex]:[Vertex Content Word Count]],0),FALSE)</f>
        <v>159</v>
      </c>
    </row>
    <row r="7" spans="1:3" ht="15">
      <c r="A7" s="78" t="s">
        <v>2596</v>
      </c>
      <c r="B7" s="86" t="s">
        <v>305</v>
      </c>
      <c r="C7" s="78">
        <f>VLOOKUP(GroupVertices[[#This Row],[Vertex]],Vertices[],MATCH("ID",Vertices[[#Headers],[Vertex]:[Vertex Content Word Count]],0),FALSE)</f>
        <v>158</v>
      </c>
    </row>
    <row r="8" spans="1:3" ht="15">
      <c r="A8" s="78" t="s">
        <v>2596</v>
      </c>
      <c r="B8" s="86" t="s">
        <v>298</v>
      </c>
      <c r="C8" s="78">
        <f>VLOOKUP(GroupVertices[[#This Row],[Vertex]],Vertices[],MATCH("ID",Vertices[[#Headers],[Vertex]:[Vertex Content Word Count]],0),FALSE)</f>
        <v>144</v>
      </c>
    </row>
    <row r="9" spans="1:3" ht="15">
      <c r="A9" s="78" t="s">
        <v>2596</v>
      </c>
      <c r="B9" s="86" t="s">
        <v>283</v>
      </c>
      <c r="C9" s="78">
        <f>VLOOKUP(GroupVertices[[#This Row],[Vertex]],Vertices[],MATCH("ID",Vertices[[#Headers],[Vertex]:[Vertex Content Word Count]],0),FALSE)</f>
        <v>122</v>
      </c>
    </row>
    <row r="10" spans="1:3" ht="15">
      <c r="A10" s="78" t="s">
        <v>2596</v>
      </c>
      <c r="B10" s="86" t="s">
        <v>278</v>
      </c>
      <c r="C10" s="78">
        <f>VLOOKUP(GroupVertices[[#This Row],[Vertex]],Vertices[],MATCH("ID",Vertices[[#Headers],[Vertex]:[Vertex Content Word Count]],0),FALSE)</f>
        <v>108</v>
      </c>
    </row>
    <row r="11" spans="1:3" ht="15">
      <c r="A11" s="78" t="s">
        <v>2596</v>
      </c>
      <c r="B11" s="86" t="s">
        <v>272</v>
      </c>
      <c r="C11" s="78">
        <f>VLOOKUP(GroupVertices[[#This Row],[Vertex]],Vertices[],MATCH("ID",Vertices[[#Headers],[Vertex]:[Vertex Content Word Count]],0),FALSE)</f>
        <v>97</v>
      </c>
    </row>
    <row r="12" spans="1:3" ht="15">
      <c r="A12" s="78" t="s">
        <v>2596</v>
      </c>
      <c r="B12" s="86" t="s">
        <v>271</v>
      </c>
      <c r="C12" s="78">
        <f>VLOOKUP(GroupVertices[[#This Row],[Vertex]],Vertices[],MATCH("ID",Vertices[[#Headers],[Vertex]:[Vertex Content Word Count]],0),FALSE)</f>
        <v>96</v>
      </c>
    </row>
    <row r="13" spans="1:3" ht="15">
      <c r="A13" s="78" t="s">
        <v>2596</v>
      </c>
      <c r="B13" s="86" t="s">
        <v>266</v>
      </c>
      <c r="C13" s="78">
        <f>VLOOKUP(GroupVertices[[#This Row],[Vertex]],Vertices[],MATCH("ID",Vertices[[#Headers],[Vertex]:[Vertex Content Word Count]],0),FALSE)</f>
        <v>86</v>
      </c>
    </row>
    <row r="14" spans="1:3" ht="15">
      <c r="A14" s="78" t="s">
        <v>2596</v>
      </c>
      <c r="B14" s="86" t="s">
        <v>253</v>
      </c>
      <c r="C14" s="78">
        <f>VLOOKUP(GroupVertices[[#This Row],[Vertex]],Vertices[],MATCH("ID",Vertices[[#Headers],[Vertex]:[Vertex Content Word Count]],0),FALSE)</f>
        <v>63</v>
      </c>
    </row>
    <row r="15" spans="1:3" ht="15">
      <c r="A15" s="78" t="s">
        <v>2596</v>
      </c>
      <c r="B15" s="86" t="s">
        <v>250</v>
      </c>
      <c r="C15" s="78">
        <f>VLOOKUP(GroupVertices[[#This Row],[Vertex]],Vertices[],MATCH("ID",Vertices[[#Headers],[Vertex]:[Vertex Content Word Count]],0),FALSE)</f>
        <v>56</v>
      </c>
    </row>
    <row r="16" spans="1:3" ht="15">
      <c r="A16" s="78" t="s">
        <v>2596</v>
      </c>
      <c r="B16" s="86" t="s">
        <v>247</v>
      </c>
      <c r="C16" s="78">
        <f>VLOOKUP(GroupVertices[[#This Row],[Vertex]],Vertices[],MATCH("ID",Vertices[[#Headers],[Vertex]:[Vertex Content Word Count]],0),FALSE)</f>
        <v>51</v>
      </c>
    </row>
    <row r="17" spans="1:3" ht="15">
      <c r="A17" s="78" t="s">
        <v>2596</v>
      </c>
      <c r="B17" s="86" t="s">
        <v>244</v>
      </c>
      <c r="C17" s="78">
        <f>VLOOKUP(GroupVertices[[#This Row],[Vertex]],Vertices[],MATCH("ID",Vertices[[#Headers],[Vertex]:[Vertex Content Word Count]],0),FALSE)</f>
        <v>46</v>
      </c>
    </row>
    <row r="18" spans="1:3" ht="15">
      <c r="A18" s="78" t="s">
        <v>2596</v>
      </c>
      <c r="B18" s="86" t="s">
        <v>241</v>
      </c>
      <c r="C18" s="78">
        <f>VLOOKUP(GroupVertices[[#This Row],[Vertex]],Vertices[],MATCH("ID",Vertices[[#Headers],[Vertex]:[Vertex Content Word Count]],0),FALSE)</f>
        <v>42</v>
      </c>
    </row>
    <row r="19" spans="1:3" ht="15">
      <c r="A19" s="78" t="s">
        <v>2596</v>
      </c>
      <c r="B19" s="86" t="s">
        <v>240</v>
      </c>
      <c r="C19" s="78">
        <f>VLOOKUP(GroupVertices[[#This Row],[Vertex]],Vertices[],MATCH("ID",Vertices[[#Headers],[Vertex]:[Vertex Content Word Count]],0),FALSE)</f>
        <v>41</v>
      </c>
    </row>
    <row r="20" spans="1:3" ht="15">
      <c r="A20" s="78" t="s">
        <v>2596</v>
      </c>
      <c r="B20" s="86" t="s">
        <v>239</v>
      </c>
      <c r="C20" s="78">
        <f>VLOOKUP(GroupVertices[[#This Row],[Vertex]],Vertices[],MATCH("ID",Vertices[[#Headers],[Vertex]:[Vertex Content Word Count]],0),FALSE)</f>
        <v>40</v>
      </c>
    </row>
    <row r="21" spans="1:3" ht="15">
      <c r="A21" s="78" t="s">
        <v>2596</v>
      </c>
      <c r="B21" s="86" t="s">
        <v>236</v>
      </c>
      <c r="C21" s="78">
        <f>VLOOKUP(GroupVertices[[#This Row],[Vertex]],Vertices[],MATCH("ID",Vertices[[#Headers],[Vertex]:[Vertex Content Word Count]],0),FALSE)</f>
        <v>36</v>
      </c>
    </row>
    <row r="22" spans="1:3" ht="15">
      <c r="A22" s="78" t="s">
        <v>2596</v>
      </c>
      <c r="B22" s="86" t="s">
        <v>235</v>
      </c>
      <c r="C22" s="78">
        <f>VLOOKUP(GroupVertices[[#This Row],[Vertex]],Vertices[],MATCH("ID",Vertices[[#Headers],[Vertex]:[Vertex Content Word Count]],0),FALSE)</f>
        <v>35</v>
      </c>
    </row>
    <row r="23" spans="1:3" ht="15">
      <c r="A23" s="78" t="s">
        <v>2596</v>
      </c>
      <c r="B23" s="86" t="s">
        <v>234</v>
      </c>
      <c r="C23" s="78">
        <f>VLOOKUP(GroupVertices[[#This Row],[Vertex]],Vertices[],MATCH("ID",Vertices[[#Headers],[Vertex]:[Vertex Content Word Count]],0),FALSE)</f>
        <v>34</v>
      </c>
    </row>
    <row r="24" spans="1:3" ht="15">
      <c r="A24" s="78" t="s">
        <v>2596</v>
      </c>
      <c r="B24" s="86" t="s">
        <v>232</v>
      </c>
      <c r="C24" s="78">
        <f>VLOOKUP(GroupVertices[[#This Row],[Vertex]],Vertices[],MATCH("ID",Vertices[[#Headers],[Vertex]:[Vertex Content Word Count]],0),FALSE)</f>
        <v>31</v>
      </c>
    </row>
    <row r="25" spans="1:3" ht="15">
      <c r="A25" s="78" t="s">
        <v>2596</v>
      </c>
      <c r="B25" s="86" t="s">
        <v>231</v>
      </c>
      <c r="C25" s="78">
        <f>VLOOKUP(GroupVertices[[#This Row],[Vertex]],Vertices[],MATCH("ID",Vertices[[#Headers],[Vertex]:[Vertex Content Word Count]],0),FALSE)</f>
        <v>30</v>
      </c>
    </row>
    <row r="26" spans="1:3" ht="15">
      <c r="A26" s="78" t="s">
        <v>2596</v>
      </c>
      <c r="B26" s="86" t="s">
        <v>228</v>
      </c>
      <c r="C26" s="78">
        <f>VLOOKUP(GroupVertices[[#This Row],[Vertex]],Vertices[],MATCH("ID",Vertices[[#Headers],[Vertex]:[Vertex Content Word Count]],0),FALSE)</f>
        <v>25</v>
      </c>
    </row>
    <row r="27" spans="1:3" ht="15">
      <c r="A27" s="78" t="s">
        <v>2596</v>
      </c>
      <c r="B27" s="86" t="s">
        <v>224</v>
      </c>
      <c r="C27" s="78">
        <f>VLOOKUP(GroupVertices[[#This Row],[Vertex]],Vertices[],MATCH("ID",Vertices[[#Headers],[Vertex]:[Vertex Content Word Count]],0),FALSE)</f>
        <v>17</v>
      </c>
    </row>
    <row r="28" spans="1:3" ht="15">
      <c r="A28" s="78" t="s">
        <v>2596</v>
      </c>
      <c r="B28" s="86" t="s">
        <v>223</v>
      </c>
      <c r="C28" s="78">
        <f>VLOOKUP(GroupVertices[[#This Row],[Vertex]],Vertices[],MATCH("ID",Vertices[[#Headers],[Vertex]:[Vertex Content Word Count]],0),FALSE)</f>
        <v>16</v>
      </c>
    </row>
    <row r="29" spans="1:3" ht="15">
      <c r="A29" s="78" t="s">
        <v>2596</v>
      </c>
      <c r="B29" s="86" t="s">
        <v>220</v>
      </c>
      <c r="C29" s="78">
        <f>VLOOKUP(GroupVertices[[#This Row],[Vertex]],Vertices[],MATCH("ID",Vertices[[#Headers],[Vertex]:[Vertex Content Word Count]],0),FALSE)</f>
        <v>13</v>
      </c>
    </row>
    <row r="30" spans="1:3" ht="15">
      <c r="A30" s="78" t="s">
        <v>2596</v>
      </c>
      <c r="B30" s="86" t="s">
        <v>218</v>
      </c>
      <c r="C30" s="78">
        <f>VLOOKUP(GroupVertices[[#This Row],[Vertex]],Vertices[],MATCH("ID",Vertices[[#Headers],[Vertex]:[Vertex Content Word Count]],0),FALSE)</f>
        <v>8</v>
      </c>
    </row>
    <row r="31" spans="1:3" ht="15">
      <c r="A31" s="78" t="s">
        <v>2596</v>
      </c>
      <c r="B31" s="86" t="s">
        <v>217</v>
      </c>
      <c r="C31" s="78">
        <f>VLOOKUP(GroupVertices[[#This Row],[Vertex]],Vertices[],MATCH("ID",Vertices[[#Headers],[Vertex]:[Vertex Content Word Count]],0),FALSE)</f>
        <v>7</v>
      </c>
    </row>
    <row r="32" spans="1:3" ht="15">
      <c r="A32" s="78" t="s">
        <v>2596</v>
      </c>
      <c r="B32" s="86" t="s">
        <v>216</v>
      </c>
      <c r="C32" s="78">
        <f>VLOOKUP(GroupVertices[[#This Row],[Vertex]],Vertices[],MATCH("ID",Vertices[[#Headers],[Vertex]:[Vertex Content Word Count]],0),FALSE)</f>
        <v>6</v>
      </c>
    </row>
    <row r="33" spans="1:3" ht="15">
      <c r="A33" s="78" t="s">
        <v>2596</v>
      </c>
      <c r="B33" s="86" t="s">
        <v>215</v>
      </c>
      <c r="C33" s="78">
        <f>VLOOKUP(GroupVertices[[#This Row],[Vertex]],Vertices[],MATCH("ID",Vertices[[#Headers],[Vertex]:[Vertex Content Word Count]],0),FALSE)</f>
        <v>5</v>
      </c>
    </row>
    <row r="34" spans="1:3" ht="15">
      <c r="A34" s="78" t="s">
        <v>2596</v>
      </c>
      <c r="B34" s="86" t="s">
        <v>214</v>
      </c>
      <c r="C34" s="78">
        <f>VLOOKUP(GroupVertices[[#This Row],[Vertex]],Vertices[],MATCH("ID",Vertices[[#Headers],[Vertex]:[Vertex Content Word Count]],0),FALSE)</f>
        <v>3</v>
      </c>
    </row>
    <row r="35" spans="1:3" ht="15">
      <c r="A35" s="78" t="s">
        <v>2597</v>
      </c>
      <c r="B35" s="86" t="s">
        <v>221</v>
      </c>
      <c r="C35" s="78">
        <f>VLOOKUP(GroupVertices[[#This Row],[Vertex]],Vertices[],MATCH("ID",Vertices[[#Headers],[Vertex]:[Vertex Content Word Count]],0),FALSE)</f>
        <v>14</v>
      </c>
    </row>
    <row r="36" spans="1:3" ht="15">
      <c r="A36" s="78" t="s">
        <v>2597</v>
      </c>
      <c r="B36" s="86" t="s">
        <v>222</v>
      </c>
      <c r="C36" s="78">
        <f>VLOOKUP(GroupVertices[[#This Row],[Vertex]],Vertices[],MATCH("ID",Vertices[[#Headers],[Vertex]:[Vertex Content Word Count]],0),FALSE)</f>
        <v>15</v>
      </c>
    </row>
    <row r="37" spans="1:3" ht="15">
      <c r="A37" s="78" t="s">
        <v>2597</v>
      </c>
      <c r="B37" s="86" t="s">
        <v>229</v>
      </c>
      <c r="C37" s="78">
        <f>VLOOKUP(GroupVertices[[#This Row],[Vertex]],Vertices[],MATCH("ID",Vertices[[#Headers],[Vertex]:[Vertex Content Word Count]],0),FALSE)</f>
        <v>26</v>
      </c>
    </row>
    <row r="38" spans="1:3" ht="15">
      <c r="A38" s="78" t="s">
        <v>2597</v>
      </c>
      <c r="B38" s="86" t="s">
        <v>237</v>
      </c>
      <c r="C38" s="78">
        <f>VLOOKUP(GroupVertices[[#This Row],[Vertex]],Vertices[],MATCH("ID",Vertices[[#Headers],[Vertex]:[Vertex Content Word Count]],0),FALSE)</f>
        <v>37</v>
      </c>
    </row>
    <row r="39" spans="1:3" ht="15">
      <c r="A39" s="78" t="s">
        <v>2597</v>
      </c>
      <c r="B39" s="86" t="s">
        <v>242</v>
      </c>
      <c r="C39" s="78">
        <f>VLOOKUP(GroupVertices[[#This Row],[Vertex]],Vertices[],MATCH("ID",Vertices[[#Headers],[Vertex]:[Vertex Content Word Count]],0),FALSE)</f>
        <v>43</v>
      </c>
    </row>
    <row r="40" spans="1:3" ht="15">
      <c r="A40" s="78" t="s">
        <v>2597</v>
      </c>
      <c r="B40" s="86" t="s">
        <v>251</v>
      </c>
      <c r="C40" s="78">
        <f>VLOOKUP(GroupVertices[[#This Row],[Vertex]],Vertices[],MATCH("ID",Vertices[[#Headers],[Vertex]:[Vertex Content Word Count]],0),FALSE)</f>
        <v>57</v>
      </c>
    </row>
    <row r="41" spans="1:3" ht="15">
      <c r="A41" s="78" t="s">
        <v>2597</v>
      </c>
      <c r="B41" s="86" t="s">
        <v>277</v>
      </c>
      <c r="C41" s="78">
        <f>VLOOKUP(GroupVertices[[#This Row],[Vertex]],Vertices[],MATCH("ID",Vertices[[#Headers],[Vertex]:[Vertex Content Word Count]],0),FALSE)</f>
        <v>107</v>
      </c>
    </row>
    <row r="42" spans="1:3" ht="15">
      <c r="A42" s="78" t="s">
        <v>2597</v>
      </c>
      <c r="B42" s="86" t="s">
        <v>286</v>
      </c>
      <c r="C42" s="78">
        <f>VLOOKUP(GroupVertices[[#This Row],[Vertex]],Vertices[],MATCH("ID",Vertices[[#Headers],[Vertex]:[Vertex Content Word Count]],0),FALSE)</f>
        <v>127</v>
      </c>
    </row>
    <row r="43" spans="1:3" ht="15">
      <c r="A43" s="78" t="s">
        <v>2597</v>
      </c>
      <c r="B43" s="86" t="s">
        <v>287</v>
      </c>
      <c r="C43" s="78">
        <f>VLOOKUP(GroupVertices[[#This Row],[Vertex]],Vertices[],MATCH("ID",Vertices[[#Headers],[Vertex]:[Vertex Content Word Count]],0),FALSE)</f>
        <v>128</v>
      </c>
    </row>
    <row r="44" spans="1:3" ht="15">
      <c r="A44" s="78" t="s">
        <v>2597</v>
      </c>
      <c r="B44" s="86" t="s">
        <v>289</v>
      </c>
      <c r="C44" s="78">
        <f>VLOOKUP(GroupVertices[[#This Row],[Vertex]],Vertices[],MATCH("ID",Vertices[[#Headers],[Vertex]:[Vertex Content Word Count]],0),FALSE)</f>
        <v>132</v>
      </c>
    </row>
    <row r="45" spans="1:3" ht="15">
      <c r="A45" s="78" t="s">
        <v>2597</v>
      </c>
      <c r="B45" s="86" t="s">
        <v>290</v>
      </c>
      <c r="C45" s="78">
        <f>VLOOKUP(GroupVertices[[#This Row],[Vertex]],Vertices[],MATCH("ID",Vertices[[#Headers],[Vertex]:[Vertex Content Word Count]],0),FALSE)</f>
        <v>133</v>
      </c>
    </row>
    <row r="46" spans="1:3" ht="15">
      <c r="A46" s="78" t="s">
        <v>2597</v>
      </c>
      <c r="B46" s="86" t="s">
        <v>301</v>
      </c>
      <c r="C46" s="78">
        <f>VLOOKUP(GroupVertices[[#This Row],[Vertex]],Vertices[],MATCH("ID",Vertices[[#Headers],[Vertex]:[Vertex Content Word Count]],0),FALSE)</f>
        <v>146</v>
      </c>
    </row>
    <row r="47" spans="1:3" ht="15">
      <c r="A47" s="78" t="s">
        <v>2597</v>
      </c>
      <c r="B47" s="86" t="s">
        <v>320</v>
      </c>
      <c r="C47" s="78">
        <f>VLOOKUP(GroupVertices[[#This Row],[Vertex]],Vertices[],MATCH("ID",Vertices[[#Headers],[Vertex]:[Vertex Content Word Count]],0),FALSE)</f>
        <v>183</v>
      </c>
    </row>
    <row r="48" spans="1:3" ht="15">
      <c r="A48" s="78" t="s">
        <v>2597</v>
      </c>
      <c r="B48" s="86" t="s">
        <v>321</v>
      </c>
      <c r="C48" s="78">
        <f>VLOOKUP(GroupVertices[[#This Row],[Vertex]],Vertices[],MATCH("ID",Vertices[[#Headers],[Vertex]:[Vertex Content Word Count]],0),FALSE)</f>
        <v>184</v>
      </c>
    </row>
    <row r="49" spans="1:3" ht="15">
      <c r="A49" s="78" t="s">
        <v>2597</v>
      </c>
      <c r="B49" s="86" t="s">
        <v>324</v>
      </c>
      <c r="C49" s="78">
        <f>VLOOKUP(GroupVertices[[#This Row],[Vertex]],Vertices[],MATCH("ID",Vertices[[#Headers],[Vertex]:[Vertex Content Word Count]],0),FALSE)</f>
        <v>188</v>
      </c>
    </row>
    <row r="50" spans="1:3" ht="15">
      <c r="A50" s="78" t="s">
        <v>2597</v>
      </c>
      <c r="B50" s="86" t="s">
        <v>325</v>
      </c>
      <c r="C50" s="78">
        <f>VLOOKUP(GroupVertices[[#This Row],[Vertex]],Vertices[],MATCH("ID",Vertices[[#Headers],[Vertex]:[Vertex Content Word Count]],0),FALSE)</f>
        <v>189</v>
      </c>
    </row>
    <row r="51" spans="1:3" ht="15">
      <c r="A51" s="78" t="s">
        <v>2597</v>
      </c>
      <c r="B51" s="86" t="s">
        <v>326</v>
      </c>
      <c r="C51" s="78">
        <f>VLOOKUP(GroupVertices[[#This Row],[Vertex]],Vertices[],MATCH("ID",Vertices[[#Headers],[Vertex]:[Vertex Content Word Count]],0),FALSE)</f>
        <v>190</v>
      </c>
    </row>
    <row r="52" spans="1:3" ht="15">
      <c r="A52" s="78" t="s">
        <v>2597</v>
      </c>
      <c r="B52" s="86" t="s">
        <v>330</v>
      </c>
      <c r="C52" s="78">
        <f>VLOOKUP(GroupVertices[[#This Row],[Vertex]],Vertices[],MATCH("ID",Vertices[[#Headers],[Vertex]:[Vertex Content Word Count]],0),FALSE)</f>
        <v>194</v>
      </c>
    </row>
    <row r="53" spans="1:3" ht="15">
      <c r="A53" s="78" t="s">
        <v>2597</v>
      </c>
      <c r="B53" s="86" t="s">
        <v>333</v>
      </c>
      <c r="C53" s="78">
        <f>VLOOKUP(GroupVertices[[#This Row],[Vertex]],Vertices[],MATCH("ID",Vertices[[#Headers],[Vertex]:[Vertex Content Word Count]],0),FALSE)</f>
        <v>198</v>
      </c>
    </row>
    <row r="54" spans="1:3" ht="15">
      <c r="A54" s="78" t="s">
        <v>2597</v>
      </c>
      <c r="B54" s="86" t="s">
        <v>335</v>
      </c>
      <c r="C54" s="78">
        <f>VLOOKUP(GroupVertices[[#This Row],[Vertex]],Vertices[],MATCH("ID",Vertices[[#Headers],[Vertex]:[Vertex Content Word Count]],0),FALSE)</f>
        <v>202</v>
      </c>
    </row>
    <row r="55" spans="1:3" ht="15">
      <c r="A55" s="78" t="s">
        <v>2597</v>
      </c>
      <c r="B55" s="86" t="s">
        <v>336</v>
      </c>
      <c r="C55" s="78">
        <f>VLOOKUP(GroupVertices[[#This Row],[Vertex]],Vertices[],MATCH("ID",Vertices[[#Headers],[Vertex]:[Vertex Content Word Count]],0),FALSE)</f>
        <v>203</v>
      </c>
    </row>
    <row r="56" spans="1:3" ht="15">
      <c r="A56" s="78" t="s">
        <v>2597</v>
      </c>
      <c r="B56" s="86" t="s">
        <v>338</v>
      </c>
      <c r="C56" s="78">
        <f>VLOOKUP(GroupVertices[[#This Row],[Vertex]],Vertices[],MATCH("ID",Vertices[[#Headers],[Vertex]:[Vertex Content Word Count]],0),FALSE)</f>
        <v>206</v>
      </c>
    </row>
    <row r="57" spans="1:3" ht="15">
      <c r="A57" s="78" t="s">
        <v>2597</v>
      </c>
      <c r="B57" s="86" t="s">
        <v>339</v>
      </c>
      <c r="C57" s="78">
        <f>VLOOKUP(GroupVertices[[#This Row],[Vertex]],Vertices[],MATCH("ID",Vertices[[#Headers],[Vertex]:[Vertex Content Word Count]],0),FALSE)</f>
        <v>207</v>
      </c>
    </row>
    <row r="58" spans="1:3" ht="15">
      <c r="A58" s="78" t="s">
        <v>2597</v>
      </c>
      <c r="B58" s="86" t="s">
        <v>341</v>
      </c>
      <c r="C58" s="78">
        <f>VLOOKUP(GroupVertices[[#This Row],[Vertex]],Vertices[],MATCH("ID",Vertices[[#Headers],[Vertex]:[Vertex Content Word Count]],0),FALSE)</f>
        <v>209</v>
      </c>
    </row>
    <row r="59" spans="1:3" ht="15">
      <c r="A59" s="78" t="s">
        <v>2597</v>
      </c>
      <c r="B59" s="86" t="s">
        <v>342</v>
      </c>
      <c r="C59" s="78">
        <f>VLOOKUP(GroupVertices[[#This Row],[Vertex]],Vertices[],MATCH("ID",Vertices[[#Headers],[Vertex]:[Vertex Content Word Count]],0),FALSE)</f>
        <v>210</v>
      </c>
    </row>
    <row r="60" spans="1:3" ht="15">
      <c r="A60" s="78" t="s">
        <v>2597</v>
      </c>
      <c r="B60" s="86" t="s">
        <v>343</v>
      </c>
      <c r="C60" s="78">
        <f>VLOOKUP(GroupVertices[[#This Row],[Vertex]],Vertices[],MATCH("ID",Vertices[[#Headers],[Vertex]:[Vertex Content Word Count]],0),FALSE)</f>
        <v>211</v>
      </c>
    </row>
    <row r="61" spans="1:3" ht="15">
      <c r="A61" s="78" t="s">
        <v>2598</v>
      </c>
      <c r="B61" s="86" t="s">
        <v>340</v>
      </c>
      <c r="C61" s="78">
        <f>VLOOKUP(GroupVertices[[#This Row],[Vertex]],Vertices[],MATCH("ID",Vertices[[#Headers],[Vertex]:[Vertex Content Word Count]],0),FALSE)</f>
        <v>208</v>
      </c>
    </row>
    <row r="62" spans="1:3" ht="15">
      <c r="A62" s="78" t="s">
        <v>2598</v>
      </c>
      <c r="B62" s="86" t="s">
        <v>370</v>
      </c>
      <c r="C62" s="78">
        <f>VLOOKUP(GroupVertices[[#This Row],[Vertex]],Vertices[],MATCH("ID",Vertices[[#Headers],[Vertex]:[Vertex Content Word Count]],0),FALSE)</f>
        <v>74</v>
      </c>
    </row>
    <row r="63" spans="1:3" ht="15">
      <c r="A63" s="78" t="s">
        <v>2598</v>
      </c>
      <c r="B63" s="86" t="s">
        <v>337</v>
      </c>
      <c r="C63" s="78">
        <f>VLOOKUP(GroupVertices[[#This Row],[Vertex]],Vertices[],MATCH("ID",Vertices[[#Headers],[Vertex]:[Vertex Content Word Count]],0),FALSE)</f>
        <v>204</v>
      </c>
    </row>
    <row r="64" spans="1:3" ht="15">
      <c r="A64" s="78" t="s">
        <v>2598</v>
      </c>
      <c r="B64" s="86" t="s">
        <v>423</v>
      </c>
      <c r="C64" s="78">
        <f>VLOOKUP(GroupVertices[[#This Row],[Vertex]],Vertices[],MATCH("ID",Vertices[[#Headers],[Vertex]:[Vertex Content Word Count]],0),FALSE)</f>
        <v>205</v>
      </c>
    </row>
    <row r="65" spans="1:3" ht="15">
      <c r="A65" s="78" t="s">
        <v>2598</v>
      </c>
      <c r="B65" s="86" t="s">
        <v>311</v>
      </c>
      <c r="C65" s="78">
        <f>VLOOKUP(GroupVertices[[#This Row],[Vertex]],Vertices[],MATCH("ID",Vertices[[#Headers],[Vertex]:[Vertex Content Word Count]],0),FALSE)</f>
        <v>163</v>
      </c>
    </row>
    <row r="66" spans="1:3" ht="15">
      <c r="A66" s="78" t="s">
        <v>2598</v>
      </c>
      <c r="B66" s="86" t="s">
        <v>409</v>
      </c>
      <c r="C66" s="78">
        <f>VLOOKUP(GroupVertices[[#This Row],[Vertex]],Vertices[],MATCH("ID",Vertices[[#Headers],[Vertex]:[Vertex Content Word Count]],0),FALSE)</f>
        <v>165</v>
      </c>
    </row>
    <row r="67" spans="1:3" ht="15">
      <c r="A67" s="78" t="s">
        <v>2598</v>
      </c>
      <c r="B67" s="86" t="s">
        <v>408</v>
      </c>
      <c r="C67" s="78">
        <f>VLOOKUP(GroupVertices[[#This Row],[Vertex]],Vertices[],MATCH("ID",Vertices[[#Headers],[Vertex]:[Vertex Content Word Count]],0),FALSE)</f>
        <v>164</v>
      </c>
    </row>
    <row r="68" spans="1:3" ht="15">
      <c r="A68" s="78" t="s">
        <v>2598</v>
      </c>
      <c r="B68" s="86" t="s">
        <v>284</v>
      </c>
      <c r="C68" s="78">
        <f>VLOOKUP(GroupVertices[[#This Row],[Vertex]],Vertices[],MATCH("ID",Vertices[[#Headers],[Vertex]:[Vertex Content Word Count]],0),FALSE)</f>
        <v>123</v>
      </c>
    </row>
    <row r="69" spans="1:3" ht="15">
      <c r="A69" s="78" t="s">
        <v>2598</v>
      </c>
      <c r="B69" s="86" t="s">
        <v>395</v>
      </c>
      <c r="C69" s="78">
        <f>VLOOKUP(GroupVertices[[#This Row],[Vertex]],Vertices[],MATCH("ID",Vertices[[#Headers],[Vertex]:[Vertex Content Word Count]],0),FALSE)</f>
        <v>125</v>
      </c>
    </row>
    <row r="70" spans="1:3" ht="15">
      <c r="A70" s="78" t="s">
        <v>2598</v>
      </c>
      <c r="B70" s="86" t="s">
        <v>394</v>
      </c>
      <c r="C70" s="78">
        <f>VLOOKUP(GroupVertices[[#This Row],[Vertex]],Vertices[],MATCH("ID",Vertices[[#Headers],[Vertex]:[Vertex Content Word Count]],0),FALSE)</f>
        <v>124</v>
      </c>
    </row>
    <row r="71" spans="1:3" ht="15">
      <c r="A71" s="78" t="s">
        <v>2598</v>
      </c>
      <c r="B71" s="86" t="s">
        <v>282</v>
      </c>
      <c r="C71" s="78">
        <f>VLOOKUP(GroupVertices[[#This Row],[Vertex]],Vertices[],MATCH("ID",Vertices[[#Headers],[Vertex]:[Vertex Content Word Count]],0),FALSE)</f>
        <v>115</v>
      </c>
    </row>
    <row r="72" spans="1:3" ht="15">
      <c r="A72" s="78" t="s">
        <v>2598</v>
      </c>
      <c r="B72" s="86" t="s">
        <v>393</v>
      </c>
      <c r="C72" s="78">
        <f>VLOOKUP(GroupVertices[[#This Row],[Vertex]],Vertices[],MATCH("ID",Vertices[[#Headers],[Vertex]:[Vertex Content Word Count]],0),FALSE)</f>
        <v>121</v>
      </c>
    </row>
    <row r="73" spans="1:3" ht="15">
      <c r="A73" s="78" t="s">
        <v>2598</v>
      </c>
      <c r="B73" s="86" t="s">
        <v>392</v>
      </c>
      <c r="C73" s="78">
        <f>VLOOKUP(GroupVertices[[#This Row],[Vertex]],Vertices[],MATCH("ID",Vertices[[#Headers],[Vertex]:[Vertex Content Word Count]],0),FALSE)</f>
        <v>120</v>
      </c>
    </row>
    <row r="74" spans="1:3" ht="15">
      <c r="A74" s="78" t="s">
        <v>2598</v>
      </c>
      <c r="B74" s="86" t="s">
        <v>391</v>
      </c>
      <c r="C74" s="78">
        <f>VLOOKUP(GroupVertices[[#This Row],[Vertex]],Vertices[],MATCH("ID",Vertices[[#Headers],[Vertex]:[Vertex Content Word Count]],0),FALSE)</f>
        <v>119</v>
      </c>
    </row>
    <row r="75" spans="1:3" ht="15">
      <c r="A75" s="78" t="s">
        <v>2598</v>
      </c>
      <c r="B75" s="86" t="s">
        <v>390</v>
      </c>
      <c r="C75" s="78">
        <f>VLOOKUP(GroupVertices[[#This Row],[Vertex]],Vertices[],MATCH("ID",Vertices[[#Headers],[Vertex]:[Vertex Content Word Count]],0),FALSE)</f>
        <v>118</v>
      </c>
    </row>
    <row r="76" spans="1:3" ht="15">
      <c r="A76" s="78" t="s">
        <v>2598</v>
      </c>
      <c r="B76" s="86" t="s">
        <v>389</v>
      </c>
      <c r="C76" s="78">
        <f>VLOOKUP(GroupVertices[[#This Row],[Vertex]],Vertices[],MATCH("ID",Vertices[[#Headers],[Vertex]:[Vertex Content Word Count]],0),FALSE)</f>
        <v>117</v>
      </c>
    </row>
    <row r="77" spans="1:3" ht="15">
      <c r="A77" s="78" t="s">
        <v>2598</v>
      </c>
      <c r="B77" s="86" t="s">
        <v>388</v>
      </c>
      <c r="C77" s="78">
        <f>VLOOKUP(GroupVertices[[#This Row],[Vertex]],Vertices[],MATCH("ID",Vertices[[#Headers],[Vertex]:[Vertex Content Word Count]],0),FALSE)</f>
        <v>116</v>
      </c>
    </row>
    <row r="78" spans="1:3" ht="15">
      <c r="A78" s="78" t="s">
        <v>2598</v>
      </c>
      <c r="B78" s="86" t="s">
        <v>369</v>
      </c>
      <c r="C78" s="78">
        <f>VLOOKUP(GroupVertices[[#This Row],[Vertex]],Vertices[],MATCH("ID",Vertices[[#Headers],[Vertex]:[Vertex Content Word Count]],0),FALSE)</f>
        <v>72</v>
      </c>
    </row>
    <row r="79" spans="1:3" ht="15">
      <c r="A79" s="78" t="s">
        <v>2598</v>
      </c>
      <c r="B79" s="86" t="s">
        <v>258</v>
      </c>
      <c r="C79" s="78">
        <f>VLOOKUP(GroupVertices[[#This Row],[Vertex]],Vertices[],MATCH("ID",Vertices[[#Headers],[Vertex]:[Vertex Content Word Count]],0),FALSE)</f>
        <v>73</v>
      </c>
    </row>
    <row r="80" spans="1:3" ht="15">
      <c r="A80" s="78" t="s">
        <v>2598</v>
      </c>
      <c r="B80" s="86" t="s">
        <v>257</v>
      </c>
      <c r="C80" s="78">
        <f>VLOOKUP(GroupVertices[[#This Row],[Vertex]],Vertices[],MATCH("ID",Vertices[[#Headers],[Vertex]:[Vertex Content Word Count]],0),FALSE)</f>
        <v>70</v>
      </c>
    </row>
    <row r="81" spans="1:3" ht="15">
      <c r="A81" s="78" t="s">
        <v>2598</v>
      </c>
      <c r="B81" s="86" t="s">
        <v>368</v>
      </c>
      <c r="C81" s="78">
        <f>VLOOKUP(GroupVertices[[#This Row],[Vertex]],Vertices[],MATCH("ID",Vertices[[#Headers],[Vertex]:[Vertex Content Word Count]],0),FALSE)</f>
        <v>71</v>
      </c>
    </row>
    <row r="82" spans="1:3" ht="15">
      <c r="A82" s="78" t="s">
        <v>2599</v>
      </c>
      <c r="B82" s="86" t="s">
        <v>323</v>
      </c>
      <c r="C82" s="78">
        <f>VLOOKUP(GroupVertices[[#This Row],[Vertex]],Vertices[],MATCH("ID",Vertices[[#Headers],[Vertex]:[Vertex Content Word Count]],0),FALSE)</f>
        <v>187</v>
      </c>
    </row>
    <row r="83" spans="1:3" ht="15">
      <c r="A83" s="78" t="s">
        <v>2599</v>
      </c>
      <c r="B83" s="86" t="s">
        <v>364</v>
      </c>
      <c r="C83" s="78">
        <f>VLOOKUP(GroupVertices[[#This Row],[Vertex]],Vertices[],MATCH("ID",Vertices[[#Headers],[Vertex]:[Vertex Content Word Count]],0),FALSE)</f>
        <v>62</v>
      </c>
    </row>
    <row r="84" spans="1:3" ht="15">
      <c r="A84" s="78" t="s">
        <v>2599</v>
      </c>
      <c r="B84" s="86" t="s">
        <v>304</v>
      </c>
      <c r="C84" s="78">
        <f>VLOOKUP(GroupVertices[[#This Row],[Vertex]],Vertices[],MATCH("ID",Vertices[[#Headers],[Vertex]:[Vertex Content Word Count]],0),FALSE)</f>
        <v>153</v>
      </c>
    </row>
    <row r="85" spans="1:3" ht="15">
      <c r="A85" s="78" t="s">
        <v>2599</v>
      </c>
      <c r="B85" s="86" t="s">
        <v>407</v>
      </c>
      <c r="C85" s="78">
        <f>VLOOKUP(GroupVertices[[#This Row],[Vertex]],Vertices[],MATCH("ID",Vertices[[#Headers],[Vertex]:[Vertex Content Word Count]],0),FALSE)</f>
        <v>157</v>
      </c>
    </row>
    <row r="86" spans="1:3" ht="15">
      <c r="A86" s="78" t="s">
        <v>2599</v>
      </c>
      <c r="B86" s="86" t="s">
        <v>406</v>
      </c>
      <c r="C86" s="78">
        <f>VLOOKUP(GroupVertices[[#This Row],[Vertex]],Vertices[],MATCH("ID",Vertices[[#Headers],[Vertex]:[Vertex Content Word Count]],0),FALSE)</f>
        <v>156</v>
      </c>
    </row>
    <row r="87" spans="1:3" ht="15">
      <c r="A87" s="78" t="s">
        <v>2599</v>
      </c>
      <c r="B87" s="86" t="s">
        <v>405</v>
      </c>
      <c r="C87" s="78">
        <f>VLOOKUP(GroupVertices[[#This Row],[Vertex]],Vertices[],MATCH("ID",Vertices[[#Headers],[Vertex]:[Vertex Content Word Count]],0),FALSE)</f>
        <v>155</v>
      </c>
    </row>
    <row r="88" spans="1:3" ht="15">
      <c r="A88" s="78" t="s">
        <v>2599</v>
      </c>
      <c r="B88" s="86" t="s">
        <v>404</v>
      </c>
      <c r="C88" s="78">
        <f>VLOOKUP(GroupVertices[[#This Row],[Vertex]],Vertices[],MATCH("ID",Vertices[[#Headers],[Vertex]:[Vertex Content Word Count]],0),FALSE)</f>
        <v>154</v>
      </c>
    </row>
    <row r="89" spans="1:3" ht="15">
      <c r="A89" s="78" t="s">
        <v>2599</v>
      </c>
      <c r="B89" s="86" t="s">
        <v>355</v>
      </c>
      <c r="C89" s="78">
        <f>VLOOKUP(GroupVertices[[#This Row],[Vertex]],Vertices[],MATCH("ID",Vertices[[#Headers],[Vertex]:[Vertex Content Word Count]],0),FALSE)</f>
        <v>39</v>
      </c>
    </row>
    <row r="90" spans="1:3" ht="15">
      <c r="A90" s="78" t="s">
        <v>2599</v>
      </c>
      <c r="B90" s="86" t="s">
        <v>359</v>
      </c>
      <c r="C90" s="78">
        <f>VLOOKUP(GroupVertices[[#This Row],[Vertex]],Vertices[],MATCH("ID",Vertices[[#Headers],[Vertex]:[Vertex Content Word Count]],0),FALSE)</f>
        <v>53</v>
      </c>
    </row>
    <row r="91" spans="1:3" ht="15">
      <c r="A91" s="78" t="s">
        <v>2599</v>
      </c>
      <c r="B91" s="86" t="s">
        <v>297</v>
      </c>
      <c r="C91" s="78">
        <f>VLOOKUP(GroupVertices[[#This Row],[Vertex]],Vertices[],MATCH("ID",Vertices[[#Headers],[Vertex]:[Vertex Content Word Count]],0),FALSE)</f>
        <v>143</v>
      </c>
    </row>
    <row r="92" spans="1:3" ht="15">
      <c r="A92" s="78" t="s">
        <v>2599</v>
      </c>
      <c r="B92" s="86" t="s">
        <v>294</v>
      </c>
      <c r="C92" s="78">
        <f>VLOOKUP(GroupVertices[[#This Row],[Vertex]],Vertices[],MATCH("ID",Vertices[[#Headers],[Vertex]:[Vertex Content Word Count]],0),FALSE)</f>
        <v>138</v>
      </c>
    </row>
    <row r="93" spans="1:3" ht="15">
      <c r="A93" s="78" t="s">
        <v>2599</v>
      </c>
      <c r="B93" s="86" t="s">
        <v>398</v>
      </c>
      <c r="C93" s="78">
        <f>VLOOKUP(GroupVertices[[#This Row],[Vertex]],Vertices[],MATCH("ID",Vertices[[#Headers],[Vertex]:[Vertex Content Word Count]],0),FALSE)</f>
        <v>139</v>
      </c>
    </row>
    <row r="94" spans="1:3" ht="15">
      <c r="A94" s="78" t="s">
        <v>2599</v>
      </c>
      <c r="B94" s="86" t="s">
        <v>252</v>
      </c>
      <c r="C94" s="78">
        <f>VLOOKUP(GroupVertices[[#This Row],[Vertex]],Vertices[],MATCH("ID",Vertices[[#Headers],[Vertex]:[Vertex Content Word Count]],0),FALSE)</f>
        <v>58</v>
      </c>
    </row>
    <row r="95" spans="1:3" ht="15">
      <c r="A95" s="78" t="s">
        <v>2599</v>
      </c>
      <c r="B95" s="86" t="s">
        <v>362</v>
      </c>
      <c r="C95" s="78">
        <f>VLOOKUP(GroupVertices[[#This Row],[Vertex]],Vertices[],MATCH("ID",Vertices[[#Headers],[Vertex]:[Vertex Content Word Count]],0),FALSE)</f>
        <v>60</v>
      </c>
    </row>
    <row r="96" spans="1:3" ht="15">
      <c r="A96" s="78" t="s">
        <v>2599</v>
      </c>
      <c r="B96" s="86" t="s">
        <v>361</v>
      </c>
      <c r="C96" s="78">
        <f>VLOOKUP(GroupVertices[[#This Row],[Vertex]],Vertices[],MATCH("ID",Vertices[[#Headers],[Vertex]:[Vertex Content Word Count]],0),FALSE)</f>
        <v>59</v>
      </c>
    </row>
    <row r="97" spans="1:3" ht="15">
      <c r="A97" s="78" t="s">
        <v>2599</v>
      </c>
      <c r="B97" s="86" t="s">
        <v>248</v>
      </c>
      <c r="C97" s="78">
        <f>VLOOKUP(GroupVertices[[#This Row],[Vertex]],Vertices[],MATCH("ID",Vertices[[#Headers],[Vertex]:[Vertex Content Word Count]],0),FALSE)</f>
        <v>52</v>
      </c>
    </row>
    <row r="98" spans="1:3" ht="15">
      <c r="A98" s="78" t="s">
        <v>2599</v>
      </c>
      <c r="B98" s="86" t="s">
        <v>238</v>
      </c>
      <c r="C98" s="78">
        <f>VLOOKUP(GroupVertices[[#This Row],[Vertex]],Vertices[],MATCH("ID",Vertices[[#Headers],[Vertex]:[Vertex Content Word Count]],0),FALSE)</f>
        <v>38</v>
      </c>
    </row>
    <row r="99" spans="1:3" ht="15">
      <c r="A99" s="78" t="s">
        <v>2600</v>
      </c>
      <c r="B99" s="86" t="s">
        <v>344</v>
      </c>
      <c r="C99" s="78">
        <f>VLOOKUP(GroupVertices[[#This Row],[Vertex]],Vertices[],MATCH("ID",Vertices[[#Headers],[Vertex]:[Vertex Content Word Count]],0),FALSE)</f>
        <v>212</v>
      </c>
    </row>
    <row r="100" spans="1:3" ht="15">
      <c r="A100" s="78" t="s">
        <v>2600</v>
      </c>
      <c r="B100" s="86" t="s">
        <v>402</v>
      </c>
      <c r="C100" s="78">
        <f>VLOOKUP(GroupVertices[[#This Row],[Vertex]],Vertices[],MATCH("ID",Vertices[[#Headers],[Vertex]:[Vertex Content Word Count]],0),FALSE)</f>
        <v>150</v>
      </c>
    </row>
    <row r="101" spans="1:3" ht="15">
      <c r="A101" s="78" t="s">
        <v>2600</v>
      </c>
      <c r="B101" s="86" t="s">
        <v>331</v>
      </c>
      <c r="C101" s="78">
        <f>VLOOKUP(GroupVertices[[#This Row],[Vertex]],Vertices[],MATCH("ID",Vertices[[#Headers],[Vertex]:[Vertex Content Word Count]],0),FALSE)</f>
        <v>195</v>
      </c>
    </row>
    <row r="102" spans="1:3" ht="15">
      <c r="A102" s="78" t="s">
        <v>2600</v>
      </c>
      <c r="B102" s="86" t="s">
        <v>417</v>
      </c>
      <c r="C102" s="78">
        <f>VLOOKUP(GroupVertices[[#This Row],[Vertex]],Vertices[],MATCH("ID",Vertices[[#Headers],[Vertex]:[Vertex Content Word Count]],0),FALSE)</f>
        <v>178</v>
      </c>
    </row>
    <row r="103" spans="1:3" ht="15">
      <c r="A103" s="78" t="s">
        <v>2600</v>
      </c>
      <c r="B103" s="86" t="s">
        <v>319</v>
      </c>
      <c r="C103" s="78">
        <f>VLOOKUP(GroupVertices[[#This Row],[Vertex]],Vertices[],MATCH("ID",Vertices[[#Headers],[Vertex]:[Vertex Content Word Count]],0),FALSE)</f>
        <v>182</v>
      </c>
    </row>
    <row r="104" spans="1:3" ht="15">
      <c r="A104" s="78" t="s">
        <v>2600</v>
      </c>
      <c r="B104" s="86" t="s">
        <v>363</v>
      </c>
      <c r="C104" s="78">
        <f>VLOOKUP(GroupVertices[[#This Row],[Vertex]],Vertices[],MATCH("ID",Vertices[[#Headers],[Vertex]:[Vertex Content Word Count]],0),FALSE)</f>
        <v>61</v>
      </c>
    </row>
    <row r="105" spans="1:3" ht="15">
      <c r="A105" s="78" t="s">
        <v>2600</v>
      </c>
      <c r="B105" s="86" t="s">
        <v>316</v>
      </c>
      <c r="C105" s="78">
        <f>VLOOKUP(GroupVertices[[#This Row],[Vertex]],Vertices[],MATCH("ID",Vertices[[#Headers],[Vertex]:[Vertex Content Word Count]],0),FALSE)</f>
        <v>176</v>
      </c>
    </row>
    <row r="106" spans="1:3" ht="15">
      <c r="A106" s="78" t="s">
        <v>2600</v>
      </c>
      <c r="B106" s="86" t="s">
        <v>416</v>
      </c>
      <c r="C106" s="78">
        <f>VLOOKUP(GroupVertices[[#This Row],[Vertex]],Vertices[],MATCH("ID",Vertices[[#Headers],[Vertex]:[Vertex Content Word Count]],0),FALSE)</f>
        <v>177</v>
      </c>
    </row>
    <row r="107" spans="1:3" ht="15">
      <c r="A107" s="78" t="s">
        <v>2600</v>
      </c>
      <c r="B107" s="86" t="s">
        <v>302</v>
      </c>
      <c r="C107" s="78">
        <f>VLOOKUP(GroupVertices[[#This Row],[Vertex]],Vertices[],MATCH("ID",Vertices[[#Headers],[Vertex]:[Vertex Content Word Count]],0),FALSE)</f>
        <v>147</v>
      </c>
    </row>
    <row r="108" spans="1:3" ht="15">
      <c r="A108" s="78" t="s">
        <v>2600</v>
      </c>
      <c r="B108" s="86" t="s">
        <v>401</v>
      </c>
      <c r="C108" s="78">
        <f>VLOOKUP(GroupVertices[[#This Row],[Vertex]],Vertices[],MATCH("ID",Vertices[[#Headers],[Vertex]:[Vertex Content Word Count]],0),FALSE)</f>
        <v>149</v>
      </c>
    </row>
    <row r="109" spans="1:3" ht="15">
      <c r="A109" s="78" t="s">
        <v>2600</v>
      </c>
      <c r="B109" s="86" t="s">
        <v>400</v>
      </c>
      <c r="C109" s="78">
        <f>VLOOKUP(GroupVertices[[#This Row],[Vertex]],Vertices[],MATCH("ID",Vertices[[#Headers],[Vertex]:[Vertex Content Word Count]],0),FALSE)</f>
        <v>148</v>
      </c>
    </row>
    <row r="110" spans="1:3" ht="15">
      <c r="A110" s="78" t="s">
        <v>2600</v>
      </c>
      <c r="B110" s="86" t="s">
        <v>295</v>
      </c>
      <c r="C110" s="78">
        <f>VLOOKUP(GroupVertices[[#This Row],[Vertex]],Vertices[],MATCH("ID",Vertices[[#Headers],[Vertex]:[Vertex Content Word Count]],0),FALSE)</f>
        <v>140</v>
      </c>
    </row>
    <row r="111" spans="1:3" ht="15">
      <c r="A111" s="78" t="s">
        <v>2600</v>
      </c>
      <c r="B111" s="86" t="s">
        <v>276</v>
      </c>
      <c r="C111" s="78">
        <f>VLOOKUP(GroupVertices[[#This Row],[Vertex]],Vertices[],MATCH("ID",Vertices[[#Headers],[Vertex]:[Vertex Content Word Count]],0),FALSE)</f>
        <v>106</v>
      </c>
    </row>
    <row r="112" spans="1:3" ht="15">
      <c r="A112" s="78" t="s">
        <v>2601</v>
      </c>
      <c r="B112" s="86" t="s">
        <v>300</v>
      </c>
      <c r="C112" s="78">
        <f>VLOOKUP(GroupVertices[[#This Row],[Vertex]],Vertices[],MATCH("ID",Vertices[[#Headers],[Vertex]:[Vertex Content Word Count]],0),FALSE)</f>
        <v>145</v>
      </c>
    </row>
    <row r="113" spans="1:3" ht="15">
      <c r="A113" s="78" t="s">
        <v>2601</v>
      </c>
      <c r="B113" s="86" t="s">
        <v>299</v>
      </c>
      <c r="C113" s="78">
        <f>VLOOKUP(GroupVertices[[#This Row],[Vertex]],Vertices[],MATCH("ID",Vertices[[#Headers],[Vertex]:[Vertex Content Word Count]],0),FALSE)</f>
        <v>135</v>
      </c>
    </row>
    <row r="114" spans="1:3" ht="15">
      <c r="A114" s="78" t="s">
        <v>2601</v>
      </c>
      <c r="B114" s="86" t="s">
        <v>293</v>
      </c>
      <c r="C114" s="78">
        <f>VLOOKUP(GroupVertices[[#This Row],[Vertex]],Vertices[],MATCH("ID",Vertices[[#Headers],[Vertex]:[Vertex Content Word Count]],0),FALSE)</f>
        <v>137</v>
      </c>
    </row>
    <row r="115" spans="1:3" ht="15">
      <c r="A115" s="78" t="s">
        <v>2601</v>
      </c>
      <c r="B115" s="86" t="s">
        <v>292</v>
      </c>
      <c r="C115" s="78">
        <f>VLOOKUP(GroupVertices[[#This Row],[Vertex]],Vertices[],MATCH("ID",Vertices[[#Headers],[Vertex]:[Vertex Content Word Count]],0),FALSE)</f>
        <v>136</v>
      </c>
    </row>
    <row r="116" spans="1:3" ht="15">
      <c r="A116" s="78" t="s">
        <v>2601</v>
      </c>
      <c r="B116" s="86" t="s">
        <v>291</v>
      </c>
      <c r="C116" s="78">
        <f>VLOOKUP(GroupVertices[[#This Row],[Vertex]],Vertices[],MATCH("ID",Vertices[[#Headers],[Vertex]:[Vertex Content Word Count]],0),FALSE)</f>
        <v>134</v>
      </c>
    </row>
    <row r="117" spans="1:3" ht="15">
      <c r="A117" s="78" t="s">
        <v>2602</v>
      </c>
      <c r="B117" s="86" t="s">
        <v>285</v>
      </c>
      <c r="C117" s="78">
        <f>VLOOKUP(GroupVertices[[#This Row],[Vertex]],Vertices[],MATCH("ID",Vertices[[#Headers],[Vertex]:[Vertex Content Word Count]],0),FALSE)</f>
        <v>126</v>
      </c>
    </row>
    <row r="118" spans="1:3" ht="15">
      <c r="A118" s="78" t="s">
        <v>2602</v>
      </c>
      <c r="B118" s="86" t="s">
        <v>387</v>
      </c>
      <c r="C118" s="78">
        <f>VLOOKUP(GroupVertices[[#This Row],[Vertex]],Vertices[],MATCH("ID",Vertices[[#Headers],[Vertex]:[Vertex Content Word Count]],0),FALSE)</f>
        <v>113</v>
      </c>
    </row>
    <row r="119" spans="1:3" ht="15">
      <c r="A119" s="78" t="s">
        <v>2602</v>
      </c>
      <c r="B119" s="86" t="s">
        <v>281</v>
      </c>
      <c r="C119" s="78">
        <f>VLOOKUP(GroupVertices[[#This Row],[Vertex]],Vertices[],MATCH("ID",Vertices[[#Headers],[Vertex]:[Vertex Content Word Count]],0),FALSE)</f>
        <v>114</v>
      </c>
    </row>
    <row r="120" spans="1:3" ht="15">
      <c r="A120" s="78" t="s">
        <v>2602</v>
      </c>
      <c r="B120" s="86" t="s">
        <v>280</v>
      </c>
      <c r="C120" s="78">
        <f>VLOOKUP(GroupVertices[[#This Row],[Vertex]],Vertices[],MATCH("ID",Vertices[[#Headers],[Vertex]:[Vertex Content Word Count]],0),FALSE)</f>
        <v>112</v>
      </c>
    </row>
    <row r="121" spans="1:3" ht="15">
      <c r="A121" s="78" t="s">
        <v>2603</v>
      </c>
      <c r="B121" s="86" t="s">
        <v>219</v>
      </c>
      <c r="C121" s="78">
        <f>VLOOKUP(GroupVertices[[#This Row],[Vertex]],Vertices[],MATCH("ID",Vertices[[#Headers],[Vertex]:[Vertex Content Word Count]],0),FALSE)</f>
        <v>9</v>
      </c>
    </row>
    <row r="122" spans="1:3" ht="15">
      <c r="A122" s="78" t="s">
        <v>2603</v>
      </c>
      <c r="B122" s="86" t="s">
        <v>347</v>
      </c>
      <c r="C122" s="78">
        <f>VLOOKUP(GroupVertices[[#This Row],[Vertex]],Vertices[],MATCH("ID",Vertices[[#Headers],[Vertex]:[Vertex Content Word Count]],0),FALSE)</f>
        <v>12</v>
      </c>
    </row>
    <row r="123" spans="1:3" ht="15">
      <c r="A123" s="78" t="s">
        <v>2603</v>
      </c>
      <c r="B123" s="86" t="s">
        <v>346</v>
      </c>
      <c r="C123" s="78">
        <f>VLOOKUP(GroupVertices[[#This Row],[Vertex]],Vertices[],MATCH("ID",Vertices[[#Headers],[Vertex]:[Vertex Content Word Count]],0),FALSE)</f>
        <v>11</v>
      </c>
    </row>
    <row r="124" spans="1:3" ht="15">
      <c r="A124" s="78" t="s">
        <v>2603</v>
      </c>
      <c r="B124" s="86" t="s">
        <v>345</v>
      </c>
      <c r="C124" s="78">
        <f>VLOOKUP(GroupVertices[[#This Row],[Vertex]],Vertices[],MATCH("ID",Vertices[[#Headers],[Vertex]:[Vertex Content Word Count]],0),FALSE)</f>
        <v>10</v>
      </c>
    </row>
    <row r="125" spans="1:3" ht="15">
      <c r="A125" s="78" t="s">
        <v>2604</v>
      </c>
      <c r="B125" s="86" t="s">
        <v>334</v>
      </c>
      <c r="C125" s="78">
        <f>VLOOKUP(GroupVertices[[#This Row],[Vertex]],Vertices[],MATCH("ID",Vertices[[#Headers],[Vertex]:[Vertex Content Word Count]],0),FALSE)</f>
        <v>199</v>
      </c>
    </row>
    <row r="126" spans="1:3" ht="15">
      <c r="A126" s="78" t="s">
        <v>2604</v>
      </c>
      <c r="B126" s="86" t="s">
        <v>422</v>
      </c>
      <c r="C126" s="78">
        <f>VLOOKUP(GroupVertices[[#This Row],[Vertex]],Vertices[],MATCH("ID",Vertices[[#Headers],[Vertex]:[Vertex Content Word Count]],0),FALSE)</f>
        <v>201</v>
      </c>
    </row>
    <row r="127" spans="1:3" ht="15">
      <c r="A127" s="78" t="s">
        <v>2604</v>
      </c>
      <c r="B127" s="86" t="s">
        <v>421</v>
      </c>
      <c r="C127" s="78">
        <f>VLOOKUP(GroupVertices[[#This Row],[Vertex]],Vertices[],MATCH("ID",Vertices[[#Headers],[Vertex]:[Vertex Content Word Count]],0),FALSE)</f>
        <v>200</v>
      </c>
    </row>
    <row r="128" spans="1:3" ht="15">
      <c r="A128" s="78" t="s">
        <v>2605</v>
      </c>
      <c r="B128" s="86" t="s">
        <v>329</v>
      </c>
      <c r="C128" s="78">
        <f>VLOOKUP(GroupVertices[[#This Row],[Vertex]],Vertices[],MATCH("ID",Vertices[[#Headers],[Vertex]:[Vertex Content Word Count]],0),FALSE)</f>
        <v>193</v>
      </c>
    </row>
    <row r="129" spans="1:3" ht="15">
      <c r="A129" s="78" t="s">
        <v>2605</v>
      </c>
      <c r="B129" s="86" t="s">
        <v>328</v>
      </c>
      <c r="C129" s="78">
        <f>VLOOKUP(GroupVertices[[#This Row],[Vertex]],Vertices[],MATCH("ID",Vertices[[#Headers],[Vertex]:[Vertex Content Word Count]],0),FALSE)</f>
        <v>192</v>
      </c>
    </row>
    <row r="130" spans="1:3" ht="15">
      <c r="A130" s="78" t="s">
        <v>2605</v>
      </c>
      <c r="B130" s="86" t="s">
        <v>327</v>
      </c>
      <c r="C130" s="78">
        <f>VLOOKUP(GroupVertices[[#This Row],[Vertex]],Vertices[],MATCH("ID",Vertices[[#Headers],[Vertex]:[Vertex Content Word Count]],0),FALSE)</f>
        <v>191</v>
      </c>
    </row>
    <row r="131" spans="1:3" ht="15">
      <c r="A131" s="78" t="s">
        <v>2606</v>
      </c>
      <c r="B131" s="86" t="s">
        <v>318</v>
      </c>
      <c r="C131" s="78">
        <f>VLOOKUP(GroupVertices[[#This Row],[Vertex]],Vertices[],MATCH("ID",Vertices[[#Headers],[Vertex]:[Vertex Content Word Count]],0),FALSE)</f>
        <v>180</v>
      </c>
    </row>
    <row r="132" spans="1:3" ht="15">
      <c r="A132" s="78" t="s">
        <v>2606</v>
      </c>
      <c r="B132" s="86" t="s">
        <v>418</v>
      </c>
      <c r="C132" s="78">
        <f>VLOOKUP(GroupVertices[[#This Row],[Vertex]],Vertices[],MATCH("ID",Vertices[[#Headers],[Vertex]:[Vertex Content Word Count]],0),FALSE)</f>
        <v>181</v>
      </c>
    </row>
    <row r="133" spans="1:3" ht="15">
      <c r="A133" s="78" t="s">
        <v>2606</v>
      </c>
      <c r="B133" s="86" t="s">
        <v>317</v>
      </c>
      <c r="C133" s="78">
        <f>VLOOKUP(GroupVertices[[#This Row],[Vertex]],Vertices[],MATCH("ID",Vertices[[#Headers],[Vertex]:[Vertex Content Word Count]],0),FALSE)</f>
        <v>179</v>
      </c>
    </row>
    <row r="134" spans="1:3" ht="15">
      <c r="A134" s="78" t="s">
        <v>2607</v>
      </c>
      <c r="B134" s="86" t="s">
        <v>315</v>
      </c>
      <c r="C134" s="78">
        <f>VLOOKUP(GroupVertices[[#This Row],[Vertex]],Vertices[],MATCH("ID",Vertices[[#Headers],[Vertex]:[Vertex Content Word Count]],0),FALSE)</f>
        <v>173</v>
      </c>
    </row>
    <row r="135" spans="1:3" ht="15">
      <c r="A135" s="78" t="s">
        <v>2607</v>
      </c>
      <c r="B135" s="86" t="s">
        <v>415</v>
      </c>
      <c r="C135" s="78">
        <f>VLOOKUP(GroupVertices[[#This Row],[Vertex]],Vertices[],MATCH("ID",Vertices[[#Headers],[Vertex]:[Vertex Content Word Count]],0),FALSE)</f>
        <v>175</v>
      </c>
    </row>
    <row r="136" spans="1:3" ht="15">
      <c r="A136" s="78" t="s">
        <v>2607</v>
      </c>
      <c r="B136" s="86" t="s">
        <v>414</v>
      </c>
      <c r="C136" s="78">
        <f>VLOOKUP(GroupVertices[[#This Row],[Vertex]],Vertices[],MATCH("ID",Vertices[[#Headers],[Vertex]:[Vertex Content Word Count]],0),FALSE)</f>
        <v>174</v>
      </c>
    </row>
    <row r="137" spans="1:3" ht="15">
      <c r="A137" s="78" t="s">
        <v>2608</v>
      </c>
      <c r="B137" s="86" t="s">
        <v>314</v>
      </c>
      <c r="C137" s="78">
        <f>VLOOKUP(GroupVertices[[#This Row],[Vertex]],Vertices[],MATCH("ID",Vertices[[#Headers],[Vertex]:[Vertex Content Word Count]],0),FALSE)</f>
        <v>170</v>
      </c>
    </row>
    <row r="138" spans="1:3" ht="15">
      <c r="A138" s="78" t="s">
        <v>2608</v>
      </c>
      <c r="B138" s="86" t="s">
        <v>413</v>
      </c>
      <c r="C138" s="78">
        <f>VLOOKUP(GroupVertices[[#This Row],[Vertex]],Vertices[],MATCH("ID",Vertices[[#Headers],[Vertex]:[Vertex Content Word Count]],0),FALSE)</f>
        <v>172</v>
      </c>
    </row>
    <row r="139" spans="1:3" ht="15">
      <c r="A139" s="78" t="s">
        <v>2608</v>
      </c>
      <c r="B139" s="86" t="s">
        <v>412</v>
      </c>
      <c r="C139" s="78">
        <f>VLOOKUP(GroupVertices[[#This Row],[Vertex]],Vertices[],MATCH("ID",Vertices[[#Headers],[Vertex]:[Vertex Content Word Count]],0),FALSE)</f>
        <v>171</v>
      </c>
    </row>
    <row r="140" spans="1:3" ht="15">
      <c r="A140" s="78" t="s">
        <v>2609</v>
      </c>
      <c r="B140" s="86" t="s">
        <v>288</v>
      </c>
      <c r="C140" s="78">
        <f>VLOOKUP(GroupVertices[[#This Row],[Vertex]],Vertices[],MATCH("ID",Vertices[[#Headers],[Vertex]:[Vertex Content Word Count]],0),FALSE)</f>
        <v>129</v>
      </c>
    </row>
    <row r="141" spans="1:3" ht="15">
      <c r="A141" s="78" t="s">
        <v>2609</v>
      </c>
      <c r="B141" s="86" t="s">
        <v>397</v>
      </c>
      <c r="C141" s="78">
        <f>VLOOKUP(GroupVertices[[#This Row],[Vertex]],Vertices[],MATCH("ID",Vertices[[#Headers],[Vertex]:[Vertex Content Word Count]],0),FALSE)</f>
        <v>131</v>
      </c>
    </row>
    <row r="142" spans="1:3" ht="15">
      <c r="A142" s="78" t="s">
        <v>2609</v>
      </c>
      <c r="B142" s="86" t="s">
        <v>396</v>
      </c>
      <c r="C142" s="78">
        <f>VLOOKUP(GroupVertices[[#This Row],[Vertex]],Vertices[],MATCH("ID",Vertices[[#Headers],[Vertex]:[Vertex Content Word Count]],0),FALSE)</f>
        <v>130</v>
      </c>
    </row>
    <row r="143" spans="1:3" ht="15">
      <c r="A143" s="78" t="s">
        <v>2610</v>
      </c>
      <c r="B143" s="86" t="s">
        <v>279</v>
      </c>
      <c r="C143" s="78">
        <f>VLOOKUP(GroupVertices[[#This Row],[Vertex]],Vertices[],MATCH("ID",Vertices[[#Headers],[Vertex]:[Vertex Content Word Count]],0),FALSE)</f>
        <v>109</v>
      </c>
    </row>
    <row r="144" spans="1:3" ht="15">
      <c r="A144" s="78" t="s">
        <v>2610</v>
      </c>
      <c r="B144" s="86" t="s">
        <v>386</v>
      </c>
      <c r="C144" s="78">
        <f>VLOOKUP(GroupVertices[[#This Row],[Vertex]],Vertices[],MATCH("ID",Vertices[[#Headers],[Vertex]:[Vertex Content Word Count]],0),FALSE)</f>
        <v>111</v>
      </c>
    </row>
    <row r="145" spans="1:3" ht="15">
      <c r="A145" s="78" t="s">
        <v>2610</v>
      </c>
      <c r="B145" s="86" t="s">
        <v>385</v>
      </c>
      <c r="C145" s="78">
        <f>VLOOKUP(GroupVertices[[#This Row],[Vertex]],Vertices[],MATCH("ID",Vertices[[#Headers],[Vertex]:[Vertex Content Word Count]],0),FALSE)</f>
        <v>110</v>
      </c>
    </row>
    <row r="146" spans="1:3" ht="15">
      <c r="A146" s="78" t="s">
        <v>2611</v>
      </c>
      <c r="B146" s="86" t="s">
        <v>274</v>
      </c>
      <c r="C146" s="78">
        <f>VLOOKUP(GroupVertices[[#This Row],[Vertex]],Vertices[],MATCH("ID",Vertices[[#Headers],[Vertex]:[Vertex Content Word Count]],0),FALSE)</f>
        <v>101</v>
      </c>
    </row>
    <row r="147" spans="1:3" ht="15">
      <c r="A147" s="78" t="s">
        <v>2611</v>
      </c>
      <c r="B147" s="86" t="s">
        <v>383</v>
      </c>
      <c r="C147" s="78">
        <f>VLOOKUP(GroupVertices[[#This Row],[Vertex]],Vertices[],MATCH("ID",Vertices[[#Headers],[Vertex]:[Vertex Content Word Count]],0),FALSE)</f>
        <v>103</v>
      </c>
    </row>
    <row r="148" spans="1:3" ht="15">
      <c r="A148" s="78" t="s">
        <v>2611</v>
      </c>
      <c r="B148" s="86" t="s">
        <v>382</v>
      </c>
      <c r="C148" s="78">
        <f>VLOOKUP(GroupVertices[[#This Row],[Vertex]],Vertices[],MATCH("ID",Vertices[[#Headers],[Vertex]:[Vertex Content Word Count]],0),FALSE)</f>
        <v>102</v>
      </c>
    </row>
    <row r="149" spans="1:3" ht="15">
      <c r="A149" s="78" t="s">
        <v>2612</v>
      </c>
      <c r="B149" s="86" t="s">
        <v>273</v>
      </c>
      <c r="C149" s="78">
        <f>VLOOKUP(GroupVertices[[#This Row],[Vertex]],Vertices[],MATCH("ID",Vertices[[#Headers],[Vertex]:[Vertex Content Word Count]],0),FALSE)</f>
        <v>98</v>
      </c>
    </row>
    <row r="150" spans="1:3" ht="15">
      <c r="A150" s="78" t="s">
        <v>2612</v>
      </c>
      <c r="B150" s="86" t="s">
        <v>381</v>
      </c>
      <c r="C150" s="78">
        <f>VLOOKUP(GroupVertices[[#This Row],[Vertex]],Vertices[],MATCH("ID",Vertices[[#Headers],[Vertex]:[Vertex Content Word Count]],0),FALSE)</f>
        <v>100</v>
      </c>
    </row>
    <row r="151" spans="1:3" ht="15">
      <c r="A151" s="78" t="s">
        <v>2612</v>
      </c>
      <c r="B151" s="86" t="s">
        <v>380</v>
      </c>
      <c r="C151" s="78">
        <f>VLOOKUP(GroupVertices[[#This Row],[Vertex]],Vertices[],MATCH("ID",Vertices[[#Headers],[Vertex]:[Vertex Content Word Count]],0),FALSE)</f>
        <v>99</v>
      </c>
    </row>
    <row r="152" spans="1:3" ht="15">
      <c r="A152" s="78" t="s">
        <v>2613</v>
      </c>
      <c r="B152" s="86" t="s">
        <v>270</v>
      </c>
      <c r="C152" s="78">
        <f>VLOOKUP(GroupVertices[[#This Row],[Vertex]],Vertices[],MATCH("ID",Vertices[[#Headers],[Vertex]:[Vertex Content Word Count]],0),FALSE)</f>
        <v>93</v>
      </c>
    </row>
    <row r="153" spans="1:3" ht="15">
      <c r="A153" s="78" t="s">
        <v>2613</v>
      </c>
      <c r="B153" s="86" t="s">
        <v>379</v>
      </c>
      <c r="C153" s="78">
        <f>VLOOKUP(GroupVertices[[#This Row],[Vertex]],Vertices[],MATCH("ID",Vertices[[#Headers],[Vertex]:[Vertex Content Word Count]],0),FALSE)</f>
        <v>95</v>
      </c>
    </row>
    <row r="154" spans="1:3" ht="15">
      <c r="A154" s="78" t="s">
        <v>2613</v>
      </c>
      <c r="B154" s="86" t="s">
        <v>378</v>
      </c>
      <c r="C154" s="78">
        <f>VLOOKUP(GroupVertices[[#This Row],[Vertex]],Vertices[],MATCH("ID",Vertices[[#Headers],[Vertex]:[Vertex Content Word Count]],0),FALSE)</f>
        <v>94</v>
      </c>
    </row>
    <row r="155" spans="1:3" ht="15">
      <c r="A155" s="78" t="s">
        <v>2614</v>
      </c>
      <c r="B155" s="86" t="s">
        <v>261</v>
      </c>
      <c r="C155" s="78">
        <f>VLOOKUP(GroupVertices[[#This Row],[Vertex]],Vertices[],MATCH("ID",Vertices[[#Headers],[Vertex]:[Vertex Content Word Count]],0),FALSE)</f>
        <v>79</v>
      </c>
    </row>
    <row r="156" spans="1:3" ht="15">
      <c r="A156" s="78" t="s">
        <v>2614</v>
      </c>
      <c r="B156" s="86" t="s">
        <v>365</v>
      </c>
      <c r="C156" s="78">
        <f>VLOOKUP(GroupVertices[[#This Row],[Vertex]],Vertices[],MATCH("ID",Vertices[[#Headers],[Vertex]:[Vertex Content Word Count]],0),FALSE)</f>
        <v>65</v>
      </c>
    </row>
    <row r="157" spans="1:3" ht="15">
      <c r="A157" s="78" t="s">
        <v>2614</v>
      </c>
      <c r="B157" s="86" t="s">
        <v>254</v>
      </c>
      <c r="C157" s="78">
        <f>VLOOKUP(GroupVertices[[#This Row],[Vertex]],Vertices[],MATCH("ID",Vertices[[#Headers],[Vertex]:[Vertex Content Word Count]],0),FALSE)</f>
        <v>64</v>
      </c>
    </row>
    <row r="158" spans="1:3" ht="15">
      <c r="A158" s="78" t="s">
        <v>2615</v>
      </c>
      <c r="B158" s="86" t="s">
        <v>230</v>
      </c>
      <c r="C158" s="78">
        <f>VLOOKUP(GroupVertices[[#This Row],[Vertex]],Vertices[],MATCH("ID",Vertices[[#Headers],[Vertex]:[Vertex Content Word Count]],0),FALSE)</f>
        <v>27</v>
      </c>
    </row>
    <row r="159" spans="1:3" ht="15">
      <c r="A159" s="78" t="s">
        <v>2615</v>
      </c>
      <c r="B159" s="86" t="s">
        <v>353</v>
      </c>
      <c r="C159" s="78">
        <f>VLOOKUP(GroupVertices[[#This Row],[Vertex]],Vertices[],MATCH("ID",Vertices[[#Headers],[Vertex]:[Vertex Content Word Count]],0),FALSE)</f>
        <v>29</v>
      </c>
    </row>
    <row r="160" spans="1:3" ht="15">
      <c r="A160" s="78" t="s">
        <v>2615</v>
      </c>
      <c r="B160" s="86" t="s">
        <v>352</v>
      </c>
      <c r="C160" s="78">
        <f>VLOOKUP(GroupVertices[[#This Row],[Vertex]],Vertices[],MATCH("ID",Vertices[[#Headers],[Vertex]:[Vertex Content Word Count]],0),FALSE)</f>
        <v>28</v>
      </c>
    </row>
    <row r="161" spans="1:3" ht="15">
      <c r="A161" s="78" t="s">
        <v>2616</v>
      </c>
      <c r="B161" s="86" t="s">
        <v>226</v>
      </c>
      <c r="C161" s="78">
        <f>VLOOKUP(GroupVertices[[#This Row],[Vertex]],Vertices[],MATCH("ID",Vertices[[#Headers],[Vertex]:[Vertex Content Word Count]],0),FALSE)</f>
        <v>20</v>
      </c>
    </row>
    <row r="162" spans="1:3" ht="15">
      <c r="A162" s="78" t="s">
        <v>2616</v>
      </c>
      <c r="B162" s="86" t="s">
        <v>350</v>
      </c>
      <c r="C162" s="78">
        <f>VLOOKUP(GroupVertices[[#This Row],[Vertex]],Vertices[],MATCH("ID",Vertices[[#Headers],[Vertex]:[Vertex Content Word Count]],0),FALSE)</f>
        <v>22</v>
      </c>
    </row>
    <row r="163" spans="1:3" ht="15">
      <c r="A163" s="78" t="s">
        <v>2616</v>
      </c>
      <c r="B163" s="86" t="s">
        <v>349</v>
      </c>
      <c r="C163" s="78">
        <f>VLOOKUP(GroupVertices[[#This Row],[Vertex]],Vertices[],MATCH("ID",Vertices[[#Headers],[Vertex]:[Vertex Content Word Count]],0),FALSE)</f>
        <v>21</v>
      </c>
    </row>
    <row r="164" spans="1:3" ht="15">
      <c r="A164" s="78" t="s">
        <v>2617</v>
      </c>
      <c r="B164" s="86" t="s">
        <v>332</v>
      </c>
      <c r="C164" s="78">
        <f>VLOOKUP(GroupVertices[[#This Row],[Vertex]],Vertices[],MATCH("ID",Vertices[[#Headers],[Vertex]:[Vertex Content Word Count]],0),FALSE)</f>
        <v>196</v>
      </c>
    </row>
    <row r="165" spans="1:3" ht="15">
      <c r="A165" s="78" t="s">
        <v>2617</v>
      </c>
      <c r="B165" s="86" t="s">
        <v>420</v>
      </c>
      <c r="C165" s="78">
        <f>VLOOKUP(GroupVertices[[#This Row],[Vertex]],Vertices[],MATCH("ID",Vertices[[#Headers],[Vertex]:[Vertex Content Word Count]],0),FALSE)</f>
        <v>197</v>
      </c>
    </row>
    <row r="166" spans="1:3" ht="15">
      <c r="A166" s="78" t="s">
        <v>2618</v>
      </c>
      <c r="B166" s="86" t="s">
        <v>322</v>
      </c>
      <c r="C166" s="78">
        <f>VLOOKUP(GroupVertices[[#This Row],[Vertex]],Vertices[],MATCH("ID",Vertices[[#Headers],[Vertex]:[Vertex Content Word Count]],0),FALSE)</f>
        <v>185</v>
      </c>
    </row>
    <row r="167" spans="1:3" ht="15">
      <c r="A167" s="78" t="s">
        <v>2618</v>
      </c>
      <c r="B167" s="86" t="s">
        <v>419</v>
      </c>
      <c r="C167" s="78">
        <f>VLOOKUP(GroupVertices[[#This Row],[Vertex]],Vertices[],MATCH("ID",Vertices[[#Headers],[Vertex]:[Vertex Content Word Count]],0),FALSE)</f>
        <v>186</v>
      </c>
    </row>
    <row r="168" spans="1:3" ht="15">
      <c r="A168" s="78" t="s">
        <v>2619</v>
      </c>
      <c r="B168" s="86" t="s">
        <v>313</v>
      </c>
      <c r="C168" s="78">
        <f>VLOOKUP(GroupVertices[[#This Row],[Vertex]],Vertices[],MATCH("ID",Vertices[[#Headers],[Vertex]:[Vertex Content Word Count]],0),FALSE)</f>
        <v>168</v>
      </c>
    </row>
    <row r="169" spans="1:3" ht="15">
      <c r="A169" s="78" t="s">
        <v>2619</v>
      </c>
      <c r="B169" s="86" t="s">
        <v>411</v>
      </c>
      <c r="C169" s="78">
        <f>VLOOKUP(GroupVertices[[#This Row],[Vertex]],Vertices[],MATCH("ID",Vertices[[#Headers],[Vertex]:[Vertex Content Word Count]],0),FALSE)</f>
        <v>169</v>
      </c>
    </row>
    <row r="170" spans="1:3" ht="15">
      <c r="A170" s="78" t="s">
        <v>2620</v>
      </c>
      <c r="B170" s="86" t="s">
        <v>312</v>
      </c>
      <c r="C170" s="78">
        <f>VLOOKUP(GroupVertices[[#This Row],[Vertex]],Vertices[],MATCH("ID",Vertices[[#Headers],[Vertex]:[Vertex Content Word Count]],0),FALSE)</f>
        <v>166</v>
      </c>
    </row>
    <row r="171" spans="1:3" ht="15">
      <c r="A171" s="78" t="s">
        <v>2620</v>
      </c>
      <c r="B171" s="86" t="s">
        <v>410</v>
      </c>
      <c r="C171" s="78">
        <f>VLOOKUP(GroupVertices[[#This Row],[Vertex]],Vertices[],MATCH("ID",Vertices[[#Headers],[Vertex]:[Vertex Content Word Count]],0),FALSE)</f>
        <v>167</v>
      </c>
    </row>
    <row r="172" spans="1:3" ht="15">
      <c r="A172" s="78" t="s">
        <v>2621</v>
      </c>
      <c r="B172" s="86" t="s">
        <v>303</v>
      </c>
      <c r="C172" s="78">
        <f>VLOOKUP(GroupVertices[[#This Row],[Vertex]],Vertices[],MATCH("ID",Vertices[[#Headers],[Vertex]:[Vertex Content Word Count]],0),FALSE)</f>
        <v>151</v>
      </c>
    </row>
    <row r="173" spans="1:3" ht="15">
      <c r="A173" s="78" t="s">
        <v>2621</v>
      </c>
      <c r="B173" s="86" t="s">
        <v>403</v>
      </c>
      <c r="C173" s="78">
        <f>VLOOKUP(GroupVertices[[#This Row],[Vertex]],Vertices[],MATCH("ID",Vertices[[#Headers],[Vertex]:[Vertex Content Word Count]],0),FALSE)</f>
        <v>152</v>
      </c>
    </row>
    <row r="174" spans="1:3" ht="15">
      <c r="A174" s="78" t="s">
        <v>2622</v>
      </c>
      <c r="B174" s="86" t="s">
        <v>296</v>
      </c>
      <c r="C174" s="78">
        <f>VLOOKUP(GroupVertices[[#This Row],[Vertex]],Vertices[],MATCH("ID",Vertices[[#Headers],[Vertex]:[Vertex Content Word Count]],0),FALSE)</f>
        <v>141</v>
      </c>
    </row>
    <row r="175" spans="1:3" ht="15">
      <c r="A175" s="78" t="s">
        <v>2622</v>
      </c>
      <c r="B175" s="86" t="s">
        <v>399</v>
      </c>
      <c r="C175" s="78">
        <f>VLOOKUP(GroupVertices[[#This Row],[Vertex]],Vertices[],MATCH("ID",Vertices[[#Headers],[Vertex]:[Vertex Content Word Count]],0),FALSE)</f>
        <v>142</v>
      </c>
    </row>
    <row r="176" spans="1:3" ht="15">
      <c r="A176" s="78" t="s">
        <v>2623</v>
      </c>
      <c r="B176" s="86" t="s">
        <v>275</v>
      </c>
      <c r="C176" s="78">
        <f>VLOOKUP(GroupVertices[[#This Row],[Vertex]],Vertices[],MATCH("ID",Vertices[[#Headers],[Vertex]:[Vertex Content Word Count]],0),FALSE)</f>
        <v>104</v>
      </c>
    </row>
    <row r="177" spans="1:3" ht="15">
      <c r="A177" s="78" t="s">
        <v>2623</v>
      </c>
      <c r="B177" s="86" t="s">
        <v>384</v>
      </c>
      <c r="C177" s="78">
        <f>VLOOKUP(GroupVertices[[#This Row],[Vertex]],Vertices[],MATCH("ID",Vertices[[#Headers],[Vertex]:[Vertex Content Word Count]],0),FALSE)</f>
        <v>105</v>
      </c>
    </row>
    <row r="178" spans="1:3" ht="15">
      <c r="A178" s="78" t="s">
        <v>2624</v>
      </c>
      <c r="B178" s="86" t="s">
        <v>269</v>
      </c>
      <c r="C178" s="78">
        <f>VLOOKUP(GroupVertices[[#This Row],[Vertex]],Vertices[],MATCH("ID",Vertices[[#Headers],[Vertex]:[Vertex Content Word Count]],0),FALSE)</f>
        <v>91</v>
      </c>
    </row>
    <row r="179" spans="1:3" ht="15">
      <c r="A179" s="78" t="s">
        <v>2624</v>
      </c>
      <c r="B179" s="86" t="s">
        <v>377</v>
      </c>
      <c r="C179" s="78">
        <f>VLOOKUP(GroupVertices[[#This Row],[Vertex]],Vertices[],MATCH("ID",Vertices[[#Headers],[Vertex]:[Vertex Content Word Count]],0),FALSE)</f>
        <v>92</v>
      </c>
    </row>
    <row r="180" spans="1:3" ht="15">
      <c r="A180" s="78" t="s">
        <v>2625</v>
      </c>
      <c r="B180" s="86" t="s">
        <v>268</v>
      </c>
      <c r="C180" s="78">
        <f>VLOOKUP(GroupVertices[[#This Row],[Vertex]],Vertices[],MATCH("ID",Vertices[[#Headers],[Vertex]:[Vertex Content Word Count]],0),FALSE)</f>
        <v>89</v>
      </c>
    </row>
    <row r="181" spans="1:3" ht="15">
      <c r="A181" s="78" t="s">
        <v>2625</v>
      </c>
      <c r="B181" s="86" t="s">
        <v>376</v>
      </c>
      <c r="C181" s="78">
        <f>VLOOKUP(GroupVertices[[#This Row],[Vertex]],Vertices[],MATCH("ID",Vertices[[#Headers],[Vertex]:[Vertex Content Word Count]],0),FALSE)</f>
        <v>90</v>
      </c>
    </row>
    <row r="182" spans="1:3" ht="15">
      <c r="A182" s="78" t="s">
        <v>2626</v>
      </c>
      <c r="B182" s="86" t="s">
        <v>267</v>
      </c>
      <c r="C182" s="78">
        <f>VLOOKUP(GroupVertices[[#This Row],[Vertex]],Vertices[],MATCH("ID",Vertices[[#Headers],[Vertex]:[Vertex Content Word Count]],0),FALSE)</f>
        <v>87</v>
      </c>
    </row>
    <row r="183" spans="1:3" ht="15">
      <c r="A183" s="78" t="s">
        <v>2626</v>
      </c>
      <c r="B183" s="86" t="s">
        <v>375</v>
      </c>
      <c r="C183" s="78">
        <f>VLOOKUP(GroupVertices[[#This Row],[Vertex]],Vertices[],MATCH("ID",Vertices[[#Headers],[Vertex]:[Vertex Content Word Count]],0),FALSE)</f>
        <v>88</v>
      </c>
    </row>
    <row r="184" spans="1:3" ht="15">
      <c r="A184" s="78" t="s">
        <v>2627</v>
      </c>
      <c r="B184" s="86" t="s">
        <v>265</v>
      </c>
      <c r="C184" s="78">
        <f>VLOOKUP(GroupVertices[[#This Row],[Vertex]],Vertices[],MATCH("ID",Vertices[[#Headers],[Vertex]:[Vertex Content Word Count]],0),FALSE)</f>
        <v>85</v>
      </c>
    </row>
    <row r="185" spans="1:3" ht="15">
      <c r="A185" s="78" t="s">
        <v>2627</v>
      </c>
      <c r="B185" s="86" t="s">
        <v>264</v>
      </c>
      <c r="C185" s="78">
        <f>VLOOKUP(GroupVertices[[#This Row],[Vertex]],Vertices[],MATCH("ID",Vertices[[#Headers],[Vertex]:[Vertex Content Word Count]],0),FALSE)</f>
        <v>84</v>
      </c>
    </row>
    <row r="186" spans="1:3" ht="15">
      <c r="A186" s="78" t="s">
        <v>2628</v>
      </c>
      <c r="B186" s="86" t="s">
        <v>263</v>
      </c>
      <c r="C186" s="78">
        <f>VLOOKUP(GroupVertices[[#This Row],[Vertex]],Vertices[],MATCH("ID",Vertices[[#Headers],[Vertex]:[Vertex Content Word Count]],0),FALSE)</f>
        <v>82</v>
      </c>
    </row>
    <row r="187" spans="1:3" ht="15">
      <c r="A187" s="78" t="s">
        <v>2628</v>
      </c>
      <c r="B187" s="86" t="s">
        <v>374</v>
      </c>
      <c r="C187" s="78">
        <f>VLOOKUP(GroupVertices[[#This Row],[Vertex]],Vertices[],MATCH("ID",Vertices[[#Headers],[Vertex]:[Vertex Content Word Count]],0),FALSE)</f>
        <v>83</v>
      </c>
    </row>
    <row r="188" spans="1:3" ht="15">
      <c r="A188" s="78" t="s">
        <v>2629</v>
      </c>
      <c r="B188" s="86" t="s">
        <v>262</v>
      </c>
      <c r="C188" s="78">
        <f>VLOOKUP(GroupVertices[[#This Row],[Vertex]],Vertices[],MATCH("ID",Vertices[[#Headers],[Vertex]:[Vertex Content Word Count]],0),FALSE)</f>
        <v>80</v>
      </c>
    </row>
    <row r="189" spans="1:3" ht="15">
      <c r="A189" s="78" t="s">
        <v>2629</v>
      </c>
      <c r="B189" s="86" t="s">
        <v>373</v>
      </c>
      <c r="C189" s="78">
        <f>VLOOKUP(GroupVertices[[#This Row],[Vertex]],Vertices[],MATCH("ID",Vertices[[#Headers],[Vertex]:[Vertex Content Word Count]],0),FALSE)</f>
        <v>81</v>
      </c>
    </row>
    <row r="190" spans="1:3" ht="15">
      <c r="A190" s="78" t="s">
        <v>2630</v>
      </c>
      <c r="B190" s="86" t="s">
        <v>260</v>
      </c>
      <c r="C190" s="78">
        <f>VLOOKUP(GroupVertices[[#This Row],[Vertex]],Vertices[],MATCH("ID",Vertices[[#Headers],[Vertex]:[Vertex Content Word Count]],0),FALSE)</f>
        <v>77</v>
      </c>
    </row>
    <row r="191" spans="1:3" ht="15">
      <c r="A191" s="78" t="s">
        <v>2630</v>
      </c>
      <c r="B191" s="86" t="s">
        <v>372</v>
      </c>
      <c r="C191" s="78">
        <f>VLOOKUP(GroupVertices[[#This Row],[Vertex]],Vertices[],MATCH("ID",Vertices[[#Headers],[Vertex]:[Vertex Content Word Count]],0),FALSE)</f>
        <v>78</v>
      </c>
    </row>
    <row r="192" spans="1:3" ht="15">
      <c r="A192" s="78" t="s">
        <v>2631</v>
      </c>
      <c r="B192" s="86" t="s">
        <v>259</v>
      </c>
      <c r="C192" s="78">
        <f>VLOOKUP(GroupVertices[[#This Row],[Vertex]],Vertices[],MATCH("ID",Vertices[[#Headers],[Vertex]:[Vertex Content Word Count]],0),FALSE)</f>
        <v>75</v>
      </c>
    </row>
    <row r="193" spans="1:3" ht="15">
      <c r="A193" s="78" t="s">
        <v>2631</v>
      </c>
      <c r="B193" s="86" t="s">
        <v>371</v>
      </c>
      <c r="C193" s="78">
        <f>VLOOKUP(GroupVertices[[#This Row],[Vertex]],Vertices[],MATCH("ID",Vertices[[#Headers],[Vertex]:[Vertex Content Word Count]],0),FALSE)</f>
        <v>76</v>
      </c>
    </row>
    <row r="194" spans="1:3" ht="15">
      <c r="A194" s="78" t="s">
        <v>2632</v>
      </c>
      <c r="B194" s="86" t="s">
        <v>256</v>
      </c>
      <c r="C194" s="78">
        <f>VLOOKUP(GroupVertices[[#This Row],[Vertex]],Vertices[],MATCH("ID",Vertices[[#Headers],[Vertex]:[Vertex Content Word Count]],0),FALSE)</f>
        <v>68</v>
      </c>
    </row>
    <row r="195" spans="1:3" ht="15">
      <c r="A195" s="78" t="s">
        <v>2632</v>
      </c>
      <c r="B195" s="86" t="s">
        <v>367</v>
      </c>
      <c r="C195" s="78">
        <f>VLOOKUP(GroupVertices[[#This Row],[Vertex]],Vertices[],MATCH("ID",Vertices[[#Headers],[Vertex]:[Vertex Content Word Count]],0),FALSE)</f>
        <v>69</v>
      </c>
    </row>
    <row r="196" spans="1:3" ht="15">
      <c r="A196" s="78" t="s">
        <v>2633</v>
      </c>
      <c r="B196" s="86" t="s">
        <v>255</v>
      </c>
      <c r="C196" s="78">
        <f>VLOOKUP(GroupVertices[[#This Row],[Vertex]],Vertices[],MATCH("ID",Vertices[[#Headers],[Vertex]:[Vertex Content Word Count]],0),FALSE)</f>
        <v>66</v>
      </c>
    </row>
    <row r="197" spans="1:3" ht="15">
      <c r="A197" s="78" t="s">
        <v>2633</v>
      </c>
      <c r="B197" s="86" t="s">
        <v>366</v>
      </c>
      <c r="C197" s="78">
        <f>VLOOKUP(GroupVertices[[#This Row],[Vertex]],Vertices[],MATCH("ID",Vertices[[#Headers],[Vertex]:[Vertex Content Word Count]],0),FALSE)</f>
        <v>67</v>
      </c>
    </row>
    <row r="198" spans="1:3" ht="15">
      <c r="A198" s="78" t="s">
        <v>2634</v>
      </c>
      <c r="B198" s="86" t="s">
        <v>249</v>
      </c>
      <c r="C198" s="78">
        <f>VLOOKUP(GroupVertices[[#This Row],[Vertex]],Vertices[],MATCH("ID",Vertices[[#Headers],[Vertex]:[Vertex Content Word Count]],0),FALSE)</f>
        <v>54</v>
      </c>
    </row>
    <row r="199" spans="1:3" ht="15">
      <c r="A199" s="78" t="s">
        <v>2634</v>
      </c>
      <c r="B199" s="86" t="s">
        <v>360</v>
      </c>
      <c r="C199" s="78">
        <f>VLOOKUP(GroupVertices[[#This Row],[Vertex]],Vertices[],MATCH("ID",Vertices[[#Headers],[Vertex]:[Vertex Content Word Count]],0),FALSE)</f>
        <v>55</v>
      </c>
    </row>
    <row r="200" spans="1:3" ht="15">
      <c r="A200" s="78" t="s">
        <v>2635</v>
      </c>
      <c r="B200" s="86" t="s">
        <v>246</v>
      </c>
      <c r="C200" s="78">
        <f>VLOOKUP(GroupVertices[[#This Row],[Vertex]],Vertices[],MATCH("ID",Vertices[[#Headers],[Vertex]:[Vertex Content Word Count]],0),FALSE)</f>
        <v>49</v>
      </c>
    </row>
    <row r="201" spans="1:3" ht="15">
      <c r="A201" s="78" t="s">
        <v>2635</v>
      </c>
      <c r="B201" s="86" t="s">
        <v>358</v>
      </c>
      <c r="C201" s="78">
        <f>VLOOKUP(GroupVertices[[#This Row],[Vertex]],Vertices[],MATCH("ID",Vertices[[#Headers],[Vertex]:[Vertex Content Word Count]],0),FALSE)</f>
        <v>50</v>
      </c>
    </row>
    <row r="202" spans="1:3" ht="15">
      <c r="A202" s="78" t="s">
        <v>2636</v>
      </c>
      <c r="B202" s="86" t="s">
        <v>245</v>
      </c>
      <c r="C202" s="78">
        <f>VLOOKUP(GroupVertices[[#This Row],[Vertex]],Vertices[],MATCH("ID",Vertices[[#Headers],[Vertex]:[Vertex Content Word Count]],0),FALSE)</f>
        <v>47</v>
      </c>
    </row>
    <row r="203" spans="1:3" ht="15">
      <c r="A203" s="78" t="s">
        <v>2636</v>
      </c>
      <c r="B203" s="86" t="s">
        <v>357</v>
      </c>
      <c r="C203" s="78">
        <f>VLOOKUP(GroupVertices[[#This Row],[Vertex]],Vertices[],MATCH("ID",Vertices[[#Headers],[Vertex]:[Vertex Content Word Count]],0),FALSE)</f>
        <v>48</v>
      </c>
    </row>
    <row r="204" spans="1:3" ht="15">
      <c r="A204" s="78" t="s">
        <v>2637</v>
      </c>
      <c r="B204" s="86" t="s">
        <v>243</v>
      </c>
      <c r="C204" s="78">
        <f>VLOOKUP(GroupVertices[[#This Row],[Vertex]],Vertices[],MATCH("ID",Vertices[[#Headers],[Vertex]:[Vertex Content Word Count]],0),FALSE)</f>
        <v>44</v>
      </c>
    </row>
    <row r="205" spans="1:3" ht="15">
      <c r="A205" s="78" t="s">
        <v>2637</v>
      </c>
      <c r="B205" s="86" t="s">
        <v>356</v>
      </c>
      <c r="C205" s="78">
        <f>VLOOKUP(GroupVertices[[#This Row],[Vertex]],Vertices[],MATCH("ID",Vertices[[#Headers],[Vertex]:[Vertex Content Word Count]],0),FALSE)</f>
        <v>45</v>
      </c>
    </row>
    <row r="206" spans="1:3" ht="15">
      <c r="A206" s="78" t="s">
        <v>2638</v>
      </c>
      <c r="B206" s="86" t="s">
        <v>233</v>
      </c>
      <c r="C206" s="78">
        <f>VLOOKUP(GroupVertices[[#This Row],[Vertex]],Vertices[],MATCH("ID",Vertices[[#Headers],[Vertex]:[Vertex Content Word Count]],0),FALSE)</f>
        <v>32</v>
      </c>
    </row>
    <row r="207" spans="1:3" ht="15">
      <c r="A207" s="78" t="s">
        <v>2638</v>
      </c>
      <c r="B207" s="86" t="s">
        <v>354</v>
      </c>
      <c r="C207" s="78">
        <f>VLOOKUP(GroupVertices[[#This Row],[Vertex]],Vertices[],MATCH("ID",Vertices[[#Headers],[Vertex]:[Vertex Content Word Count]],0),FALSE)</f>
        <v>33</v>
      </c>
    </row>
    <row r="208" spans="1:3" ht="15">
      <c r="A208" s="78" t="s">
        <v>2639</v>
      </c>
      <c r="B208" s="86" t="s">
        <v>227</v>
      </c>
      <c r="C208" s="78">
        <f>VLOOKUP(GroupVertices[[#This Row],[Vertex]],Vertices[],MATCH("ID",Vertices[[#Headers],[Vertex]:[Vertex Content Word Count]],0),FALSE)</f>
        <v>23</v>
      </c>
    </row>
    <row r="209" spans="1:3" ht="15">
      <c r="A209" s="78" t="s">
        <v>2639</v>
      </c>
      <c r="B209" s="86" t="s">
        <v>351</v>
      </c>
      <c r="C209" s="78">
        <f>VLOOKUP(GroupVertices[[#This Row],[Vertex]],Vertices[],MATCH("ID",Vertices[[#Headers],[Vertex]:[Vertex Content Word Count]],0),FALSE)</f>
        <v>24</v>
      </c>
    </row>
    <row r="210" spans="1:3" ht="15">
      <c r="A210" s="78" t="s">
        <v>2640</v>
      </c>
      <c r="B210" s="86" t="s">
        <v>225</v>
      </c>
      <c r="C210" s="78">
        <f>VLOOKUP(GroupVertices[[#This Row],[Vertex]],Vertices[],MATCH("ID",Vertices[[#Headers],[Vertex]:[Vertex Content Word Count]],0),FALSE)</f>
        <v>18</v>
      </c>
    </row>
    <row r="211" spans="1:3" ht="15">
      <c r="A211" s="78" t="s">
        <v>2640</v>
      </c>
      <c r="B211" s="86" t="s">
        <v>348</v>
      </c>
      <c r="C211"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3464</v>
      </c>
      <c r="B2" s="34" t="s">
        <v>2557</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79</v>
      </c>
      <c r="J2" s="37">
        <f>MIN(Vertices[Betweenness Centrality])</f>
        <v>0</v>
      </c>
      <c r="K2" s="38">
        <f>COUNTIF(Vertices[Betweenness Centrality],"&gt;= "&amp;J2)-COUNTIF(Vertices[Betweenness Centrality],"&gt;="&amp;J3)</f>
        <v>190</v>
      </c>
      <c r="L2" s="37">
        <f>MIN(Vertices[Closeness Centrality])</f>
        <v>0</v>
      </c>
      <c r="M2" s="38">
        <f>COUNTIF(Vertices[Closeness Centrality],"&gt;= "&amp;L2)-COUNTIF(Vertices[Closeness Centrality],"&gt;="&amp;L3)</f>
        <v>109</v>
      </c>
      <c r="N2" s="37">
        <f>MIN(Vertices[Eigenvector Centrality])</f>
        <v>0</v>
      </c>
      <c r="O2" s="38">
        <f>COUNTIF(Vertices[Eigenvector Centrality],"&gt;= "&amp;N2)-COUNTIF(Vertices[Eigenvector Centrality],"&gt;="&amp;N3)</f>
        <v>177</v>
      </c>
      <c r="P2" s="37">
        <f>MIN(Vertices[PageRank])</f>
        <v>0.516121</v>
      </c>
      <c r="Q2" s="38">
        <f>COUNTIF(Vertices[PageRank],"&gt;= "&amp;P2)-COUNTIF(Vertices[PageRank],"&gt;="&amp;P3)</f>
        <v>98</v>
      </c>
      <c r="R2" s="37">
        <f>MIN(Vertices[Clustering Coefficient])</f>
        <v>0</v>
      </c>
      <c r="S2" s="43">
        <f>COUNTIF(Vertices[Clustering Coefficient],"&gt;= "&amp;R2)-COUNTIF(Vertices[Clustering Coefficient],"&gt;="&amp;R3)</f>
        <v>204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102</v>
      </c>
      <c r="H3" s="39">
        <f aca="true" t="shared" si="3" ref="H3:H26">H2+($H$57-$H$2)/BinDivisor</f>
        <v>0.18181818181818182</v>
      </c>
      <c r="I3" s="40">
        <f>COUNTIF(Vertices[Out-Degree],"&gt;= "&amp;H3)-COUNTIF(Vertices[Out-Degree],"&gt;="&amp;H4)</f>
        <v>0</v>
      </c>
      <c r="J3" s="39">
        <f aca="true" t="shared" si="4" ref="J3:J26">J2+($J$57-$J$2)/BinDivisor</f>
        <v>27.8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v>
      </c>
      <c r="N3" s="39">
        <f aca="true" t="shared" si="6" ref="N3:N26">N2+($N$57-$N$2)/BinDivisor</f>
        <v>0.0029425636363636367</v>
      </c>
      <c r="O3" s="40">
        <f>COUNTIF(Vertices[Eigenvector Centrality],"&gt;= "&amp;N3)-COUNTIF(Vertices[Eigenvector Centrality],"&gt;="&amp;N4)</f>
        <v>0</v>
      </c>
      <c r="P3" s="39">
        <f aca="true" t="shared" si="7" ref="P3:P26">P2+($P$57-$P$2)/BinDivisor</f>
        <v>0.787799290909091</v>
      </c>
      <c r="Q3" s="40">
        <f>COUNTIF(Vertices[PageRank],"&gt;= "&amp;P3)-COUNTIF(Vertices[PageRank],"&gt;="&amp;P4)</f>
        <v>78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210</v>
      </c>
      <c r="D4" s="32">
        <f t="shared" si="1"/>
        <v>0</v>
      </c>
      <c r="E4" s="3">
        <f>COUNTIF(Vertices[Degree],"&gt;= "&amp;D4)-COUNTIF(Vertices[Degree],"&gt;="&amp;D5)</f>
        <v>0</v>
      </c>
      <c r="F4" s="37">
        <f t="shared" si="2"/>
        <v>1.2</v>
      </c>
      <c r="G4" s="38">
        <f>COUNTIF(Vertices[In-Degree],"&gt;= "&amp;F4)-COUNTIF(Vertices[In-Degree],"&gt;="&amp;F5)</f>
        <v>0</v>
      </c>
      <c r="H4" s="37">
        <f t="shared" si="3"/>
        <v>0.36363636363636365</v>
      </c>
      <c r="I4" s="38">
        <f>COUNTIF(Vertices[Out-Degree],"&gt;= "&amp;H4)-COUNTIF(Vertices[Out-Degree],"&gt;="&amp;H5)</f>
        <v>0</v>
      </c>
      <c r="J4" s="37">
        <f t="shared" si="4"/>
        <v>55.6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0.0058851272727272735</v>
      </c>
      <c r="O4" s="38">
        <f>COUNTIF(Vertices[Eigenvector Centrality],"&gt;= "&amp;N4)-COUNTIF(Vertices[Eigenvector Centrality],"&gt;="&amp;N5)</f>
        <v>0</v>
      </c>
      <c r="P4" s="37">
        <f t="shared" si="7"/>
        <v>1.0594775818181819</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1.7999999999999998</v>
      </c>
      <c r="G5" s="40">
        <f>COUNTIF(Vertices[In-Degree],"&gt;= "&amp;F5)-COUNTIF(Vertices[In-Degree],"&gt;="&amp;F6)</f>
        <v>6</v>
      </c>
      <c r="H5" s="39">
        <f t="shared" si="3"/>
        <v>0.5454545454545454</v>
      </c>
      <c r="I5" s="40">
        <f>COUNTIF(Vertices[Out-Degree],"&gt;= "&amp;H5)-COUNTIF(Vertices[Out-Degree],"&gt;="&amp;H6)</f>
        <v>0</v>
      </c>
      <c r="J5" s="39">
        <f t="shared" si="4"/>
        <v>83.4</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0.00882769090909091</v>
      </c>
      <c r="O5" s="40">
        <f>COUNTIF(Vertices[Eigenvector Centrality],"&gt;= "&amp;N5)-COUNTIF(Vertices[Eigenvector Centrality],"&gt;="&amp;N6)</f>
        <v>0</v>
      </c>
      <c r="P5" s="39">
        <f t="shared" si="7"/>
        <v>1.3311558727272728</v>
      </c>
      <c r="Q5" s="40">
        <f>COUNTIF(Vertices[PageRank],"&gt;= "&amp;P5)-COUNTIF(Vertices[PageRank],"&gt;="&amp;P6)</f>
        <v>13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179</v>
      </c>
      <c r="D6" s="32">
        <f t="shared" si="1"/>
        <v>0</v>
      </c>
      <c r="E6" s="3">
        <f>COUNTIF(Vertices[Degree],"&gt;= "&amp;D6)-COUNTIF(Vertices[Degree],"&gt;="&amp;D7)</f>
        <v>0</v>
      </c>
      <c r="F6" s="37">
        <f t="shared" si="2"/>
        <v>2.4</v>
      </c>
      <c r="G6" s="38">
        <f>COUNTIF(Vertices[In-Degree],"&gt;= "&amp;F6)-COUNTIF(Vertices[In-Degree],"&gt;="&amp;F7)</f>
        <v>0</v>
      </c>
      <c r="H6" s="37">
        <f t="shared" si="3"/>
        <v>0.7272727272727273</v>
      </c>
      <c r="I6" s="38">
        <f>COUNTIF(Vertices[Out-Degree],"&gt;= "&amp;H6)-COUNTIF(Vertices[Out-Degree],"&gt;="&amp;H7)</f>
        <v>0</v>
      </c>
      <c r="J6" s="37">
        <f t="shared" si="4"/>
        <v>111.2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0.011770254545454547</v>
      </c>
      <c r="O6" s="38">
        <f>COUNTIF(Vertices[Eigenvector Centrality],"&gt;= "&amp;N6)-COUNTIF(Vertices[Eigenvector Centrality],"&gt;="&amp;N7)</f>
        <v>0</v>
      </c>
      <c r="P6" s="37">
        <f t="shared" si="7"/>
        <v>1.6028341636363637</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v>
      </c>
      <c r="D7" s="32">
        <f t="shared" si="1"/>
        <v>0</v>
      </c>
      <c r="E7" s="3">
        <f>COUNTIF(Vertices[Degree],"&gt;= "&amp;D7)-COUNTIF(Vertices[Degree],"&gt;="&amp;D8)</f>
        <v>0</v>
      </c>
      <c r="F7" s="39">
        <f t="shared" si="2"/>
        <v>3</v>
      </c>
      <c r="G7" s="40">
        <f>COUNTIF(Vertices[In-Degree],"&gt;= "&amp;F7)-COUNTIF(Vertices[In-Degree],"&gt;="&amp;F8)</f>
        <v>4</v>
      </c>
      <c r="H7" s="39">
        <f t="shared" si="3"/>
        <v>0.9090909090909092</v>
      </c>
      <c r="I7" s="40">
        <f>COUNTIF(Vertices[Out-Degree],"&gt;= "&amp;H7)-COUNTIF(Vertices[Out-Degree],"&gt;="&amp;H8)</f>
        <v>105</v>
      </c>
      <c r="J7" s="39">
        <f t="shared" si="4"/>
        <v>139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0.014712818181818185</v>
      </c>
      <c r="O7" s="40">
        <f>COUNTIF(Vertices[Eigenvector Centrality],"&gt;= "&amp;N7)-COUNTIF(Vertices[Eigenvector Centrality],"&gt;="&amp;N8)</f>
        <v>0</v>
      </c>
      <c r="P7" s="39">
        <f t="shared" si="7"/>
        <v>1.8745124545454546</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185</v>
      </c>
      <c r="D8" s="32">
        <f t="shared" si="1"/>
        <v>0</v>
      </c>
      <c r="E8" s="3">
        <f>COUNTIF(Vertices[Degree],"&gt;= "&amp;D8)-COUNTIF(Vertices[Degree],"&gt;="&amp;D9)</f>
        <v>0</v>
      </c>
      <c r="F8" s="37">
        <f t="shared" si="2"/>
        <v>3.6</v>
      </c>
      <c r="G8" s="38">
        <f>COUNTIF(Vertices[In-Degree],"&gt;= "&amp;F8)-COUNTIF(Vertices[In-Degree],"&gt;="&amp;F9)</f>
        <v>0</v>
      </c>
      <c r="H8" s="37">
        <f t="shared" si="3"/>
        <v>1.090909090909091</v>
      </c>
      <c r="I8" s="38">
        <f>COUNTIF(Vertices[Out-Degree],"&gt;= "&amp;H8)-COUNTIF(Vertices[Out-Degree],"&gt;="&amp;H9)</f>
        <v>0</v>
      </c>
      <c r="J8" s="37">
        <f t="shared" si="4"/>
        <v>166.8</v>
      </c>
      <c r="K8" s="38">
        <f>COUNTIF(Vertices[Betweenness Centrality],"&gt;= "&amp;J8)-COUNTIF(Vertices[Betweenness Centrality],"&gt;="&amp;J9)</f>
        <v>5</v>
      </c>
      <c r="L8" s="37">
        <f t="shared" si="5"/>
        <v>0.1090909090909091</v>
      </c>
      <c r="M8" s="38">
        <f>COUNTIF(Vertices[Closeness Centrality],"&gt;= "&amp;L8)-COUNTIF(Vertices[Closeness Centrality],"&gt;="&amp;L9)</f>
        <v>0</v>
      </c>
      <c r="N8" s="37">
        <f t="shared" si="6"/>
        <v>0.017655381818181822</v>
      </c>
      <c r="O8" s="38">
        <f>COUNTIF(Vertices[Eigenvector Centrality],"&gt;= "&amp;N8)-COUNTIF(Vertices[Eigenvector Centrality],"&gt;="&amp;N9)</f>
        <v>0</v>
      </c>
      <c r="P8" s="37">
        <f t="shared" si="7"/>
        <v>2.1461907454545455</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4.2</v>
      </c>
      <c r="G9" s="40">
        <f>COUNTIF(Vertices[In-Degree],"&gt;= "&amp;F9)-COUNTIF(Vertices[In-Degree],"&gt;="&amp;F10)</f>
        <v>0</v>
      </c>
      <c r="H9" s="39">
        <f t="shared" si="3"/>
        <v>1.272727272727273</v>
      </c>
      <c r="I9" s="40">
        <f>COUNTIF(Vertices[Out-Degree],"&gt;= "&amp;H9)-COUNTIF(Vertices[Out-Degree],"&gt;="&amp;H10)</f>
        <v>0</v>
      </c>
      <c r="J9" s="39">
        <f t="shared" si="4"/>
        <v>194.60000000000002</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0.02059794545454546</v>
      </c>
      <c r="O9" s="40">
        <f>COUNTIF(Vertices[Eigenvector Centrality],"&gt;= "&amp;N9)-COUNTIF(Vertices[Eigenvector Centrality],"&gt;="&amp;N10)</f>
        <v>0</v>
      </c>
      <c r="P9" s="39">
        <f t="shared" si="7"/>
        <v>2.417869036363636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35</v>
      </c>
      <c r="D10" s="32">
        <f t="shared" si="1"/>
        <v>0</v>
      </c>
      <c r="E10" s="3">
        <f>COUNTIF(Vertices[Degree],"&gt;= "&amp;D10)-COUNTIF(Vertices[Degree],"&gt;="&amp;D11)</f>
        <v>0</v>
      </c>
      <c r="F10" s="37">
        <f t="shared" si="2"/>
        <v>4.8</v>
      </c>
      <c r="G10" s="38">
        <f>COUNTIF(Vertices[In-Degree],"&gt;= "&amp;F10)-COUNTIF(Vertices[In-Degree],"&gt;="&amp;F11)</f>
        <v>2</v>
      </c>
      <c r="H10" s="37">
        <f t="shared" si="3"/>
        <v>1.4545454545454548</v>
      </c>
      <c r="I10" s="38">
        <f>COUNTIF(Vertices[Out-Degree],"&gt;= "&amp;H10)-COUNTIF(Vertices[Out-Degree],"&gt;="&amp;H11)</f>
        <v>0</v>
      </c>
      <c r="J10" s="37">
        <f t="shared" si="4"/>
        <v>222.40000000000003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0.023540509090909097</v>
      </c>
      <c r="O10" s="38">
        <f>COUNTIF(Vertices[Eigenvector Centrality],"&gt;= "&amp;N10)-COUNTIF(Vertices[Eigenvector Centrality],"&gt;="&amp;N11)</f>
        <v>32</v>
      </c>
      <c r="P10" s="37">
        <f t="shared" si="7"/>
        <v>2.6895473272727273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5.3999999999999995</v>
      </c>
      <c r="G11" s="40">
        <f>COUNTIF(Vertices[In-Degree],"&gt;= "&amp;F11)-COUNTIF(Vertices[In-Degree],"&gt;="&amp;F12)</f>
        <v>0</v>
      </c>
      <c r="H11" s="39">
        <f t="shared" si="3"/>
        <v>1.6363636363636367</v>
      </c>
      <c r="I11" s="40">
        <f>COUNTIF(Vertices[Out-Degree],"&gt;= "&amp;H11)-COUNTIF(Vertices[Out-Degree],"&gt;="&amp;H12)</f>
        <v>0</v>
      </c>
      <c r="J11" s="39">
        <f t="shared" si="4"/>
        <v>250.20000000000005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0.026483072727272735</v>
      </c>
      <c r="O11" s="40">
        <f>COUNTIF(Vertices[Eigenvector Centrality],"&gt;= "&amp;N11)-COUNTIF(Vertices[Eigenvector Centrality],"&gt;="&amp;N12)</f>
        <v>0</v>
      </c>
      <c r="P11" s="39">
        <f t="shared" si="7"/>
        <v>2.9612256181818184</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0.00684931506849315</v>
      </c>
      <c r="D12" s="32">
        <f t="shared" si="1"/>
        <v>0</v>
      </c>
      <c r="E12" s="3">
        <f>COUNTIF(Vertices[Degree],"&gt;= "&amp;D12)-COUNTIF(Vertices[Degree],"&gt;="&amp;D13)</f>
        <v>0</v>
      </c>
      <c r="F12" s="37">
        <f t="shared" si="2"/>
        <v>5.999999999999999</v>
      </c>
      <c r="G12" s="38">
        <f>COUNTIF(Vertices[In-Degree],"&gt;= "&amp;F12)-COUNTIF(Vertices[In-Degree],"&gt;="&amp;F13)</f>
        <v>1</v>
      </c>
      <c r="H12" s="37">
        <f t="shared" si="3"/>
        <v>1.8181818181818186</v>
      </c>
      <c r="I12" s="38">
        <f>COUNTIF(Vertices[Out-Degree],"&gt;= "&amp;H12)-COUNTIF(Vertices[Out-Degree],"&gt;="&amp;H13)</f>
        <v>0</v>
      </c>
      <c r="J12" s="37">
        <f t="shared" si="4"/>
        <v>278.00000000000006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0.029425636363636373</v>
      </c>
      <c r="O12" s="38">
        <f>COUNTIF(Vertices[Eigenvector Centrality],"&gt;= "&amp;N12)-COUNTIF(Vertices[Eigenvector Centrality],"&gt;="&amp;N13)</f>
        <v>0</v>
      </c>
      <c r="P12" s="37">
        <f t="shared" si="7"/>
        <v>3.2329039090909095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0.013605442176870748</v>
      </c>
      <c r="D13" s="32">
        <f t="shared" si="1"/>
        <v>0</v>
      </c>
      <c r="E13" s="3">
        <f>COUNTIF(Vertices[Degree],"&gt;= "&amp;D13)-COUNTIF(Vertices[Degree],"&gt;="&amp;D14)</f>
        <v>0</v>
      </c>
      <c r="F13" s="39">
        <f t="shared" si="2"/>
        <v>6.599999999999999</v>
      </c>
      <c r="G13" s="40">
        <f>COUNTIF(Vertices[In-Degree],"&gt;= "&amp;F13)-COUNTIF(Vertices[In-Degree],"&gt;="&amp;F14)</f>
        <v>1</v>
      </c>
      <c r="H13" s="39">
        <f t="shared" si="3"/>
        <v>2.0000000000000004</v>
      </c>
      <c r="I13" s="40">
        <f>COUNTIF(Vertices[Out-Degree],"&gt;= "&amp;H13)-COUNTIF(Vertices[Out-Degree],"&gt;="&amp;H14)</f>
        <v>14</v>
      </c>
      <c r="J13" s="39">
        <f t="shared" si="4"/>
        <v>305.80000000000007</v>
      </c>
      <c r="K13" s="40">
        <f>COUNTIF(Vertices[Betweenness Centrality],"&gt;= "&amp;J13)-COUNTIF(Vertices[Betweenness Centrality],"&gt;="&amp;J14)</f>
        <v>1</v>
      </c>
      <c r="L13" s="39">
        <f t="shared" si="5"/>
        <v>0.20000000000000004</v>
      </c>
      <c r="M13" s="40">
        <f>COUNTIF(Vertices[Closeness Centrality],"&gt;= "&amp;L13)-COUNTIF(Vertices[Closeness Centrality],"&gt;="&amp;L14)</f>
        <v>4</v>
      </c>
      <c r="N13" s="39">
        <f t="shared" si="6"/>
        <v>0.03236820000000001</v>
      </c>
      <c r="O13" s="40">
        <f>COUNTIF(Vertices[Eigenvector Centrality],"&gt;= "&amp;N13)-COUNTIF(Vertices[Eigenvector Centrality],"&gt;="&amp;N14)</f>
        <v>0</v>
      </c>
      <c r="P13" s="39">
        <f t="shared" si="7"/>
        <v>3.5045822000000006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7.199999999999998</v>
      </c>
      <c r="G14" s="38">
        <f>COUNTIF(Vertices[In-Degree],"&gt;= "&amp;F14)-COUNTIF(Vertices[In-Degree],"&gt;="&amp;F15)</f>
        <v>0</v>
      </c>
      <c r="H14" s="37">
        <f t="shared" si="3"/>
        <v>2.181818181818182</v>
      </c>
      <c r="I14" s="38">
        <f>COUNTIF(Vertices[Out-Degree],"&gt;= "&amp;H14)-COUNTIF(Vertices[Out-Degree],"&gt;="&amp;H15)</f>
        <v>0</v>
      </c>
      <c r="J14" s="37">
        <f t="shared" si="4"/>
        <v>333.6000000000001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0.035310763636363644</v>
      </c>
      <c r="O14" s="38">
        <f>COUNTIF(Vertices[Eigenvector Centrality],"&gt;= "&amp;N14)-COUNTIF(Vertices[Eigenvector Centrality],"&gt;="&amp;N15)</f>
        <v>0</v>
      </c>
      <c r="P14" s="37">
        <f t="shared" si="7"/>
        <v>3.7762604909090918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68</v>
      </c>
      <c r="D15" s="32">
        <f t="shared" si="1"/>
        <v>0</v>
      </c>
      <c r="E15" s="3">
        <f>COUNTIF(Vertices[Degree],"&gt;= "&amp;D15)-COUNTIF(Vertices[Degree],"&gt;="&amp;D16)</f>
        <v>0</v>
      </c>
      <c r="F15" s="39">
        <f t="shared" si="2"/>
        <v>7.799999999999998</v>
      </c>
      <c r="G15" s="40">
        <f>COUNTIF(Vertices[In-Degree],"&gt;= "&amp;F15)-COUNTIF(Vertices[In-Degree],"&gt;="&amp;F16)</f>
        <v>0</v>
      </c>
      <c r="H15" s="39">
        <f t="shared" si="3"/>
        <v>2.3636363636363638</v>
      </c>
      <c r="I15" s="40">
        <f>COUNTIF(Vertices[Out-Degree],"&gt;= "&amp;H15)-COUNTIF(Vertices[Out-Degree],"&gt;="&amp;H16)</f>
        <v>0</v>
      </c>
      <c r="J15" s="39">
        <f t="shared" si="4"/>
        <v>361.4000000000001</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0.03825332727272728</v>
      </c>
      <c r="O15" s="40">
        <f>COUNTIF(Vertices[Eigenvector Centrality],"&gt;= "&amp;N15)-COUNTIF(Vertices[Eigenvector Centrality],"&gt;="&amp;N16)</f>
        <v>0</v>
      </c>
      <c r="P15" s="39">
        <f t="shared" si="7"/>
        <v>4.047938781818183</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26</v>
      </c>
      <c r="D16" s="32">
        <f t="shared" si="1"/>
        <v>0</v>
      </c>
      <c r="E16" s="3">
        <f>COUNTIF(Vertices[Degree],"&gt;= "&amp;D16)-COUNTIF(Vertices[Degree],"&gt;="&amp;D17)</f>
        <v>0</v>
      </c>
      <c r="F16" s="37">
        <f t="shared" si="2"/>
        <v>8.399999999999999</v>
      </c>
      <c r="G16" s="38">
        <f>COUNTIF(Vertices[In-Degree],"&gt;= "&amp;F16)-COUNTIF(Vertices[In-Degree],"&gt;="&amp;F17)</f>
        <v>0</v>
      </c>
      <c r="H16" s="37">
        <f t="shared" si="3"/>
        <v>2.5454545454545454</v>
      </c>
      <c r="I16" s="38">
        <f>COUNTIF(Vertices[Out-Degree],"&gt;= "&amp;H16)-COUNTIF(Vertices[Out-Degree],"&gt;="&amp;H17)</f>
        <v>0</v>
      </c>
      <c r="J16" s="37">
        <f t="shared" si="4"/>
        <v>389.2000000000001</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0.04119589090909092</v>
      </c>
      <c r="O16" s="38">
        <f>COUNTIF(Vertices[Eigenvector Centrality],"&gt;= "&amp;N16)-COUNTIF(Vertices[Eigenvector Centrality],"&gt;="&amp;N17)</f>
        <v>0</v>
      </c>
      <c r="P16" s="37">
        <f t="shared" si="7"/>
        <v>4.319617072727274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51</v>
      </c>
      <c r="D17" s="32">
        <f t="shared" si="1"/>
        <v>0</v>
      </c>
      <c r="E17" s="3">
        <f>COUNTIF(Vertices[Degree],"&gt;= "&amp;D17)-COUNTIF(Vertices[Degree],"&gt;="&amp;D18)</f>
        <v>0</v>
      </c>
      <c r="F17" s="39">
        <f t="shared" si="2"/>
        <v>8.999999999999998</v>
      </c>
      <c r="G17" s="40">
        <f>COUNTIF(Vertices[In-Degree],"&gt;= "&amp;F17)-COUNTIF(Vertices[In-Degree],"&gt;="&amp;F18)</f>
        <v>0</v>
      </c>
      <c r="H17" s="39">
        <f t="shared" si="3"/>
        <v>2.727272727272727</v>
      </c>
      <c r="I17" s="40">
        <f>COUNTIF(Vertices[Out-Degree],"&gt;= "&amp;H17)-COUNTIF(Vertices[Out-Degree],"&gt;="&amp;H18)</f>
        <v>0</v>
      </c>
      <c r="J17" s="39">
        <f t="shared" si="4"/>
        <v>417.0000000000001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0.04413845454545456</v>
      </c>
      <c r="O17" s="40">
        <f>COUNTIF(Vertices[Eigenvector Centrality],"&gt;= "&amp;N17)-COUNTIF(Vertices[Eigenvector Centrality],"&gt;="&amp;N18)</f>
        <v>0</v>
      </c>
      <c r="P17" s="39">
        <f t="shared" si="7"/>
        <v>4.591295363636365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52</v>
      </c>
      <c r="D18" s="32">
        <f t="shared" si="1"/>
        <v>0</v>
      </c>
      <c r="E18" s="3">
        <f>COUNTIF(Vertices[Degree],"&gt;= "&amp;D18)-COUNTIF(Vertices[Degree],"&gt;="&amp;D19)</f>
        <v>0</v>
      </c>
      <c r="F18" s="37">
        <f t="shared" si="2"/>
        <v>9.599999999999998</v>
      </c>
      <c r="G18" s="38">
        <f>COUNTIF(Vertices[In-Degree],"&gt;= "&amp;F18)-COUNTIF(Vertices[In-Degree],"&gt;="&amp;F19)</f>
        <v>0</v>
      </c>
      <c r="H18" s="37">
        <f t="shared" si="3"/>
        <v>2.9090909090909087</v>
      </c>
      <c r="I18" s="38">
        <f>COUNTIF(Vertices[Out-Degree],"&gt;= "&amp;H18)-COUNTIF(Vertices[Out-Degree],"&gt;="&amp;H19)</f>
        <v>8</v>
      </c>
      <c r="J18" s="37">
        <f t="shared" si="4"/>
        <v>444.8000000000001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0.047081018181818195</v>
      </c>
      <c r="O18" s="38">
        <f>COUNTIF(Vertices[Eigenvector Centrality],"&gt;= "&amp;N18)-COUNTIF(Vertices[Eigenvector Centrality],"&gt;="&amp;N19)</f>
        <v>0</v>
      </c>
      <c r="P18" s="37">
        <f t="shared" si="7"/>
        <v>4.862973654545456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10.199999999999998</v>
      </c>
      <c r="G19" s="40">
        <f>COUNTIF(Vertices[In-Degree],"&gt;= "&amp;F19)-COUNTIF(Vertices[In-Degree],"&gt;="&amp;F20)</f>
        <v>0</v>
      </c>
      <c r="H19" s="39">
        <f t="shared" si="3"/>
        <v>3.0909090909090904</v>
      </c>
      <c r="I19" s="40">
        <f>COUNTIF(Vertices[Out-Degree],"&gt;= "&amp;H19)-COUNTIF(Vertices[Out-Degree],"&gt;="&amp;H20)</f>
        <v>0</v>
      </c>
      <c r="J19" s="39">
        <f t="shared" si="4"/>
        <v>472.60000000000014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0.05002358181818183</v>
      </c>
      <c r="O19" s="40">
        <f>COUNTIF(Vertices[Eigenvector Centrality],"&gt;= "&amp;N19)-COUNTIF(Vertices[Eigenvector Centrality],"&gt;="&amp;N20)</f>
        <v>0</v>
      </c>
      <c r="P19" s="39">
        <f t="shared" si="7"/>
        <v>5.134651945454547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10</v>
      </c>
      <c r="D20" s="32">
        <f t="shared" si="1"/>
        <v>0</v>
      </c>
      <c r="E20" s="3">
        <f>COUNTIF(Vertices[Degree],"&gt;= "&amp;D20)-COUNTIF(Vertices[Degree],"&gt;="&amp;D21)</f>
        <v>0</v>
      </c>
      <c r="F20" s="37">
        <f t="shared" si="2"/>
        <v>10.799999999999997</v>
      </c>
      <c r="G20" s="38">
        <f>COUNTIF(Vertices[In-Degree],"&gt;= "&amp;F20)-COUNTIF(Vertices[In-Degree],"&gt;="&amp;F21)</f>
        <v>0</v>
      </c>
      <c r="H20" s="37">
        <f t="shared" si="3"/>
        <v>3.272727272727272</v>
      </c>
      <c r="I20" s="38">
        <f>COUNTIF(Vertices[Out-Degree],"&gt;= "&amp;H20)-COUNTIF(Vertices[Out-Degree],"&gt;="&amp;H21)</f>
        <v>0</v>
      </c>
      <c r="J20" s="37">
        <f t="shared" si="4"/>
        <v>500.40000000000015</v>
      </c>
      <c r="K20" s="38">
        <f>COUNTIF(Vertices[Betweenness Centrality],"&gt;= "&amp;J20)-COUNTIF(Vertices[Betweenness Centrality],"&gt;="&amp;J21)</f>
        <v>0</v>
      </c>
      <c r="L20" s="37">
        <f t="shared" si="5"/>
        <v>0.3272727272727273</v>
      </c>
      <c r="M20" s="38">
        <f>COUNTIF(Vertices[Closeness Centrality],"&gt;= "&amp;L20)-COUNTIF(Vertices[Closeness Centrality],"&gt;="&amp;L21)</f>
        <v>26</v>
      </c>
      <c r="N20" s="37">
        <f t="shared" si="6"/>
        <v>0.05296614545454547</v>
      </c>
      <c r="O20" s="38">
        <f>COUNTIF(Vertices[Eigenvector Centrality],"&gt;= "&amp;N20)-COUNTIF(Vertices[Eigenvector Centrality],"&gt;="&amp;N21)</f>
        <v>0</v>
      </c>
      <c r="P20" s="37">
        <f t="shared" si="7"/>
        <v>5.4063302363636385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3.205218</v>
      </c>
      <c r="D21" s="32">
        <f t="shared" si="1"/>
        <v>0</v>
      </c>
      <c r="E21" s="3">
        <f>COUNTIF(Vertices[Degree],"&gt;= "&amp;D21)-COUNTIF(Vertices[Degree],"&gt;="&amp;D22)</f>
        <v>0</v>
      </c>
      <c r="F21" s="39">
        <f t="shared" si="2"/>
        <v>11.399999999999997</v>
      </c>
      <c r="G21" s="40">
        <f>COUNTIF(Vertices[In-Degree],"&gt;= "&amp;F21)-COUNTIF(Vertices[In-Degree],"&gt;="&amp;F22)</f>
        <v>0</v>
      </c>
      <c r="H21" s="39">
        <f t="shared" si="3"/>
        <v>3.4545454545454537</v>
      </c>
      <c r="I21" s="40">
        <f>COUNTIF(Vertices[Out-Degree],"&gt;= "&amp;H21)-COUNTIF(Vertices[Out-Degree],"&gt;="&amp;H22)</f>
        <v>0</v>
      </c>
      <c r="J21" s="39">
        <f t="shared" si="4"/>
        <v>528.2000000000002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0.05590870909090911</v>
      </c>
      <c r="O21" s="40">
        <f>COUNTIF(Vertices[Eigenvector Centrality],"&gt;= "&amp;N21)-COUNTIF(Vertices[Eigenvector Centrality],"&gt;="&amp;N22)</f>
        <v>0</v>
      </c>
      <c r="P21" s="39">
        <f t="shared" si="7"/>
        <v>5.67800852727273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11.999999999999996</v>
      </c>
      <c r="G22" s="38">
        <f>COUNTIF(Vertices[In-Degree],"&gt;= "&amp;F22)-COUNTIF(Vertices[In-Degree],"&gt;="&amp;F23)</f>
        <v>0</v>
      </c>
      <c r="H22" s="37">
        <f t="shared" si="3"/>
        <v>3.6363636363636354</v>
      </c>
      <c r="I22" s="38">
        <f>COUNTIF(Vertices[Out-Degree],"&gt;= "&amp;H22)-COUNTIF(Vertices[Out-Degree],"&gt;="&amp;H23)</f>
        <v>0</v>
      </c>
      <c r="J22" s="37">
        <f t="shared" si="4"/>
        <v>556.0000000000001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0.058851272727272745</v>
      </c>
      <c r="O22" s="38">
        <f>COUNTIF(Vertices[Eigenvector Centrality],"&gt;= "&amp;N22)-COUNTIF(Vertices[Eigenvector Centrality],"&gt;="&amp;N23)</f>
        <v>0</v>
      </c>
      <c r="P22" s="37">
        <f t="shared" si="7"/>
        <v>5.949686818181821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0.0033492822966507177</v>
      </c>
      <c r="D23" s="32">
        <f t="shared" si="1"/>
        <v>0</v>
      </c>
      <c r="E23" s="3">
        <f>COUNTIF(Vertices[Degree],"&gt;= "&amp;D23)-COUNTIF(Vertices[Degree],"&gt;="&amp;D24)</f>
        <v>0</v>
      </c>
      <c r="F23" s="39">
        <f t="shared" si="2"/>
        <v>12.599999999999996</v>
      </c>
      <c r="G23" s="40">
        <f>COUNTIF(Vertices[In-Degree],"&gt;= "&amp;F23)-COUNTIF(Vertices[In-Degree],"&gt;="&amp;F24)</f>
        <v>0</v>
      </c>
      <c r="H23" s="39">
        <f t="shared" si="3"/>
        <v>3.818181818181817</v>
      </c>
      <c r="I23" s="40">
        <f>COUNTIF(Vertices[Out-Degree],"&gt;= "&amp;H23)-COUNTIF(Vertices[Out-Degree],"&gt;="&amp;H24)</f>
        <v>0</v>
      </c>
      <c r="J23" s="39">
        <f t="shared" si="4"/>
        <v>583.8000000000001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0.06179383636363638</v>
      </c>
      <c r="O23" s="40">
        <f>COUNTIF(Vertices[Eigenvector Centrality],"&gt;= "&amp;N23)-COUNTIF(Vertices[Eigenvector Centrality],"&gt;="&amp;N24)</f>
        <v>0</v>
      </c>
      <c r="P23" s="39">
        <f t="shared" si="7"/>
        <v>6.221365109090912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3465</v>
      </c>
      <c r="B24" s="34">
        <v>0.794996</v>
      </c>
      <c r="D24" s="32">
        <f t="shared" si="1"/>
        <v>0</v>
      </c>
      <c r="E24" s="3">
        <f>COUNTIF(Vertices[Degree],"&gt;= "&amp;D24)-COUNTIF(Vertices[Degree],"&gt;="&amp;D25)</f>
        <v>0</v>
      </c>
      <c r="F24" s="37">
        <f t="shared" si="2"/>
        <v>13.199999999999996</v>
      </c>
      <c r="G24" s="38">
        <f>COUNTIF(Vertices[In-Degree],"&gt;= "&amp;F24)-COUNTIF(Vertices[In-Degree],"&gt;="&amp;F25)</f>
        <v>0</v>
      </c>
      <c r="H24" s="37">
        <f t="shared" si="3"/>
        <v>3.9999999999999987</v>
      </c>
      <c r="I24" s="38">
        <f>COUNTIF(Vertices[Out-Degree],"&gt;= "&amp;H24)-COUNTIF(Vertices[Out-Degree],"&gt;="&amp;H25)</f>
        <v>1</v>
      </c>
      <c r="J24" s="37">
        <f t="shared" si="4"/>
        <v>611.6</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0.06473640000000001</v>
      </c>
      <c r="O24" s="38">
        <f>COUNTIF(Vertices[Eigenvector Centrality],"&gt;= "&amp;N24)-COUNTIF(Vertices[Eigenvector Centrality],"&gt;="&amp;N25)</f>
        <v>0</v>
      </c>
      <c r="P24" s="37">
        <f t="shared" si="7"/>
        <v>6.493043400000003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13.799999999999995</v>
      </c>
      <c r="G25" s="40">
        <f>COUNTIF(Vertices[In-Degree],"&gt;= "&amp;F25)-COUNTIF(Vertices[In-Degree],"&gt;="&amp;F26)</f>
        <v>0</v>
      </c>
      <c r="H25" s="39">
        <f t="shared" si="3"/>
        <v>4.181818181818181</v>
      </c>
      <c r="I25" s="40">
        <f>COUNTIF(Vertices[Out-Degree],"&gt;= "&amp;H25)-COUNTIF(Vertices[Out-Degree],"&gt;="&amp;H26)</f>
        <v>0</v>
      </c>
      <c r="J25" s="39">
        <f t="shared" si="4"/>
        <v>639.4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0.06767896363636365</v>
      </c>
      <c r="O25" s="40">
        <f>COUNTIF(Vertices[Eigenvector Centrality],"&gt;= "&amp;N25)-COUNTIF(Vertices[Eigenvector Centrality],"&gt;="&amp;N26)</f>
        <v>0</v>
      </c>
      <c r="P25" s="39">
        <f t="shared" si="7"/>
        <v>6.764721690909094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3466</v>
      </c>
      <c r="B26" s="34" t="s">
        <v>3480</v>
      </c>
      <c r="D26" s="32">
        <f t="shared" si="1"/>
        <v>0</v>
      </c>
      <c r="E26" s="3">
        <f>COUNTIF(Vertices[Degree],"&gt;= "&amp;D26)-COUNTIF(Vertices[Degree],"&gt;="&amp;D28)</f>
        <v>0</v>
      </c>
      <c r="F26" s="37">
        <f t="shared" si="2"/>
        <v>14.399999999999995</v>
      </c>
      <c r="G26" s="38">
        <f>COUNTIF(Vertices[In-Degree],"&gt;= "&amp;F26)-COUNTIF(Vertices[In-Degree],"&gt;="&amp;F28)</f>
        <v>0</v>
      </c>
      <c r="H26" s="37">
        <f t="shared" si="3"/>
        <v>4.363636363636362</v>
      </c>
      <c r="I26" s="38">
        <f>COUNTIF(Vertices[Out-Degree],"&gt;= "&amp;H26)-COUNTIF(Vertices[Out-Degree],"&gt;="&amp;H28)</f>
        <v>0</v>
      </c>
      <c r="J26" s="37">
        <f t="shared" si="4"/>
        <v>667.1999999999999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0.07062152727272729</v>
      </c>
      <c r="O26" s="38">
        <f>COUNTIF(Vertices[Eigenvector Centrality],"&gt;= "&amp;N26)-COUNTIF(Vertices[Eigenvector Centrality],"&gt;="&amp;N28)</f>
        <v>0</v>
      </c>
      <c r="P26" s="37">
        <f t="shared" si="7"/>
        <v>7.036399981818185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-5</v>
      </c>
      <c r="L27" s="61"/>
      <c r="M27" s="62">
        <f>COUNTIF(Vertices[Closeness Centrality],"&gt;= "&amp;L27)-COUNTIF(Vertices[Closeness Centrality],"&gt;="&amp;L28)</f>
        <v>-63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3467</v>
      </c>
      <c r="B28" s="34" t="s">
        <v>85</v>
      </c>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4.545454545454544</v>
      </c>
      <c r="I28" s="40">
        <f>COUNTIF(Vertices[Out-Degree],"&gt;= "&amp;H28)-COUNTIF(Vertices[Out-Degree],"&gt;="&amp;H40)</f>
        <v>0</v>
      </c>
      <c r="J28" s="39">
        <f>J26+($J$57-$J$2)/BinDivisor</f>
        <v>694.9999999999999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0.07356409090909093</v>
      </c>
      <c r="O28" s="40">
        <f>COUNTIF(Vertices[Eigenvector Centrality],"&gt;= "&amp;N28)-COUNTIF(Vertices[Eigenvector Centrality],"&gt;="&amp;N40)</f>
        <v>0</v>
      </c>
      <c r="P28" s="39">
        <f>P26+($P$57-$P$2)/BinDivisor</f>
        <v>7.308078272727276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3468</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3469</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3470</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3471</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3472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3473</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3474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3475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3476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-5</v>
      </c>
      <c r="L38" s="61"/>
      <c r="M38" s="62">
        <f>COUNTIF(Vertices[Closeness Centrality],"&gt;= "&amp;L38)-COUNTIF(Vertices[Closeness Centrality],"&gt;="&amp;L40)</f>
        <v>-63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-5</v>
      </c>
      <c r="L39" s="61"/>
      <c r="M39" s="62">
        <f>COUNTIF(Vertices[Closeness Centrality],"&gt;= "&amp;L39)-COUNTIF(Vertices[Closeness Centrality],"&gt;="&amp;L40)</f>
        <v>-63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1:21" ht="15">
      <c r="A40" s="34" t="s">
        <v>3477</v>
      </c>
      <c r="B40" s="34" t="s">
        <v>85</v>
      </c>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4.727272727272726</v>
      </c>
      <c r="I40" s="38">
        <f>COUNTIF(Vertices[Out-Degree],"&gt;= "&amp;H40)-COUNTIF(Vertices[Out-Degree],"&gt;="&amp;H41)</f>
        <v>0</v>
      </c>
      <c r="J40" s="37">
        <f>J28+($J$57-$J$2)/BinDivisor</f>
        <v>722.7999999999998</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0.07650665454545456</v>
      </c>
      <c r="O40" s="38">
        <f>COUNTIF(Vertices[Eigenvector Centrality],"&gt;= "&amp;N40)-COUNTIF(Vertices[Eigenvector Centrality],"&gt;="&amp;N41)</f>
        <v>0</v>
      </c>
      <c r="P40" s="37">
        <f>P28+($P$57-$P$2)/BinDivisor</f>
        <v>7.5797565636363675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3478</v>
      </c>
      <c r="B41" s="34" t="s">
        <v>85</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4.909090909090907</v>
      </c>
      <c r="I41" s="40">
        <f>COUNTIF(Vertices[Out-Degree],"&gt;= "&amp;H41)-COUNTIF(Vertices[Out-Degree],"&gt;="&amp;H42)</f>
        <v>1</v>
      </c>
      <c r="J41" s="39">
        <f aca="true" t="shared" si="13" ref="J41:J56">J40+($J$57-$J$2)/BinDivisor</f>
        <v>750.5999999999998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15</v>
      </c>
      <c r="N41" s="39">
        <f aca="true" t="shared" si="15" ref="N41:N56">N40+($N$57-$N$2)/BinDivisor</f>
        <v>0.0794492181818182</v>
      </c>
      <c r="O41" s="40">
        <f>COUNTIF(Vertices[Eigenvector Centrality],"&gt;= "&amp;N41)-COUNTIF(Vertices[Eigenvector Centrality],"&gt;="&amp;N42)</f>
        <v>0</v>
      </c>
      <c r="P41" s="39">
        <f aca="true" t="shared" si="16" ref="P41:P56">P40+($P$57-$P$2)/BinDivisor</f>
        <v>7.851434854545459</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4" t="s">
        <v>3479</v>
      </c>
      <c r="B42" s="34" t="s">
        <v>85</v>
      </c>
      <c r="D42" s="32">
        <f t="shared" si="10"/>
        <v>0</v>
      </c>
      <c r="E42" s="3">
        <f>COUNTIF(Vertices[Degree],"&gt;= "&amp;D42)-COUNTIF(Vertices[Degree],"&gt;="&amp;D43)</f>
        <v>0</v>
      </c>
      <c r="F42" s="37">
        <f t="shared" si="11"/>
        <v>16.799999999999997</v>
      </c>
      <c r="G42" s="38">
        <f>COUNTIF(Vertices[In-Degree],"&gt;= "&amp;F42)-COUNTIF(Vertices[In-Degree],"&gt;="&amp;F43)</f>
        <v>0</v>
      </c>
      <c r="H42" s="37">
        <f t="shared" si="12"/>
        <v>5.090909090909089</v>
      </c>
      <c r="I42" s="38">
        <f>COUNTIF(Vertices[Out-Degree],"&gt;= "&amp;H42)-COUNTIF(Vertices[Out-Degree],"&gt;="&amp;H43)</f>
        <v>0</v>
      </c>
      <c r="J42" s="37">
        <f t="shared" si="13"/>
        <v>778.3999999999997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0.08239178181818184</v>
      </c>
      <c r="O42" s="38">
        <f>COUNTIF(Vertices[Eigenvector Centrality],"&gt;= "&amp;N42)-COUNTIF(Vertices[Eigenvector Centrality],"&gt;="&amp;N43)</f>
        <v>0</v>
      </c>
      <c r="P42" s="37">
        <f t="shared" si="16"/>
        <v>8.12311314545455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17.4</v>
      </c>
      <c r="G43" s="40">
        <f>COUNTIF(Vertices[In-Degree],"&gt;= "&amp;F43)-COUNTIF(Vertices[In-Degree],"&gt;="&amp;F44)</f>
        <v>0</v>
      </c>
      <c r="H43" s="39">
        <f t="shared" si="12"/>
        <v>5.272727272727271</v>
      </c>
      <c r="I43" s="40">
        <f>COUNTIF(Vertices[Out-Degree],"&gt;= "&amp;H43)-COUNTIF(Vertices[Out-Degree],"&gt;="&amp;H44)</f>
        <v>0</v>
      </c>
      <c r="J43" s="39">
        <f t="shared" si="13"/>
        <v>806.1999999999997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0.08533434545454548</v>
      </c>
      <c r="O43" s="40">
        <f>COUNTIF(Vertices[Eigenvector Centrality],"&gt;= "&amp;N43)-COUNTIF(Vertices[Eigenvector Centrality],"&gt;="&amp;N44)</f>
        <v>0</v>
      </c>
      <c r="P43" s="39">
        <f t="shared" si="16"/>
        <v>8.39479143636364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v>
      </c>
      <c r="G44" s="38">
        <f>COUNTIF(Vertices[In-Degree],"&gt;= "&amp;F44)-COUNTIF(Vertices[In-Degree],"&gt;="&amp;F45)</f>
        <v>0</v>
      </c>
      <c r="H44" s="37">
        <f t="shared" si="12"/>
        <v>5.454545454545452</v>
      </c>
      <c r="I44" s="38">
        <f>COUNTIF(Vertices[Out-Degree],"&gt;= "&amp;H44)-COUNTIF(Vertices[Out-Degree],"&gt;="&amp;H45)</f>
        <v>0</v>
      </c>
      <c r="J44" s="37">
        <f t="shared" si="13"/>
        <v>833.9999999999997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0.08827690909090911</v>
      </c>
      <c r="O44" s="38">
        <f>COUNTIF(Vertices[Eigenvector Centrality],"&gt;= "&amp;N44)-COUNTIF(Vertices[Eigenvector Centrality],"&gt;="&amp;N45)</f>
        <v>0</v>
      </c>
      <c r="P44" s="37">
        <f t="shared" si="16"/>
        <v>8.66646972727273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18.6</v>
      </c>
      <c r="G45" s="40">
        <f>COUNTIF(Vertices[In-Degree],"&gt;= "&amp;F45)-COUNTIF(Vertices[In-Degree],"&gt;="&amp;F46)</f>
        <v>0</v>
      </c>
      <c r="H45" s="39">
        <f t="shared" si="12"/>
        <v>5.636363636363634</v>
      </c>
      <c r="I45" s="40">
        <f>COUNTIF(Vertices[Out-Degree],"&gt;= "&amp;H45)-COUNTIF(Vertices[Out-Degree],"&gt;="&amp;H46)</f>
        <v>0</v>
      </c>
      <c r="J45" s="39">
        <f t="shared" si="13"/>
        <v>861.7999999999996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0.09121947272727275</v>
      </c>
      <c r="O45" s="40">
        <f>COUNTIF(Vertices[Eigenvector Centrality],"&gt;= "&amp;N45)-COUNTIF(Vertices[Eigenvector Centrality],"&gt;="&amp;N46)</f>
        <v>0</v>
      </c>
      <c r="P45" s="39">
        <f t="shared" si="16"/>
        <v>8.93814801818182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19.200000000000003</v>
      </c>
      <c r="G46" s="38">
        <f>COUNTIF(Vertices[In-Degree],"&gt;= "&amp;F46)-COUNTIF(Vertices[In-Degree],"&gt;="&amp;F47)</f>
        <v>0</v>
      </c>
      <c r="H46" s="37">
        <f t="shared" si="12"/>
        <v>5.818181818181816</v>
      </c>
      <c r="I46" s="38">
        <f>COUNTIF(Vertices[Out-Degree],"&gt;= "&amp;H46)-COUNTIF(Vertices[Out-Degree],"&gt;="&amp;H47)</f>
        <v>0</v>
      </c>
      <c r="J46" s="37">
        <f t="shared" si="13"/>
        <v>889.5999999999996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0.09416203636363639</v>
      </c>
      <c r="O46" s="38">
        <f>COUNTIF(Vertices[Eigenvector Centrality],"&gt;= "&amp;N46)-COUNTIF(Vertices[Eigenvector Centrality],"&gt;="&amp;N47)</f>
        <v>0</v>
      </c>
      <c r="P46" s="37">
        <f t="shared" si="16"/>
        <v>9.20982630909091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19.800000000000004</v>
      </c>
      <c r="G47" s="40">
        <f>COUNTIF(Vertices[In-Degree],"&gt;= "&amp;F47)-COUNTIF(Vertices[In-Degree],"&gt;="&amp;F48)</f>
        <v>0</v>
      </c>
      <c r="H47" s="39">
        <f t="shared" si="12"/>
        <v>5.999999999999997</v>
      </c>
      <c r="I47" s="40">
        <f>COUNTIF(Vertices[Out-Degree],"&gt;= "&amp;H47)-COUNTIF(Vertices[Out-Degree],"&gt;="&amp;H48)</f>
        <v>1</v>
      </c>
      <c r="J47" s="39">
        <f t="shared" si="13"/>
        <v>917.3999999999995</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0.09710460000000003</v>
      </c>
      <c r="O47" s="40">
        <f>COUNTIF(Vertices[Eigenvector Centrality],"&gt;= "&amp;N47)-COUNTIF(Vertices[Eigenvector Centrality],"&gt;="&amp;N48)</f>
        <v>0</v>
      </c>
      <c r="P47" s="39">
        <f t="shared" si="16"/>
        <v>9.481504600000001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20.400000000000006</v>
      </c>
      <c r="G48" s="38">
        <f>COUNTIF(Vertices[In-Degree],"&gt;= "&amp;F48)-COUNTIF(Vertices[In-Degree],"&gt;="&amp;F49)</f>
        <v>0</v>
      </c>
      <c r="H48" s="37">
        <f t="shared" si="12"/>
        <v>6.181818181818179</v>
      </c>
      <c r="I48" s="38">
        <f>COUNTIF(Vertices[Out-Degree],"&gt;= "&amp;H48)-COUNTIF(Vertices[Out-Degree],"&gt;="&amp;H49)</f>
        <v>0</v>
      </c>
      <c r="J48" s="37">
        <f t="shared" si="13"/>
        <v>945.1999999999995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0.10004716363636366</v>
      </c>
      <c r="O48" s="38">
        <f>COUNTIF(Vertices[Eigenvector Centrality],"&gt;= "&amp;N48)-COUNTIF(Vertices[Eigenvector Centrality],"&gt;="&amp;N49)</f>
        <v>0</v>
      </c>
      <c r="P48" s="37">
        <f t="shared" si="16"/>
        <v>9.753182890909091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21.000000000000007</v>
      </c>
      <c r="G49" s="40">
        <f>COUNTIF(Vertices[In-Degree],"&gt;= "&amp;F49)-COUNTIF(Vertices[In-Degree],"&gt;="&amp;F50)</f>
        <v>0</v>
      </c>
      <c r="H49" s="39">
        <f t="shared" si="12"/>
        <v>6.363636363636361</v>
      </c>
      <c r="I49" s="40">
        <f>COUNTIF(Vertices[Out-Degree],"&gt;= "&amp;H49)-COUNTIF(Vertices[Out-Degree],"&gt;="&amp;H50)</f>
        <v>0</v>
      </c>
      <c r="J49" s="39">
        <f t="shared" si="13"/>
        <v>972.9999999999994</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0.1029897272727273</v>
      </c>
      <c r="O49" s="40">
        <f>COUNTIF(Vertices[Eigenvector Centrality],"&gt;= "&amp;N49)-COUNTIF(Vertices[Eigenvector Centrality],"&gt;="&amp;N50)</f>
        <v>0</v>
      </c>
      <c r="P49" s="39">
        <f t="shared" si="16"/>
        <v>10.024861181818181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21.60000000000001</v>
      </c>
      <c r="G50" s="38">
        <f>COUNTIF(Vertices[In-Degree],"&gt;= "&amp;F50)-COUNTIF(Vertices[In-Degree],"&gt;="&amp;F51)</f>
        <v>0</v>
      </c>
      <c r="H50" s="37">
        <f t="shared" si="12"/>
        <v>6.545454545454542</v>
      </c>
      <c r="I50" s="38">
        <f>COUNTIF(Vertices[Out-Degree],"&gt;= "&amp;H50)-COUNTIF(Vertices[Out-Degree],"&gt;="&amp;H51)</f>
        <v>0</v>
      </c>
      <c r="J50" s="37">
        <f t="shared" si="13"/>
        <v>1000.7999999999994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0.10593229090909094</v>
      </c>
      <c r="O50" s="38">
        <f>COUNTIF(Vertices[Eigenvector Centrality],"&gt;= "&amp;N50)-COUNTIF(Vertices[Eigenvector Centrality],"&gt;="&amp;N51)</f>
        <v>0</v>
      </c>
      <c r="P50" s="37">
        <f t="shared" si="16"/>
        <v>10.296539472727272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22.20000000000001</v>
      </c>
      <c r="G51" s="40">
        <f>COUNTIF(Vertices[In-Degree],"&gt;= "&amp;F51)-COUNTIF(Vertices[In-Degree],"&gt;="&amp;F52)</f>
        <v>0</v>
      </c>
      <c r="H51" s="39">
        <f t="shared" si="12"/>
        <v>6.727272727272724</v>
      </c>
      <c r="I51" s="40">
        <f>COUNTIF(Vertices[Out-Degree],"&gt;= "&amp;H51)-COUNTIF(Vertices[Out-Degree],"&gt;="&amp;H52)</f>
        <v>0</v>
      </c>
      <c r="J51" s="39">
        <f t="shared" si="13"/>
        <v>1028.5999999999995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0.10887485454545458</v>
      </c>
      <c r="O51" s="40">
        <f>COUNTIF(Vertices[Eigenvector Centrality],"&gt;= "&amp;N51)-COUNTIF(Vertices[Eigenvector Centrality],"&gt;="&amp;N52)</f>
        <v>0</v>
      </c>
      <c r="P51" s="39">
        <f t="shared" si="16"/>
        <v>10.568217763636362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22.80000000000001</v>
      </c>
      <c r="G52" s="38">
        <f>COUNTIF(Vertices[In-Degree],"&gt;= "&amp;F52)-COUNTIF(Vertices[In-Degree],"&gt;="&amp;F53)</f>
        <v>0</v>
      </c>
      <c r="H52" s="37">
        <f t="shared" si="12"/>
        <v>6.909090909090906</v>
      </c>
      <c r="I52" s="38">
        <f>COUNTIF(Vertices[Out-Degree],"&gt;= "&amp;H52)-COUNTIF(Vertices[Out-Degree],"&gt;="&amp;H53)</f>
        <v>0</v>
      </c>
      <c r="J52" s="37">
        <f t="shared" si="13"/>
        <v>1056.3999999999994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0.11181741818181822</v>
      </c>
      <c r="O52" s="38">
        <f>COUNTIF(Vertices[Eigenvector Centrality],"&gt;= "&amp;N52)-COUNTIF(Vertices[Eigenvector Centrality],"&gt;="&amp;N53)</f>
        <v>0</v>
      </c>
      <c r="P52" s="37">
        <f t="shared" si="16"/>
        <v>10.839896054545452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7.090909090909087</v>
      </c>
      <c r="I53" s="40">
        <f>COUNTIF(Vertices[Out-Degree],"&gt;= "&amp;H53)-COUNTIF(Vertices[Out-Degree],"&gt;="&amp;H54)</f>
        <v>0</v>
      </c>
      <c r="J53" s="39">
        <f t="shared" si="13"/>
        <v>1084.1999999999994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0.11475998181818185</v>
      </c>
      <c r="O53" s="40">
        <f>COUNTIF(Vertices[Eigenvector Centrality],"&gt;= "&amp;N53)-COUNTIF(Vertices[Eigenvector Centrality],"&gt;="&amp;N54)</f>
        <v>0</v>
      </c>
      <c r="P53" s="39">
        <f t="shared" si="16"/>
        <v>11.111574345454542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7.272727272727269</v>
      </c>
      <c r="I54" s="38">
        <f>COUNTIF(Vertices[Out-Degree],"&gt;= "&amp;H54)-COUNTIF(Vertices[Out-Degree],"&gt;="&amp;H55)</f>
        <v>0</v>
      </c>
      <c r="J54" s="37">
        <f t="shared" si="13"/>
        <v>1111.9999999999993</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0.11770254545454549</v>
      </c>
      <c r="O54" s="38">
        <f>COUNTIF(Vertices[Eigenvector Centrality],"&gt;= "&amp;N54)-COUNTIF(Vertices[Eigenvector Centrality],"&gt;="&amp;N55)</f>
        <v>0</v>
      </c>
      <c r="P54" s="37">
        <f t="shared" si="16"/>
        <v>11.383252636363633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24.600000000000016</v>
      </c>
      <c r="G55" s="40">
        <f>COUNTIF(Vertices[In-Degree],"&gt;= "&amp;F55)-COUNTIF(Vertices[In-Degree],"&gt;="&amp;F56)</f>
        <v>0</v>
      </c>
      <c r="H55" s="39">
        <f t="shared" si="12"/>
        <v>7.454545454545451</v>
      </c>
      <c r="I55" s="40">
        <f>COUNTIF(Vertices[Out-Degree],"&gt;= "&amp;H55)-COUNTIF(Vertices[Out-Degree],"&gt;="&amp;H56)</f>
        <v>0</v>
      </c>
      <c r="J55" s="39">
        <f t="shared" si="13"/>
        <v>1139.7999999999993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0.12064510909090913</v>
      </c>
      <c r="O55" s="40">
        <f>COUNTIF(Vertices[Eigenvector Centrality],"&gt;= "&amp;N55)-COUNTIF(Vertices[Eigenvector Centrality],"&gt;="&amp;N56)</f>
        <v>0</v>
      </c>
      <c r="P55" s="39">
        <f t="shared" si="16"/>
        <v>11.654930927272723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25.200000000000017</v>
      </c>
      <c r="G56" s="38">
        <f>COUNTIF(Vertices[In-Degree],"&gt;= "&amp;F56)-COUNTIF(Vertices[In-Degree],"&gt;="&amp;F57)</f>
        <v>0</v>
      </c>
      <c r="H56" s="37">
        <f t="shared" si="12"/>
        <v>7.636363636363632</v>
      </c>
      <c r="I56" s="38">
        <f>COUNTIF(Vertices[Out-Degree],"&gt;= "&amp;H56)-COUNTIF(Vertices[Out-Degree],"&gt;="&amp;H57)</f>
        <v>0</v>
      </c>
      <c r="J56" s="37">
        <f t="shared" si="13"/>
        <v>1167.5999999999992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0.12358767272727277</v>
      </c>
      <c r="O56" s="38">
        <f>COUNTIF(Vertices[Eigenvector Centrality],"&gt;= "&amp;N56)-COUNTIF(Vertices[Eigenvector Centrality],"&gt;="&amp;N57)</f>
        <v>0</v>
      </c>
      <c r="P56" s="37">
        <f t="shared" si="16"/>
        <v>11.926609218181813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33</v>
      </c>
      <c r="G57" s="42">
        <f>COUNTIF(Vertices[In-Degree],"&gt;= "&amp;F57)-COUNTIF(Vertices[In-Degree],"&gt;="&amp;F58)</f>
        <v>1</v>
      </c>
      <c r="H57" s="41">
        <f>MAX(Vertices[Out-Degree])</f>
        <v>10</v>
      </c>
      <c r="I57" s="42">
        <f>COUNTIF(Vertices[Out-Degree],"&gt;= "&amp;H57)-COUNTIF(Vertices[Out-Degree],"&gt;="&amp;H58)</f>
        <v>1</v>
      </c>
      <c r="J57" s="41">
        <f>MAX(Vertices[Betweenness Centrality])</f>
        <v>1529</v>
      </c>
      <c r="K57" s="42">
        <f>COUNTIF(Vertices[Betweenness Centrality],"&gt;= "&amp;J57)-COUNTIF(Vertices[Betweenness Centrality],"&gt;="&amp;J58)</f>
        <v>1</v>
      </c>
      <c r="L57" s="41">
        <f>MAX(Vertices[Closeness Centrality])</f>
        <v>1</v>
      </c>
      <c r="M57" s="42">
        <f>COUNTIF(Vertices[Closeness Centrality],"&gt;= "&amp;L57)-COUNTIF(Vertices[Closeness Centrality],"&gt;="&amp;L58)</f>
        <v>48</v>
      </c>
      <c r="N57" s="41">
        <f>MAX(Vertices[Eigenvector Centrality])</f>
        <v>0.161841</v>
      </c>
      <c r="O57" s="42">
        <f>COUNTIF(Vertices[Eigenvector Centrality],"&gt;= "&amp;N57)-COUNTIF(Vertices[Eigenvector Centrality],"&gt;="&amp;N58)</f>
        <v>1</v>
      </c>
      <c r="P57" s="41">
        <f>MAX(Vertices[PageRank])</f>
        <v>15.458427</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33</v>
      </c>
    </row>
    <row r="73" spans="1:2" ht="15">
      <c r="A73" s="33" t="s">
        <v>90</v>
      </c>
      <c r="B73" s="47">
        <f>_xlfn.IFERROR(AVERAGE(Vertices[In-Degree]),NoMetricMessage)</f>
        <v>0.8666666666666667</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10</v>
      </c>
    </row>
    <row r="87" spans="1:2" ht="15">
      <c r="A87" s="33" t="s">
        <v>96</v>
      </c>
      <c r="B87" s="47">
        <f>_xlfn.IFERROR(AVERAGE(Vertices[Out-Degree]),NoMetricMessage)</f>
        <v>0.8666666666666667</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1529</v>
      </c>
    </row>
    <row r="101" spans="1:2" ht="15">
      <c r="A101" s="33" t="s">
        <v>102</v>
      </c>
      <c r="B101" s="47">
        <f>_xlfn.IFERROR(AVERAGE(Vertices[Betweenness Centrality]),NoMetricMessage)</f>
        <v>42.857142857142854</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0.3194477190476192</v>
      </c>
    </row>
    <row r="116" spans="1:2" ht="15">
      <c r="A116" s="33" t="s">
        <v>109</v>
      </c>
      <c r="B116" s="47">
        <f>_xlfn.IFERROR(MEDIAN(Vertices[Closeness Centrality]),NoMetricMessage)</f>
        <v>0.015873</v>
      </c>
    </row>
    <row r="127" spans="1:2" ht="15">
      <c r="A127" s="33" t="s">
        <v>112</v>
      </c>
      <c r="B127" s="47">
        <f>IF(COUNT(Vertices[Eigenvector Centrality])&gt;0,N2,NoMetricMessage)</f>
        <v>0</v>
      </c>
    </row>
    <row r="128" spans="1:2" ht="15">
      <c r="A128" s="33" t="s">
        <v>113</v>
      </c>
      <c r="B128" s="47">
        <f>IF(COUNT(Vertices[Eigenvector Centrality])&gt;0,N57,NoMetricMessage)</f>
        <v>0.161841</v>
      </c>
    </row>
    <row r="129" spans="1:2" ht="15">
      <c r="A129" s="33" t="s">
        <v>114</v>
      </c>
      <c r="B129" s="47">
        <f>_xlfn.IFERROR(AVERAGE(Vertices[Eigenvector Centrality]),NoMetricMessage)</f>
        <v>0.004761833333333332</v>
      </c>
    </row>
    <row r="130" spans="1:2" ht="15">
      <c r="A130" s="33" t="s">
        <v>115</v>
      </c>
      <c r="B130" s="47">
        <f>_xlfn.IFERROR(MEDIAN(Vertices[Eigenvector Centrality]),NoMetricMessage)</f>
        <v>0</v>
      </c>
    </row>
    <row r="141" spans="1:2" ht="15">
      <c r="A141" s="33" t="s">
        <v>140</v>
      </c>
      <c r="B141" s="47">
        <f>IF(COUNT(Vertices[PageRank])&gt;0,P2,NoMetricMessage)</f>
        <v>0.516121</v>
      </c>
    </row>
    <row r="142" spans="1:2" ht="15">
      <c r="A142" s="33" t="s">
        <v>141</v>
      </c>
      <c r="B142" s="47">
        <f>IF(COUNT(Vertices[PageRank])&gt;0,P57,NoMetricMessage)</f>
        <v>15.458427</v>
      </c>
    </row>
    <row r="143" spans="1:2" ht="15">
      <c r="A143" s="33" t="s">
        <v>142</v>
      </c>
      <c r="B143" s="47">
        <f>_xlfn.IFERROR(AVERAGE(Vertices[PageRank]),NoMetricMessage)</f>
        <v>0.9999971095238093</v>
      </c>
    </row>
    <row r="144" spans="1:2" ht="15">
      <c r="A144" s="33" t="s">
        <v>143</v>
      </c>
      <c r="B144" s="47">
        <f>_xlfn.IFERROR(MEDIAN(Vertices[PageRank]),NoMetricMessage)</f>
        <v>0.999997</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0.015079365079365078</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2559</v>
      </c>
      <c r="K7" s="13" t="s">
        <v>2560</v>
      </c>
    </row>
    <row r="8" spans="1:11" ht="409.5">
      <c r="A8"/>
      <c r="B8">
        <v>2</v>
      </c>
      <c r="C8">
        <v>2</v>
      </c>
      <c r="D8" t="s">
        <v>61</v>
      </c>
      <c r="E8" t="s">
        <v>61</v>
      </c>
      <c r="H8" t="s">
        <v>73</v>
      </c>
      <c r="J8" t="s">
        <v>2561</v>
      </c>
      <c r="K8" s="13" t="s">
        <v>2562</v>
      </c>
    </row>
    <row r="9" spans="1:11" ht="409.5">
      <c r="A9"/>
      <c r="B9">
        <v>3</v>
      </c>
      <c r="C9">
        <v>4</v>
      </c>
      <c r="D9" t="s">
        <v>62</v>
      </c>
      <c r="E9" t="s">
        <v>62</v>
      </c>
      <c r="H9" t="s">
        <v>74</v>
      </c>
      <c r="J9" t="s">
        <v>2563</v>
      </c>
      <c r="K9" s="104" t="s">
        <v>2564</v>
      </c>
    </row>
    <row r="10" spans="1:11" ht="409.5">
      <c r="A10"/>
      <c r="B10">
        <v>4</v>
      </c>
      <c r="D10" t="s">
        <v>63</v>
      </c>
      <c r="E10" t="s">
        <v>63</v>
      </c>
      <c r="H10" t="s">
        <v>75</v>
      </c>
      <c r="J10" t="s">
        <v>2565</v>
      </c>
      <c r="K10" s="13" t="s">
        <v>2566</v>
      </c>
    </row>
    <row r="11" spans="1:11" ht="15">
      <c r="A11"/>
      <c r="B11">
        <v>5</v>
      </c>
      <c r="D11" t="s">
        <v>46</v>
      </c>
      <c r="E11">
        <v>1</v>
      </c>
      <c r="H11" t="s">
        <v>76</v>
      </c>
      <c r="J11" t="s">
        <v>2567</v>
      </c>
      <c r="K11" t="s">
        <v>2568</v>
      </c>
    </row>
    <row r="12" spans="1:11" ht="15">
      <c r="A12"/>
      <c r="B12"/>
      <c r="D12" t="s">
        <v>64</v>
      </c>
      <c r="E12">
        <v>2</v>
      </c>
      <c r="H12">
        <v>0</v>
      </c>
      <c r="J12" t="s">
        <v>2569</v>
      </c>
      <c r="K12" t="s">
        <v>2570</v>
      </c>
    </row>
    <row r="13" spans="1:11" ht="15">
      <c r="A13"/>
      <c r="B13"/>
      <c r="D13">
        <v>1</v>
      </c>
      <c r="E13">
        <v>3</v>
      </c>
      <c r="H13">
        <v>1</v>
      </c>
      <c r="J13" t="s">
        <v>2571</v>
      </c>
      <c r="K13" t="s">
        <v>2572</v>
      </c>
    </row>
    <row r="14" spans="4:11" ht="15">
      <c r="D14">
        <v>2</v>
      </c>
      <c r="E14">
        <v>4</v>
      </c>
      <c r="H14">
        <v>2</v>
      </c>
      <c r="J14" t="s">
        <v>2573</v>
      </c>
      <c r="K14" t="s">
        <v>2574</v>
      </c>
    </row>
    <row r="15" spans="4:11" ht="15">
      <c r="D15">
        <v>3</v>
      </c>
      <c r="E15">
        <v>5</v>
      </c>
      <c r="H15">
        <v>3</v>
      </c>
      <c r="J15" t="s">
        <v>2575</v>
      </c>
      <c r="K15" t="s">
        <v>2576</v>
      </c>
    </row>
    <row r="16" spans="4:11" ht="15">
      <c r="D16">
        <v>4</v>
      </c>
      <c r="E16">
        <v>6</v>
      </c>
      <c r="H16">
        <v>4</v>
      </c>
      <c r="J16" t="s">
        <v>2577</v>
      </c>
      <c r="K16" t="s">
        <v>2578</v>
      </c>
    </row>
    <row r="17" spans="4:11" ht="15">
      <c r="D17">
        <v>5</v>
      </c>
      <c r="E17">
        <v>7</v>
      </c>
      <c r="H17">
        <v>5</v>
      </c>
      <c r="J17" t="s">
        <v>2579</v>
      </c>
      <c r="K17" t="s">
        <v>2580</v>
      </c>
    </row>
    <row r="18" spans="4:11" ht="15">
      <c r="D18">
        <v>6</v>
      </c>
      <c r="E18">
        <v>8</v>
      </c>
      <c r="H18">
        <v>6</v>
      </c>
      <c r="J18" t="s">
        <v>2581</v>
      </c>
      <c r="K18" t="s">
        <v>2582</v>
      </c>
    </row>
    <row r="19" spans="4:11" ht="15">
      <c r="D19">
        <v>7</v>
      </c>
      <c r="E19">
        <v>9</v>
      </c>
      <c r="H19">
        <v>7</v>
      </c>
      <c r="J19" t="s">
        <v>2583</v>
      </c>
      <c r="K19" t="s">
        <v>2584</v>
      </c>
    </row>
    <row r="20" spans="4:11" ht="15">
      <c r="D20">
        <v>8</v>
      </c>
      <c r="H20">
        <v>8</v>
      </c>
      <c r="J20" t="s">
        <v>2585</v>
      </c>
      <c r="K20" t="s">
        <v>2586</v>
      </c>
    </row>
    <row r="21" spans="4:11" ht="409.5">
      <c r="D21">
        <v>9</v>
      </c>
      <c r="H21">
        <v>9</v>
      </c>
      <c r="J21" t="s">
        <v>2587</v>
      </c>
      <c r="K21" s="13" t="s">
        <v>2588</v>
      </c>
    </row>
    <row r="22" spans="4:11" ht="409.5">
      <c r="D22">
        <v>10</v>
      </c>
      <c r="J22" t="s">
        <v>2589</v>
      </c>
      <c r="K22" s="13" t="s">
        <v>2590</v>
      </c>
    </row>
    <row r="23" spans="4:11" ht="409.5">
      <c r="D23">
        <v>11</v>
      </c>
      <c r="J23" t="s">
        <v>2591</v>
      </c>
      <c r="K23" s="13" t="s">
        <v>2592</v>
      </c>
    </row>
    <row r="24" spans="10:11" ht="409.5">
      <c r="J24" t="s">
        <v>2593</v>
      </c>
      <c r="K24" s="13" t="s">
        <v>3528</v>
      </c>
    </row>
    <row r="25" spans="10:11" ht="15">
      <c r="J25" t="s">
        <v>2594</v>
      </c>
      <c r="K25" t="b">
        <v>0</v>
      </c>
    </row>
    <row r="26" spans="10:11" ht="15">
      <c r="J26" t="s">
        <v>3525</v>
      </c>
      <c r="K26" t="s">
        <v>3526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2657</v>
      </c>
      <c r="B1" s="13" t="s">
        <v>2658</v>
      </c>
      <c r="C1" s="78" t="s">
        <v>2659</v>
      </c>
      <c r="D1" s="78" t="s">
        <v>2661</v>
      </c>
      <c r="E1" s="13" t="s">
        <v>2660</v>
      </c>
      <c r="F1" s="13" t="s">
        <v>2663</v>
      </c>
      <c r="G1" s="13" t="s">
        <v>2662</v>
      </c>
      <c r="H1" s="13" t="s">
        <v>2665</v>
      </c>
      <c r="I1" s="13" t="s">
        <v>2664</v>
      </c>
      <c r="J1" s="13" t="s">
        <v>2667</v>
      </c>
      <c r="K1" s="78" t="s">
        <v>2666</v>
      </c>
      <c r="L1" s="78" t="s">
        <v>2669</v>
      </c>
      <c r="M1" s="13" t="s">
        <v>2668</v>
      </c>
      <c r="N1" s="13" t="s">
        <v>2671</v>
      </c>
      <c r="O1" s="78" t="s">
        <v>2670</v>
      </c>
      <c r="P1" s="78" t="s">
        <v>2673</v>
      </c>
      <c r="Q1" s="78" t="s">
        <v>2672</v>
      </c>
      <c r="R1" s="78" t="s">
        <v>2675</v>
      </c>
      <c r="S1" s="78" t="s">
        <v>2674</v>
      </c>
      <c r="T1" s="78" t="s">
        <v>2677</v>
      </c>
      <c r="U1" s="13" t="s">
        <v>2676</v>
      </c>
      <c r="V1" s="13" t="s">
        <v>2678</v>
      </c>
    </row>
    <row r="2" spans="1:22" ht="15">
      <c r="A2" s="83" t="s">
        <v>537</v>
      </c>
      <c r="B2" s="78">
        <v>2</v>
      </c>
      <c r="C2" s="78"/>
      <c r="D2" s="78"/>
      <c r="E2" s="83" t="s">
        <v>525</v>
      </c>
      <c r="F2" s="78">
        <v>2</v>
      </c>
      <c r="G2" s="83" t="s">
        <v>530</v>
      </c>
      <c r="H2" s="78">
        <v>1</v>
      </c>
      <c r="I2" s="83" t="s">
        <v>528</v>
      </c>
      <c r="J2" s="78">
        <v>1</v>
      </c>
      <c r="K2" s="78"/>
      <c r="L2" s="78"/>
      <c r="M2" s="83" t="s">
        <v>536</v>
      </c>
      <c r="N2" s="78">
        <v>1</v>
      </c>
      <c r="O2" s="78"/>
      <c r="P2" s="78"/>
      <c r="Q2" s="78"/>
      <c r="R2" s="78"/>
      <c r="S2" s="78"/>
      <c r="T2" s="78"/>
      <c r="U2" s="83" t="s">
        <v>538</v>
      </c>
      <c r="V2" s="78">
        <v>1</v>
      </c>
    </row>
    <row r="3" spans="1:22" ht="15">
      <c r="A3" s="83" t="s">
        <v>525</v>
      </c>
      <c r="B3" s="78">
        <v>2</v>
      </c>
      <c r="C3" s="78"/>
      <c r="D3" s="78"/>
      <c r="E3" s="83" t="s">
        <v>537</v>
      </c>
      <c r="F3" s="78">
        <v>2</v>
      </c>
      <c r="G3" s="78"/>
      <c r="H3" s="78"/>
      <c r="I3" s="78"/>
      <c r="J3" s="78"/>
      <c r="K3" s="78"/>
      <c r="L3" s="78"/>
      <c r="M3" s="78"/>
      <c r="N3" s="78"/>
      <c r="O3" s="78"/>
      <c r="P3" s="78"/>
      <c r="Q3" s="78"/>
      <c r="R3" s="78"/>
      <c r="S3" s="78"/>
      <c r="T3" s="78"/>
      <c r="U3" s="78"/>
      <c r="V3" s="78"/>
    </row>
    <row r="4" spans="1:22" ht="15">
      <c r="A4" s="83" t="s">
        <v>545</v>
      </c>
      <c r="B4" s="78">
        <v>1</v>
      </c>
      <c r="C4" s="78"/>
      <c r="D4" s="78"/>
      <c r="E4" s="83" t="s">
        <v>524</v>
      </c>
      <c r="F4" s="78">
        <v>1</v>
      </c>
      <c r="G4" s="78"/>
      <c r="H4" s="78"/>
      <c r="I4" s="78"/>
      <c r="J4" s="78"/>
      <c r="K4" s="78"/>
      <c r="L4" s="78"/>
      <c r="M4" s="78"/>
      <c r="N4" s="78"/>
      <c r="O4" s="78"/>
      <c r="P4" s="78"/>
      <c r="Q4" s="78"/>
      <c r="R4" s="78"/>
      <c r="S4" s="78"/>
      <c r="T4" s="78"/>
      <c r="U4" s="78"/>
      <c r="V4" s="78"/>
    </row>
    <row r="5" spans="1:22" ht="15">
      <c r="A5" s="83" t="s">
        <v>544</v>
      </c>
      <c r="B5" s="78">
        <v>1</v>
      </c>
      <c r="C5" s="78"/>
      <c r="D5" s="78"/>
      <c r="E5" s="83" t="s">
        <v>526</v>
      </c>
      <c r="F5" s="78">
        <v>1</v>
      </c>
      <c r="G5" s="78"/>
      <c r="H5" s="78"/>
      <c r="I5" s="78"/>
      <c r="J5" s="78"/>
      <c r="K5" s="78"/>
      <c r="L5" s="78"/>
      <c r="M5" s="78"/>
      <c r="N5" s="78"/>
      <c r="O5" s="78"/>
      <c r="P5" s="78"/>
      <c r="Q5" s="78"/>
      <c r="R5" s="78"/>
      <c r="S5" s="78"/>
      <c r="T5" s="78"/>
      <c r="U5" s="78"/>
      <c r="V5" s="78"/>
    </row>
    <row r="6" spans="1:22" ht="15">
      <c r="A6" s="83" t="s">
        <v>543</v>
      </c>
      <c r="B6" s="78">
        <v>1</v>
      </c>
      <c r="C6" s="78"/>
      <c r="D6" s="78"/>
      <c r="E6" s="83" t="s">
        <v>529</v>
      </c>
      <c r="F6" s="78">
        <v>1</v>
      </c>
      <c r="G6" s="78"/>
      <c r="H6" s="78"/>
      <c r="I6" s="78"/>
      <c r="J6" s="78"/>
      <c r="K6" s="78"/>
      <c r="L6" s="78"/>
      <c r="M6" s="78"/>
      <c r="N6" s="78"/>
      <c r="O6" s="78"/>
      <c r="P6" s="78"/>
      <c r="Q6" s="78"/>
      <c r="R6" s="78"/>
      <c r="S6" s="78"/>
      <c r="T6" s="78"/>
      <c r="U6" s="78"/>
      <c r="V6" s="78"/>
    </row>
    <row r="7" spans="1:22" ht="15">
      <c r="A7" s="83" t="s">
        <v>542</v>
      </c>
      <c r="B7" s="78">
        <v>1</v>
      </c>
      <c r="C7" s="78"/>
      <c r="D7" s="78"/>
      <c r="E7" s="83" t="s">
        <v>533</v>
      </c>
      <c r="F7" s="78">
        <v>1</v>
      </c>
      <c r="G7" s="78"/>
      <c r="H7" s="78"/>
      <c r="I7" s="78"/>
      <c r="J7" s="78"/>
      <c r="K7" s="78"/>
      <c r="L7" s="78"/>
      <c r="M7" s="78"/>
      <c r="N7" s="78"/>
      <c r="O7" s="78"/>
      <c r="P7" s="78"/>
      <c r="Q7" s="78"/>
      <c r="R7" s="78"/>
      <c r="S7" s="78"/>
      <c r="T7" s="78"/>
      <c r="U7" s="78"/>
      <c r="V7" s="78"/>
    </row>
    <row r="8" spans="1:22" ht="15">
      <c r="A8" s="83" t="s">
        <v>541</v>
      </c>
      <c r="B8" s="78">
        <v>1</v>
      </c>
      <c r="C8" s="78"/>
      <c r="D8" s="78"/>
      <c r="E8" s="83" t="s">
        <v>535</v>
      </c>
      <c r="F8" s="78">
        <v>1</v>
      </c>
      <c r="G8" s="78"/>
      <c r="H8" s="78"/>
      <c r="I8" s="78"/>
      <c r="J8" s="78"/>
      <c r="K8" s="78"/>
      <c r="L8" s="78"/>
      <c r="M8" s="78"/>
      <c r="N8" s="78"/>
      <c r="O8" s="78"/>
      <c r="P8" s="78"/>
      <c r="Q8" s="78"/>
      <c r="R8" s="78"/>
      <c r="S8" s="78"/>
      <c r="T8" s="78"/>
      <c r="U8" s="78"/>
      <c r="V8" s="78"/>
    </row>
    <row r="9" spans="1:22" ht="15">
      <c r="A9" s="83" t="s">
        <v>540</v>
      </c>
      <c r="B9" s="78">
        <v>1</v>
      </c>
      <c r="C9" s="78"/>
      <c r="D9" s="78"/>
      <c r="E9" s="83" t="s">
        <v>539</v>
      </c>
      <c r="F9" s="78">
        <v>1</v>
      </c>
      <c r="G9" s="78"/>
      <c r="H9" s="78"/>
      <c r="I9" s="78"/>
      <c r="J9" s="78"/>
      <c r="K9" s="78"/>
      <c r="L9" s="78"/>
      <c r="M9" s="78"/>
      <c r="N9" s="78"/>
      <c r="O9" s="78"/>
      <c r="P9" s="78"/>
      <c r="Q9" s="78"/>
      <c r="R9" s="78"/>
      <c r="S9" s="78"/>
      <c r="T9" s="78"/>
      <c r="U9" s="78"/>
      <c r="V9" s="78"/>
    </row>
    <row r="10" spans="1:22" ht="15">
      <c r="A10" s="83" t="s">
        <v>539</v>
      </c>
      <c r="B10" s="78">
        <v>1</v>
      </c>
      <c r="C10" s="78"/>
      <c r="D10" s="78"/>
      <c r="E10" s="83" t="s">
        <v>540</v>
      </c>
      <c r="F10" s="78">
        <v>1</v>
      </c>
      <c r="G10" s="78"/>
      <c r="H10" s="78"/>
      <c r="I10" s="78"/>
      <c r="J10" s="78"/>
      <c r="K10" s="78"/>
      <c r="L10" s="78"/>
      <c r="M10" s="78"/>
      <c r="N10" s="78"/>
      <c r="O10" s="78"/>
      <c r="P10" s="78"/>
      <c r="Q10" s="78"/>
      <c r="R10" s="78"/>
      <c r="S10" s="78"/>
      <c r="T10" s="78"/>
      <c r="U10" s="78"/>
      <c r="V10" s="78"/>
    </row>
    <row r="11" spans="1:22" ht="15">
      <c r="A11" s="83" t="s">
        <v>538</v>
      </c>
      <c r="B11" s="78">
        <v>1</v>
      </c>
      <c r="C11" s="78"/>
      <c r="D11" s="78"/>
      <c r="E11" s="83" t="s">
        <v>541</v>
      </c>
      <c r="F11" s="78">
        <v>1</v>
      </c>
      <c r="G11" s="78"/>
      <c r="H11" s="78"/>
      <c r="I11" s="78"/>
      <c r="J11" s="78"/>
      <c r="K11" s="78"/>
      <c r="L11" s="78"/>
      <c r="M11" s="78"/>
      <c r="N11" s="78"/>
      <c r="O11" s="78"/>
      <c r="P11" s="78"/>
      <c r="Q11" s="78"/>
      <c r="R11" s="78"/>
      <c r="S11" s="78"/>
      <c r="T11" s="78"/>
      <c r="U11" s="78"/>
      <c r="V11" s="78"/>
    </row>
    <row r="14" spans="1:22" ht="15" customHeight="1">
      <c r="A14" s="13" t="s">
        <v>2681</v>
      </c>
      <c r="B14" s="13" t="s">
        <v>2658</v>
      </c>
      <c r="C14" s="78" t="s">
        <v>2682</v>
      </c>
      <c r="D14" s="78" t="s">
        <v>2661</v>
      </c>
      <c r="E14" s="13" t="s">
        <v>2683</v>
      </c>
      <c r="F14" s="13" t="s">
        <v>2663</v>
      </c>
      <c r="G14" s="13" t="s">
        <v>2684</v>
      </c>
      <c r="H14" s="13" t="s">
        <v>2665</v>
      </c>
      <c r="I14" s="13" t="s">
        <v>2685</v>
      </c>
      <c r="J14" s="13" t="s">
        <v>2667</v>
      </c>
      <c r="K14" s="78" t="s">
        <v>2686</v>
      </c>
      <c r="L14" s="78" t="s">
        <v>2669</v>
      </c>
      <c r="M14" s="13" t="s">
        <v>2687</v>
      </c>
      <c r="N14" s="13" t="s">
        <v>2671</v>
      </c>
      <c r="O14" s="78" t="s">
        <v>2688</v>
      </c>
      <c r="P14" s="78" t="s">
        <v>2673</v>
      </c>
      <c r="Q14" s="78" t="s">
        <v>2689</v>
      </c>
      <c r="R14" s="78" t="s">
        <v>2675</v>
      </c>
      <c r="S14" s="78" t="s">
        <v>2690</v>
      </c>
      <c r="T14" s="78" t="s">
        <v>2677</v>
      </c>
      <c r="U14" s="13" t="s">
        <v>2691</v>
      </c>
      <c r="V14" s="13" t="s">
        <v>2678</v>
      </c>
    </row>
    <row r="15" spans="1:22" ht="15">
      <c r="A15" s="78" t="s">
        <v>547</v>
      </c>
      <c r="B15" s="78">
        <v>16</v>
      </c>
      <c r="C15" s="78"/>
      <c r="D15" s="78"/>
      <c r="E15" s="78" t="s">
        <v>547</v>
      </c>
      <c r="F15" s="78">
        <v>11</v>
      </c>
      <c r="G15" s="78" t="s">
        <v>547</v>
      </c>
      <c r="H15" s="78">
        <v>1</v>
      </c>
      <c r="I15" s="78" t="s">
        <v>547</v>
      </c>
      <c r="J15" s="78">
        <v>1</v>
      </c>
      <c r="K15" s="78"/>
      <c r="L15" s="78"/>
      <c r="M15" s="78" t="s">
        <v>548</v>
      </c>
      <c r="N15" s="78">
        <v>1</v>
      </c>
      <c r="O15" s="78"/>
      <c r="P15" s="78"/>
      <c r="Q15" s="78"/>
      <c r="R15" s="78"/>
      <c r="S15" s="78"/>
      <c r="T15" s="78"/>
      <c r="U15" s="78" t="s">
        <v>547</v>
      </c>
      <c r="V15" s="78">
        <v>1</v>
      </c>
    </row>
    <row r="16" spans="1:22" ht="15">
      <c r="A16" s="78" t="s">
        <v>548</v>
      </c>
      <c r="B16" s="78">
        <v>2</v>
      </c>
      <c r="C16" s="78"/>
      <c r="D16" s="78"/>
      <c r="E16" s="78" t="s">
        <v>546</v>
      </c>
      <c r="F16" s="78">
        <v>1</v>
      </c>
      <c r="G16" s="78"/>
      <c r="H16" s="78"/>
      <c r="I16" s="78"/>
      <c r="J16" s="78"/>
      <c r="K16" s="78"/>
      <c r="L16" s="78"/>
      <c r="M16" s="78"/>
      <c r="N16" s="78"/>
      <c r="O16" s="78"/>
      <c r="P16" s="78"/>
      <c r="Q16" s="78"/>
      <c r="R16" s="78"/>
      <c r="S16" s="78"/>
      <c r="T16" s="78"/>
      <c r="U16" s="78"/>
      <c r="V16" s="78"/>
    </row>
    <row r="17" spans="1:22" ht="15">
      <c r="A17" s="78" t="s">
        <v>553</v>
      </c>
      <c r="B17" s="78">
        <v>1</v>
      </c>
      <c r="C17" s="78"/>
      <c r="D17" s="78"/>
      <c r="E17" s="78" t="s">
        <v>548</v>
      </c>
      <c r="F17" s="78">
        <v>1</v>
      </c>
      <c r="G17" s="78"/>
      <c r="H17" s="78"/>
      <c r="I17" s="78"/>
      <c r="J17" s="78"/>
      <c r="K17" s="78"/>
      <c r="L17" s="78"/>
      <c r="M17" s="78"/>
      <c r="N17" s="78"/>
      <c r="O17" s="78"/>
      <c r="P17" s="78"/>
      <c r="Q17" s="78"/>
      <c r="R17" s="78"/>
      <c r="S17" s="78"/>
      <c r="T17" s="78"/>
      <c r="U17" s="78"/>
      <c r="V17" s="78"/>
    </row>
    <row r="18" spans="1:22" ht="15">
      <c r="A18" s="78" t="s">
        <v>552</v>
      </c>
      <c r="B18" s="78">
        <v>1</v>
      </c>
      <c r="C18" s="78"/>
      <c r="D18" s="78"/>
      <c r="E18" s="78" t="s">
        <v>551</v>
      </c>
      <c r="F18" s="78">
        <v>1</v>
      </c>
      <c r="G18" s="78"/>
      <c r="H18" s="78"/>
      <c r="I18" s="78"/>
      <c r="J18" s="78"/>
      <c r="K18" s="78"/>
      <c r="L18" s="78"/>
      <c r="M18" s="78"/>
      <c r="N18" s="78"/>
      <c r="O18" s="78"/>
      <c r="P18" s="78"/>
      <c r="Q18" s="78"/>
      <c r="R18" s="78"/>
      <c r="S18" s="78"/>
      <c r="T18" s="78"/>
      <c r="U18" s="78"/>
      <c r="V18" s="78"/>
    </row>
    <row r="19" spans="1:22" ht="15">
      <c r="A19" s="78" t="s">
        <v>551</v>
      </c>
      <c r="B19" s="78">
        <v>1</v>
      </c>
      <c r="C19" s="78"/>
      <c r="D19" s="78"/>
      <c r="E19" s="78" t="s">
        <v>552</v>
      </c>
      <c r="F19" s="78">
        <v>1</v>
      </c>
      <c r="G19" s="78"/>
      <c r="H19" s="78"/>
      <c r="I19" s="78"/>
      <c r="J19" s="78"/>
      <c r="K19" s="78"/>
      <c r="L19" s="78"/>
      <c r="M19" s="78"/>
      <c r="N19" s="78"/>
      <c r="O19" s="78"/>
      <c r="P19" s="78"/>
      <c r="Q19" s="78"/>
      <c r="R19" s="78"/>
      <c r="S19" s="78"/>
      <c r="T19" s="78"/>
      <c r="U19" s="78"/>
      <c r="V19" s="78"/>
    </row>
    <row r="20" spans="1:22" ht="15">
      <c r="A20" s="78" t="s">
        <v>550</v>
      </c>
      <c r="B20" s="78">
        <v>1</v>
      </c>
      <c r="C20" s="78"/>
      <c r="D20" s="78"/>
      <c r="E20" s="78" t="s">
        <v>553</v>
      </c>
      <c r="F20" s="78">
        <v>1</v>
      </c>
      <c r="G20" s="78"/>
      <c r="H20" s="78"/>
      <c r="I20" s="78"/>
      <c r="J20" s="78"/>
      <c r="K20" s="78"/>
      <c r="L20" s="78"/>
      <c r="M20" s="78"/>
      <c r="N20" s="78"/>
      <c r="O20" s="78"/>
      <c r="P20" s="78"/>
      <c r="Q20" s="78"/>
      <c r="R20" s="78"/>
      <c r="S20" s="78"/>
      <c r="T20" s="78"/>
      <c r="U20" s="78"/>
      <c r="V20" s="78"/>
    </row>
    <row r="21" spans="1:22" ht="15">
      <c r="A21" s="78" t="s">
        <v>549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546</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2694</v>
      </c>
      <c r="B25" s="13" t="s">
        <v>2658</v>
      </c>
      <c r="C25" s="78" t="s">
        <v>2697</v>
      </c>
      <c r="D25" s="78" t="s">
        <v>2661</v>
      </c>
      <c r="E25" s="13" t="s">
        <v>2698</v>
      </c>
      <c r="F25" s="13" t="s">
        <v>2663</v>
      </c>
      <c r="G25" s="78" t="s">
        <v>2699</v>
      </c>
      <c r="H25" s="78" t="s">
        <v>2665</v>
      </c>
      <c r="I25" s="13" t="s">
        <v>2700</v>
      </c>
      <c r="J25" s="13" t="s">
        <v>2667</v>
      </c>
      <c r="K25" s="78" t="s">
        <v>2701</v>
      </c>
      <c r="L25" s="78" t="s">
        <v>2669</v>
      </c>
      <c r="M25" s="78" t="s">
        <v>2702</v>
      </c>
      <c r="N25" s="78" t="s">
        <v>2671</v>
      </c>
      <c r="O25" s="78" t="s">
        <v>2703</v>
      </c>
      <c r="P25" s="78" t="s">
        <v>2673</v>
      </c>
      <c r="Q25" s="78" t="s">
        <v>2704</v>
      </c>
      <c r="R25" s="78" t="s">
        <v>2675</v>
      </c>
      <c r="S25" s="78" t="s">
        <v>2705</v>
      </c>
      <c r="T25" s="78" t="s">
        <v>2677</v>
      </c>
      <c r="U25" s="13" t="s">
        <v>2706</v>
      </c>
      <c r="V25" s="13" t="s">
        <v>2678</v>
      </c>
    </row>
    <row r="26" spans="1:22" ht="15">
      <c r="A26" s="78" t="s">
        <v>563</v>
      </c>
      <c r="B26" s="78">
        <v>2</v>
      </c>
      <c r="C26" s="78"/>
      <c r="D26" s="78"/>
      <c r="E26" s="78" t="s">
        <v>560</v>
      </c>
      <c r="F26" s="78">
        <v>1</v>
      </c>
      <c r="G26" s="78"/>
      <c r="H26" s="78"/>
      <c r="I26" s="78" t="s">
        <v>369</v>
      </c>
      <c r="J26" s="78">
        <v>1</v>
      </c>
      <c r="K26" s="78"/>
      <c r="L26" s="78"/>
      <c r="M26" s="78"/>
      <c r="N26" s="78"/>
      <c r="O26" s="78"/>
      <c r="P26" s="78"/>
      <c r="Q26" s="78"/>
      <c r="R26" s="78"/>
      <c r="S26" s="78"/>
      <c r="T26" s="78"/>
      <c r="U26" s="78" t="s">
        <v>369</v>
      </c>
      <c r="V26" s="78">
        <v>1</v>
      </c>
    </row>
    <row r="27" spans="1:22" ht="15">
      <c r="A27" s="78" t="s">
        <v>369</v>
      </c>
      <c r="B27" s="78">
        <v>2</v>
      </c>
      <c r="C27" s="78"/>
      <c r="D27" s="78"/>
      <c r="E27" s="78" t="s">
        <v>563</v>
      </c>
      <c r="F27" s="78">
        <v>1</v>
      </c>
      <c r="G27" s="78"/>
      <c r="H27" s="78"/>
      <c r="I27" s="78" t="s">
        <v>2695</v>
      </c>
      <c r="J27" s="78">
        <v>1</v>
      </c>
      <c r="K27" s="78"/>
      <c r="L27" s="78"/>
      <c r="M27" s="78"/>
      <c r="N27" s="78"/>
      <c r="O27" s="78"/>
      <c r="P27" s="78"/>
      <c r="Q27" s="78"/>
      <c r="R27" s="78"/>
      <c r="S27" s="78"/>
      <c r="T27" s="78"/>
      <c r="U27" s="78"/>
      <c r="V27" s="78"/>
    </row>
    <row r="28" spans="1:22" ht="15">
      <c r="A28" s="78" t="s">
        <v>2695</v>
      </c>
      <c r="B28" s="78">
        <v>1</v>
      </c>
      <c r="C28" s="78"/>
      <c r="D28" s="78"/>
      <c r="E28" s="78"/>
      <c r="F28" s="78"/>
      <c r="G28" s="78"/>
      <c r="H28" s="78"/>
      <c r="I28" s="78" t="s">
        <v>559</v>
      </c>
      <c r="J28" s="78">
        <v>1</v>
      </c>
      <c r="K28" s="78"/>
      <c r="L28" s="78"/>
      <c r="M28" s="78"/>
      <c r="N28" s="78"/>
      <c r="O28" s="78"/>
      <c r="P28" s="78"/>
      <c r="Q28" s="78"/>
      <c r="R28" s="78"/>
      <c r="S28" s="78"/>
      <c r="T28" s="78"/>
      <c r="U28" s="78"/>
      <c r="V28" s="78"/>
    </row>
    <row r="29" spans="1:22" ht="15">
      <c r="A29" s="78" t="s">
        <v>561</v>
      </c>
      <c r="B29" s="78">
        <v>1</v>
      </c>
      <c r="C29" s="78"/>
      <c r="D29" s="78"/>
      <c r="E29" s="78"/>
      <c r="F29" s="78"/>
      <c r="G29" s="78"/>
      <c r="H29" s="78"/>
      <c r="I29" s="78" t="s">
        <v>558</v>
      </c>
      <c r="J29" s="78">
        <v>1</v>
      </c>
      <c r="K29" s="78"/>
      <c r="L29" s="78"/>
      <c r="M29" s="78"/>
      <c r="N29" s="78"/>
      <c r="O29" s="78"/>
      <c r="P29" s="78"/>
      <c r="Q29" s="78"/>
      <c r="R29" s="78"/>
      <c r="S29" s="78"/>
      <c r="T29" s="78"/>
      <c r="U29" s="78"/>
      <c r="V29" s="78"/>
    </row>
    <row r="30" spans="1:22" ht="15">
      <c r="A30" s="78" t="s">
        <v>560</v>
      </c>
      <c r="B30" s="78">
        <v>1</v>
      </c>
      <c r="C30" s="78"/>
      <c r="D30" s="78"/>
      <c r="E30" s="78"/>
      <c r="F30" s="78"/>
      <c r="G30" s="78"/>
      <c r="H30" s="78"/>
      <c r="I30" s="78" t="s">
        <v>554</v>
      </c>
      <c r="J30" s="78">
        <v>1</v>
      </c>
      <c r="K30" s="78"/>
      <c r="L30" s="78"/>
      <c r="M30" s="78"/>
      <c r="N30" s="78"/>
      <c r="O30" s="78"/>
      <c r="P30" s="78"/>
      <c r="Q30" s="78"/>
      <c r="R30" s="78"/>
      <c r="S30" s="78"/>
      <c r="T30" s="78"/>
      <c r="U30" s="78"/>
      <c r="V30" s="78"/>
    </row>
    <row r="31" spans="1:22" ht="15">
      <c r="A31" s="78" t="s">
        <v>559</v>
      </c>
      <c r="B31" s="78">
        <v>1</v>
      </c>
      <c r="C31" s="78"/>
      <c r="D31" s="78"/>
      <c r="E31" s="78"/>
      <c r="F31" s="78"/>
      <c r="G31" s="78"/>
      <c r="H31" s="78"/>
      <c r="I31" s="78"/>
      <c r="J31" s="78"/>
      <c r="K31" s="78"/>
      <c r="L31" s="78"/>
      <c r="M31" s="78"/>
      <c r="N31" s="78"/>
      <c r="O31" s="78"/>
      <c r="P31" s="78"/>
      <c r="Q31" s="78"/>
      <c r="R31" s="78"/>
      <c r="S31" s="78"/>
      <c r="T31" s="78"/>
      <c r="U31" s="78"/>
      <c r="V31" s="78"/>
    </row>
    <row r="32" spans="1:22" ht="15">
      <c r="A32" s="78" t="s">
        <v>558</v>
      </c>
      <c r="B32" s="78">
        <v>1</v>
      </c>
      <c r="C32" s="78"/>
      <c r="D32" s="78"/>
      <c r="E32" s="78"/>
      <c r="F32" s="78"/>
      <c r="G32" s="78"/>
      <c r="H32" s="78"/>
      <c r="I32" s="78"/>
      <c r="J32" s="78"/>
      <c r="K32" s="78"/>
      <c r="L32" s="78"/>
      <c r="M32" s="78"/>
      <c r="N32" s="78"/>
      <c r="O32" s="78"/>
      <c r="P32" s="78"/>
      <c r="Q32" s="78"/>
      <c r="R32" s="78"/>
      <c r="S32" s="78"/>
      <c r="T32" s="78"/>
      <c r="U32" s="78"/>
      <c r="V32" s="78"/>
    </row>
    <row r="33" spans="1:22" ht="15">
      <c r="A33" s="78" t="s">
        <v>557</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556</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2696</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2710</v>
      </c>
      <c r="B38" s="13" t="s">
        <v>2658</v>
      </c>
      <c r="C38" s="13" t="s">
        <v>2720</v>
      </c>
      <c r="D38" s="13" t="s">
        <v>2661</v>
      </c>
      <c r="E38" s="13" t="s">
        <v>2729</v>
      </c>
      <c r="F38" s="13" t="s">
        <v>2663</v>
      </c>
      <c r="G38" s="13" t="s">
        <v>2736</v>
      </c>
      <c r="H38" s="13" t="s">
        <v>2665</v>
      </c>
      <c r="I38" s="13" t="s">
        <v>2741</v>
      </c>
      <c r="J38" s="13" t="s">
        <v>2667</v>
      </c>
      <c r="K38" s="13" t="s">
        <v>2744</v>
      </c>
      <c r="L38" s="13" t="s">
        <v>2669</v>
      </c>
      <c r="M38" s="13" t="s">
        <v>2750</v>
      </c>
      <c r="N38" s="13" t="s">
        <v>2671</v>
      </c>
      <c r="O38" s="13" t="s">
        <v>2759</v>
      </c>
      <c r="P38" s="13" t="s">
        <v>2673</v>
      </c>
      <c r="Q38" s="13" t="s">
        <v>2766</v>
      </c>
      <c r="R38" s="13" t="s">
        <v>2675</v>
      </c>
      <c r="S38" s="13" t="s">
        <v>2768</v>
      </c>
      <c r="T38" s="13" t="s">
        <v>2677</v>
      </c>
      <c r="U38" s="13" t="s">
        <v>2772</v>
      </c>
      <c r="V38" s="13" t="s">
        <v>2678</v>
      </c>
    </row>
    <row r="39" spans="1:22" ht="15">
      <c r="A39" s="86" t="s">
        <v>2711</v>
      </c>
      <c r="B39" s="86">
        <v>284</v>
      </c>
      <c r="C39" s="86" t="s">
        <v>2717</v>
      </c>
      <c r="D39" s="86">
        <v>33</v>
      </c>
      <c r="E39" s="86" t="s">
        <v>2716</v>
      </c>
      <c r="F39" s="86">
        <v>26</v>
      </c>
      <c r="G39" s="86" t="s">
        <v>370</v>
      </c>
      <c r="H39" s="86">
        <v>7</v>
      </c>
      <c r="I39" s="86" t="s">
        <v>563</v>
      </c>
      <c r="J39" s="86">
        <v>7</v>
      </c>
      <c r="K39" s="86" t="s">
        <v>563</v>
      </c>
      <c r="L39" s="86">
        <v>13</v>
      </c>
      <c r="M39" s="86" t="s">
        <v>370</v>
      </c>
      <c r="N39" s="86">
        <v>5</v>
      </c>
      <c r="O39" s="86" t="s">
        <v>2716</v>
      </c>
      <c r="P39" s="86">
        <v>4</v>
      </c>
      <c r="Q39" s="86" t="s">
        <v>2767</v>
      </c>
      <c r="R39" s="86">
        <v>2</v>
      </c>
      <c r="S39" s="86" t="s">
        <v>2769</v>
      </c>
      <c r="T39" s="86">
        <v>2</v>
      </c>
      <c r="U39" s="86" t="s">
        <v>2773</v>
      </c>
      <c r="V39" s="86">
        <v>6</v>
      </c>
    </row>
    <row r="40" spans="1:22" ht="15">
      <c r="A40" s="86" t="s">
        <v>2712</v>
      </c>
      <c r="B40" s="86">
        <v>192</v>
      </c>
      <c r="C40" s="86" t="s">
        <v>2718</v>
      </c>
      <c r="D40" s="86">
        <v>33</v>
      </c>
      <c r="E40" s="86" t="s">
        <v>563</v>
      </c>
      <c r="F40" s="86">
        <v>25</v>
      </c>
      <c r="G40" s="86" t="s">
        <v>2716</v>
      </c>
      <c r="H40" s="86">
        <v>7</v>
      </c>
      <c r="I40" s="86" t="s">
        <v>2716</v>
      </c>
      <c r="J40" s="86">
        <v>7</v>
      </c>
      <c r="K40" s="86" t="s">
        <v>2716</v>
      </c>
      <c r="L40" s="86">
        <v>11</v>
      </c>
      <c r="M40" s="86" t="s">
        <v>2751</v>
      </c>
      <c r="N40" s="86">
        <v>5</v>
      </c>
      <c r="O40" s="86" t="s">
        <v>387</v>
      </c>
      <c r="P40" s="86">
        <v>3</v>
      </c>
      <c r="Q40" s="86"/>
      <c r="R40" s="86"/>
      <c r="S40" s="86" t="s">
        <v>563</v>
      </c>
      <c r="T40" s="86">
        <v>2</v>
      </c>
      <c r="U40" s="86" t="s">
        <v>2717</v>
      </c>
      <c r="V40" s="86">
        <v>3</v>
      </c>
    </row>
    <row r="41" spans="1:22" ht="15">
      <c r="A41" s="86" t="s">
        <v>2713</v>
      </c>
      <c r="B41" s="86">
        <v>1</v>
      </c>
      <c r="C41" s="86" t="s">
        <v>2721</v>
      </c>
      <c r="D41" s="86">
        <v>33</v>
      </c>
      <c r="E41" s="86" t="s">
        <v>2717</v>
      </c>
      <c r="F41" s="86">
        <v>10</v>
      </c>
      <c r="G41" s="86" t="s">
        <v>563</v>
      </c>
      <c r="H41" s="86">
        <v>7</v>
      </c>
      <c r="I41" s="86" t="s">
        <v>355</v>
      </c>
      <c r="J41" s="86">
        <v>5</v>
      </c>
      <c r="K41" s="86" t="s">
        <v>2717</v>
      </c>
      <c r="L41" s="86">
        <v>7</v>
      </c>
      <c r="M41" s="86" t="s">
        <v>2752</v>
      </c>
      <c r="N41" s="86">
        <v>5</v>
      </c>
      <c r="O41" s="86" t="s">
        <v>563</v>
      </c>
      <c r="P41" s="86">
        <v>3</v>
      </c>
      <c r="Q41" s="86"/>
      <c r="R41" s="86"/>
      <c r="S41" s="86" t="s">
        <v>2770</v>
      </c>
      <c r="T41" s="86">
        <v>2</v>
      </c>
      <c r="U41" s="86" t="s">
        <v>2774</v>
      </c>
      <c r="V41" s="86">
        <v>3</v>
      </c>
    </row>
    <row r="42" spans="1:22" ht="15">
      <c r="A42" s="86" t="s">
        <v>2714</v>
      </c>
      <c r="B42" s="86">
        <v>4809</v>
      </c>
      <c r="C42" s="86" t="s">
        <v>2722</v>
      </c>
      <c r="D42" s="86">
        <v>33</v>
      </c>
      <c r="E42" s="86" t="s">
        <v>2730</v>
      </c>
      <c r="F42" s="86">
        <v>8</v>
      </c>
      <c r="G42" s="86" t="s">
        <v>2717</v>
      </c>
      <c r="H42" s="86">
        <v>3</v>
      </c>
      <c r="I42" s="86" t="s">
        <v>2734</v>
      </c>
      <c r="J42" s="86">
        <v>5</v>
      </c>
      <c r="K42" s="86" t="s">
        <v>363</v>
      </c>
      <c r="L42" s="86">
        <v>5</v>
      </c>
      <c r="M42" s="86" t="s">
        <v>2753</v>
      </c>
      <c r="N42" s="86">
        <v>5</v>
      </c>
      <c r="O42" s="86" t="s">
        <v>2760</v>
      </c>
      <c r="P42" s="86">
        <v>2</v>
      </c>
      <c r="Q42" s="86"/>
      <c r="R42" s="86"/>
      <c r="S42" s="86" t="s">
        <v>2771</v>
      </c>
      <c r="T42" s="86">
        <v>2</v>
      </c>
      <c r="U42" s="86" t="s">
        <v>2775</v>
      </c>
      <c r="V42" s="86">
        <v>3</v>
      </c>
    </row>
    <row r="43" spans="1:22" ht="15">
      <c r="A43" s="86" t="s">
        <v>2715</v>
      </c>
      <c r="B43" s="86">
        <v>5285</v>
      </c>
      <c r="C43" s="86" t="s">
        <v>2723</v>
      </c>
      <c r="D43" s="86">
        <v>33</v>
      </c>
      <c r="E43" s="86" t="s">
        <v>2718</v>
      </c>
      <c r="F43" s="86">
        <v>7</v>
      </c>
      <c r="G43" s="86" t="s">
        <v>2718</v>
      </c>
      <c r="H43" s="86">
        <v>3</v>
      </c>
      <c r="I43" s="86" t="s">
        <v>364</v>
      </c>
      <c r="J43" s="86">
        <v>3</v>
      </c>
      <c r="K43" s="86" t="s">
        <v>2745</v>
      </c>
      <c r="L43" s="86">
        <v>4</v>
      </c>
      <c r="M43" s="86" t="s">
        <v>2717</v>
      </c>
      <c r="N43" s="86">
        <v>5</v>
      </c>
      <c r="O43" s="86" t="s">
        <v>2761</v>
      </c>
      <c r="P43" s="86">
        <v>2</v>
      </c>
      <c r="Q43" s="86"/>
      <c r="R43" s="86"/>
      <c r="S43" s="86" t="s">
        <v>2716</v>
      </c>
      <c r="T43" s="86">
        <v>2</v>
      </c>
      <c r="U43" s="86" t="s">
        <v>2734</v>
      </c>
      <c r="V43" s="86">
        <v>3</v>
      </c>
    </row>
    <row r="44" spans="1:22" ht="15">
      <c r="A44" s="86" t="s">
        <v>2716</v>
      </c>
      <c r="B44" s="86">
        <v>143</v>
      </c>
      <c r="C44" s="86" t="s">
        <v>2724</v>
      </c>
      <c r="D44" s="86">
        <v>33</v>
      </c>
      <c r="E44" s="86" t="s">
        <v>2731</v>
      </c>
      <c r="F44" s="86">
        <v>5</v>
      </c>
      <c r="G44" s="86" t="s">
        <v>2731</v>
      </c>
      <c r="H44" s="86">
        <v>3</v>
      </c>
      <c r="I44" s="86" t="s">
        <v>2718</v>
      </c>
      <c r="J44" s="86">
        <v>3</v>
      </c>
      <c r="K44" s="86" t="s">
        <v>2733</v>
      </c>
      <c r="L44" s="86">
        <v>4</v>
      </c>
      <c r="M44" s="86" t="s">
        <v>2754</v>
      </c>
      <c r="N44" s="86">
        <v>5</v>
      </c>
      <c r="O44" s="86" t="s">
        <v>2762</v>
      </c>
      <c r="P44" s="86">
        <v>2</v>
      </c>
      <c r="Q44" s="86"/>
      <c r="R44" s="86"/>
      <c r="S44" s="86" t="s">
        <v>370</v>
      </c>
      <c r="T44" s="86">
        <v>2</v>
      </c>
      <c r="U44" s="86" t="s">
        <v>2776</v>
      </c>
      <c r="V44" s="86">
        <v>3</v>
      </c>
    </row>
    <row r="45" spans="1:22" ht="15">
      <c r="A45" s="86" t="s">
        <v>563</v>
      </c>
      <c r="B45" s="86">
        <v>143</v>
      </c>
      <c r="C45" s="86" t="s">
        <v>2725</v>
      </c>
      <c r="D45" s="86">
        <v>33</v>
      </c>
      <c r="E45" s="86" t="s">
        <v>2732</v>
      </c>
      <c r="F45" s="86">
        <v>5</v>
      </c>
      <c r="G45" s="86" t="s">
        <v>2737</v>
      </c>
      <c r="H45" s="86">
        <v>2</v>
      </c>
      <c r="I45" s="86" t="s">
        <v>2733</v>
      </c>
      <c r="J45" s="86">
        <v>3</v>
      </c>
      <c r="K45" s="86" t="s">
        <v>2746</v>
      </c>
      <c r="L45" s="86">
        <v>4</v>
      </c>
      <c r="M45" s="86" t="s">
        <v>2755</v>
      </c>
      <c r="N45" s="86">
        <v>5</v>
      </c>
      <c r="O45" s="86" t="s">
        <v>2763</v>
      </c>
      <c r="P45" s="86">
        <v>2</v>
      </c>
      <c r="Q45" s="86"/>
      <c r="R45" s="86"/>
      <c r="S45" s="86"/>
      <c r="T45" s="86"/>
      <c r="U45" s="86" t="s">
        <v>2777</v>
      </c>
      <c r="V45" s="86">
        <v>3</v>
      </c>
    </row>
    <row r="46" spans="1:22" ht="15">
      <c r="A46" s="86" t="s">
        <v>2717</v>
      </c>
      <c r="B46" s="86">
        <v>72</v>
      </c>
      <c r="C46" s="86" t="s">
        <v>2726</v>
      </c>
      <c r="D46" s="86">
        <v>33</v>
      </c>
      <c r="E46" s="86" t="s">
        <v>2733</v>
      </c>
      <c r="F46" s="86">
        <v>4</v>
      </c>
      <c r="G46" s="86" t="s">
        <v>2738</v>
      </c>
      <c r="H46" s="86">
        <v>2</v>
      </c>
      <c r="I46" s="86" t="s">
        <v>2742</v>
      </c>
      <c r="J46" s="86">
        <v>2</v>
      </c>
      <c r="K46" s="86" t="s">
        <v>2747</v>
      </c>
      <c r="L46" s="86">
        <v>4</v>
      </c>
      <c r="M46" s="86" t="s">
        <v>2756</v>
      </c>
      <c r="N46" s="86">
        <v>5</v>
      </c>
      <c r="O46" s="86" t="s">
        <v>2764</v>
      </c>
      <c r="P46" s="86">
        <v>2</v>
      </c>
      <c r="Q46" s="86"/>
      <c r="R46" s="86"/>
      <c r="S46" s="86"/>
      <c r="T46" s="86"/>
      <c r="U46" s="86" t="s">
        <v>2778</v>
      </c>
      <c r="V46" s="86">
        <v>3</v>
      </c>
    </row>
    <row r="47" spans="1:22" ht="15">
      <c r="A47" s="86" t="s">
        <v>2718</v>
      </c>
      <c r="B47" s="86">
        <v>62</v>
      </c>
      <c r="C47" s="86" t="s">
        <v>2727</v>
      </c>
      <c r="D47" s="86">
        <v>33</v>
      </c>
      <c r="E47" s="86" t="s">
        <v>2734</v>
      </c>
      <c r="F47" s="86">
        <v>4</v>
      </c>
      <c r="G47" s="86" t="s">
        <v>2739</v>
      </c>
      <c r="H47" s="86">
        <v>2</v>
      </c>
      <c r="I47" s="86" t="s">
        <v>359</v>
      </c>
      <c r="J47" s="86">
        <v>2</v>
      </c>
      <c r="K47" s="86" t="s">
        <v>2748</v>
      </c>
      <c r="L47" s="86">
        <v>4</v>
      </c>
      <c r="M47" s="86" t="s">
        <v>2757</v>
      </c>
      <c r="N47" s="86">
        <v>5</v>
      </c>
      <c r="O47" s="86" t="s">
        <v>2740</v>
      </c>
      <c r="P47" s="86">
        <v>2</v>
      </c>
      <c r="Q47" s="86"/>
      <c r="R47" s="86"/>
      <c r="S47" s="86"/>
      <c r="T47" s="86"/>
      <c r="U47" s="86" t="s">
        <v>2779</v>
      </c>
      <c r="V47" s="86">
        <v>3</v>
      </c>
    </row>
    <row r="48" spans="1:22" ht="15">
      <c r="A48" s="86" t="s">
        <v>2719</v>
      </c>
      <c r="B48" s="86">
        <v>43</v>
      </c>
      <c r="C48" s="86" t="s">
        <v>2728</v>
      </c>
      <c r="D48" s="86">
        <v>33</v>
      </c>
      <c r="E48" s="86" t="s">
        <v>2735</v>
      </c>
      <c r="F48" s="86">
        <v>4</v>
      </c>
      <c r="G48" s="86" t="s">
        <v>2740</v>
      </c>
      <c r="H48" s="86">
        <v>2</v>
      </c>
      <c r="I48" s="86" t="s">
        <v>2743</v>
      </c>
      <c r="J48" s="86">
        <v>2</v>
      </c>
      <c r="K48" s="86" t="s">
        <v>2749</v>
      </c>
      <c r="L48" s="86">
        <v>4</v>
      </c>
      <c r="M48" s="86" t="s">
        <v>2758</v>
      </c>
      <c r="N48" s="86">
        <v>5</v>
      </c>
      <c r="O48" s="86" t="s">
        <v>2765</v>
      </c>
      <c r="P48" s="86">
        <v>2</v>
      </c>
      <c r="Q48" s="86"/>
      <c r="R48" s="86"/>
      <c r="S48" s="86"/>
      <c r="T48" s="86"/>
      <c r="U48" s="86" t="s">
        <v>2780</v>
      </c>
      <c r="V48" s="86">
        <v>3</v>
      </c>
    </row>
    <row r="51" spans="1:22" ht="15" customHeight="1">
      <c r="A51" s="13" t="s">
        <v>2807</v>
      </c>
      <c r="B51" s="13" t="s">
        <v>2658</v>
      </c>
      <c r="C51" s="13" t="s">
        <v>2818</v>
      </c>
      <c r="D51" s="13" t="s">
        <v>2661</v>
      </c>
      <c r="E51" s="13" t="s">
        <v>2821</v>
      </c>
      <c r="F51" s="13" t="s">
        <v>2663</v>
      </c>
      <c r="G51" s="13" t="s">
        <v>2831</v>
      </c>
      <c r="H51" s="13" t="s">
        <v>2665</v>
      </c>
      <c r="I51" s="13" t="s">
        <v>2833</v>
      </c>
      <c r="J51" s="13" t="s">
        <v>2667</v>
      </c>
      <c r="K51" s="13" t="s">
        <v>2834</v>
      </c>
      <c r="L51" s="13" t="s">
        <v>2669</v>
      </c>
      <c r="M51" s="13" t="s">
        <v>2845</v>
      </c>
      <c r="N51" s="13" t="s">
        <v>2671</v>
      </c>
      <c r="O51" s="13" t="s">
        <v>2856</v>
      </c>
      <c r="P51" s="13" t="s">
        <v>2673</v>
      </c>
      <c r="Q51" s="78" t="s">
        <v>2867</v>
      </c>
      <c r="R51" s="78" t="s">
        <v>2675</v>
      </c>
      <c r="S51" s="78" t="s">
        <v>2868</v>
      </c>
      <c r="T51" s="78" t="s">
        <v>2677</v>
      </c>
      <c r="U51" s="13" t="s">
        <v>2869</v>
      </c>
      <c r="V51" s="13" t="s">
        <v>2678</v>
      </c>
    </row>
    <row r="52" spans="1:22" ht="15">
      <c r="A52" s="86" t="s">
        <v>2808</v>
      </c>
      <c r="B52" s="86">
        <v>51</v>
      </c>
      <c r="C52" s="86" t="s">
        <v>2808</v>
      </c>
      <c r="D52" s="86">
        <v>33</v>
      </c>
      <c r="E52" s="86" t="s">
        <v>2808</v>
      </c>
      <c r="F52" s="86">
        <v>6</v>
      </c>
      <c r="G52" s="86" t="s">
        <v>2808</v>
      </c>
      <c r="H52" s="86">
        <v>3</v>
      </c>
      <c r="I52" s="86" t="s">
        <v>2808</v>
      </c>
      <c r="J52" s="86">
        <v>2</v>
      </c>
      <c r="K52" s="86" t="s">
        <v>2835</v>
      </c>
      <c r="L52" s="86">
        <v>4</v>
      </c>
      <c r="M52" s="86" t="s">
        <v>2846</v>
      </c>
      <c r="N52" s="86">
        <v>5</v>
      </c>
      <c r="O52" s="86" t="s">
        <v>2857</v>
      </c>
      <c r="P52" s="86">
        <v>2</v>
      </c>
      <c r="Q52" s="86"/>
      <c r="R52" s="86"/>
      <c r="S52" s="86"/>
      <c r="T52" s="86"/>
      <c r="U52" s="86" t="s">
        <v>2870</v>
      </c>
      <c r="V52" s="86">
        <v>3</v>
      </c>
    </row>
    <row r="53" spans="1:22" ht="15">
      <c r="A53" s="86" t="s">
        <v>2809</v>
      </c>
      <c r="B53" s="86">
        <v>36</v>
      </c>
      <c r="C53" s="86" t="s">
        <v>2811</v>
      </c>
      <c r="D53" s="86">
        <v>33</v>
      </c>
      <c r="E53" s="86" t="s">
        <v>2822</v>
      </c>
      <c r="F53" s="86">
        <v>4</v>
      </c>
      <c r="G53" s="86" t="s">
        <v>2832</v>
      </c>
      <c r="H53" s="86">
        <v>2</v>
      </c>
      <c r="I53" s="86"/>
      <c r="J53" s="86"/>
      <c r="K53" s="86" t="s">
        <v>2836</v>
      </c>
      <c r="L53" s="86">
        <v>4</v>
      </c>
      <c r="M53" s="86" t="s">
        <v>2847</v>
      </c>
      <c r="N53" s="86">
        <v>5</v>
      </c>
      <c r="O53" s="86" t="s">
        <v>2858</v>
      </c>
      <c r="P53" s="86">
        <v>2</v>
      </c>
      <c r="Q53" s="86"/>
      <c r="R53" s="86"/>
      <c r="S53" s="86"/>
      <c r="T53" s="86"/>
      <c r="U53" s="86" t="s">
        <v>2871</v>
      </c>
      <c r="V53" s="86">
        <v>3</v>
      </c>
    </row>
    <row r="54" spans="1:22" ht="15">
      <c r="A54" s="86" t="s">
        <v>2810</v>
      </c>
      <c r="B54" s="86">
        <v>34</v>
      </c>
      <c r="C54" s="86" t="s">
        <v>2812</v>
      </c>
      <c r="D54" s="86">
        <v>33</v>
      </c>
      <c r="E54" s="86" t="s">
        <v>2823</v>
      </c>
      <c r="F54" s="86">
        <v>4</v>
      </c>
      <c r="G54" s="86"/>
      <c r="H54" s="86"/>
      <c r="I54" s="86"/>
      <c r="J54" s="86"/>
      <c r="K54" s="86" t="s">
        <v>2837</v>
      </c>
      <c r="L54" s="86">
        <v>4</v>
      </c>
      <c r="M54" s="86" t="s">
        <v>2848</v>
      </c>
      <c r="N54" s="86">
        <v>5</v>
      </c>
      <c r="O54" s="86" t="s">
        <v>2859</v>
      </c>
      <c r="P54" s="86">
        <v>2</v>
      </c>
      <c r="Q54" s="86"/>
      <c r="R54" s="86"/>
      <c r="S54" s="86"/>
      <c r="T54" s="86"/>
      <c r="U54" s="86" t="s">
        <v>2872</v>
      </c>
      <c r="V54" s="86">
        <v>3</v>
      </c>
    </row>
    <row r="55" spans="1:22" ht="15">
      <c r="A55" s="86" t="s">
        <v>2811</v>
      </c>
      <c r="B55" s="86">
        <v>33</v>
      </c>
      <c r="C55" s="86" t="s">
        <v>2813</v>
      </c>
      <c r="D55" s="86">
        <v>33</v>
      </c>
      <c r="E55" s="86" t="s">
        <v>2824</v>
      </c>
      <c r="F55" s="86">
        <v>3</v>
      </c>
      <c r="G55" s="86"/>
      <c r="H55" s="86"/>
      <c r="I55" s="86"/>
      <c r="J55" s="86"/>
      <c r="K55" s="86" t="s">
        <v>2838</v>
      </c>
      <c r="L55" s="86">
        <v>4</v>
      </c>
      <c r="M55" s="86" t="s">
        <v>2849</v>
      </c>
      <c r="N55" s="86">
        <v>5</v>
      </c>
      <c r="O55" s="86" t="s">
        <v>2860</v>
      </c>
      <c r="P55" s="86">
        <v>2</v>
      </c>
      <c r="Q55" s="86"/>
      <c r="R55" s="86"/>
      <c r="S55" s="86"/>
      <c r="T55" s="86"/>
      <c r="U55" s="86" t="s">
        <v>2873</v>
      </c>
      <c r="V55" s="86">
        <v>3</v>
      </c>
    </row>
    <row r="56" spans="1:22" ht="15">
      <c r="A56" s="86" t="s">
        <v>2812</v>
      </c>
      <c r="B56" s="86">
        <v>33</v>
      </c>
      <c r="C56" s="86" t="s">
        <v>2814</v>
      </c>
      <c r="D56" s="86">
        <v>33</v>
      </c>
      <c r="E56" s="86" t="s">
        <v>2825</v>
      </c>
      <c r="F56" s="86">
        <v>2</v>
      </c>
      <c r="G56" s="86"/>
      <c r="H56" s="86"/>
      <c r="I56" s="86"/>
      <c r="J56" s="86"/>
      <c r="K56" s="86" t="s">
        <v>2839</v>
      </c>
      <c r="L56" s="86">
        <v>4</v>
      </c>
      <c r="M56" s="86" t="s">
        <v>2850</v>
      </c>
      <c r="N56" s="86">
        <v>5</v>
      </c>
      <c r="O56" s="86" t="s">
        <v>2861</v>
      </c>
      <c r="P56" s="86">
        <v>2</v>
      </c>
      <c r="Q56" s="86"/>
      <c r="R56" s="86"/>
      <c r="S56" s="86"/>
      <c r="T56" s="86"/>
      <c r="U56" s="86" t="s">
        <v>2874</v>
      </c>
      <c r="V56" s="86">
        <v>3</v>
      </c>
    </row>
    <row r="57" spans="1:22" ht="15">
      <c r="A57" s="86" t="s">
        <v>2813</v>
      </c>
      <c r="B57" s="86">
        <v>33</v>
      </c>
      <c r="C57" s="86" t="s">
        <v>2815</v>
      </c>
      <c r="D57" s="86">
        <v>33</v>
      </c>
      <c r="E57" s="86" t="s">
        <v>2826</v>
      </c>
      <c r="F57" s="86">
        <v>2</v>
      </c>
      <c r="G57" s="86"/>
      <c r="H57" s="86"/>
      <c r="I57" s="86"/>
      <c r="J57" s="86"/>
      <c r="K57" s="86" t="s">
        <v>2840</v>
      </c>
      <c r="L57" s="86">
        <v>4</v>
      </c>
      <c r="M57" s="86" t="s">
        <v>2851</v>
      </c>
      <c r="N57" s="86">
        <v>5</v>
      </c>
      <c r="O57" s="86" t="s">
        <v>2862</v>
      </c>
      <c r="P57" s="86">
        <v>2</v>
      </c>
      <c r="Q57" s="86"/>
      <c r="R57" s="86"/>
      <c r="S57" s="86"/>
      <c r="T57" s="86"/>
      <c r="U57" s="86" t="s">
        <v>2875</v>
      </c>
      <c r="V57" s="86">
        <v>3</v>
      </c>
    </row>
    <row r="58" spans="1:22" ht="15">
      <c r="A58" s="86" t="s">
        <v>2814</v>
      </c>
      <c r="B58" s="86">
        <v>33</v>
      </c>
      <c r="C58" s="86" t="s">
        <v>2816</v>
      </c>
      <c r="D58" s="86">
        <v>33</v>
      </c>
      <c r="E58" s="86" t="s">
        <v>2827</v>
      </c>
      <c r="F58" s="86">
        <v>2</v>
      </c>
      <c r="G58" s="86"/>
      <c r="H58" s="86"/>
      <c r="I58" s="86"/>
      <c r="J58" s="86"/>
      <c r="K58" s="86" t="s">
        <v>2841</v>
      </c>
      <c r="L58" s="86">
        <v>4</v>
      </c>
      <c r="M58" s="86" t="s">
        <v>2852</v>
      </c>
      <c r="N58" s="86">
        <v>5</v>
      </c>
      <c r="O58" s="86" t="s">
        <v>2863</v>
      </c>
      <c r="P58" s="86">
        <v>2</v>
      </c>
      <c r="Q58" s="86"/>
      <c r="R58" s="86"/>
      <c r="S58" s="86"/>
      <c r="T58" s="86"/>
      <c r="U58" s="86" t="s">
        <v>2876</v>
      </c>
      <c r="V58" s="86">
        <v>3</v>
      </c>
    </row>
    <row r="59" spans="1:22" ht="15">
      <c r="A59" s="86" t="s">
        <v>2815</v>
      </c>
      <c r="B59" s="86">
        <v>33</v>
      </c>
      <c r="C59" s="86" t="s">
        <v>2817</v>
      </c>
      <c r="D59" s="86">
        <v>33</v>
      </c>
      <c r="E59" s="86" t="s">
        <v>2828</v>
      </c>
      <c r="F59" s="86">
        <v>2</v>
      </c>
      <c r="G59" s="86"/>
      <c r="H59" s="86"/>
      <c r="I59" s="86"/>
      <c r="J59" s="86"/>
      <c r="K59" s="86" t="s">
        <v>2842</v>
      </c>
      <c r="L59" s="86">
        <v>4</v>
      </c>
      <c r="M59" s="86" t="s">
        <v>2853</v>
      </c>
      <c r="N59" s="86">
        <v>5</v>
      </c>
      <c r="O59" s="86" t="s">
        <v>2864</v>
      </c>
      <c r="P59" s="86">
        <v>2</v>
      </c>
      <c r="Q59" s="86"/>
      <c r="R59" s="86"/>
      <c r="S59" s="86"/>
      <c r="T59" s="86"/>
      <c r="U59" s="86" t="s">
        <v>2877</v>
      </c>
      <c r="V59" s="86">
        <v>3</v>
      </c>
    </row>
    <row r="60" spans="1:22" ht="15">
      <c r="A60" s="86" t="s">
        <v>2816</v>
      </c>
      <c r="B60" s="86">
        <v>33</v>
      </c>
      <c r="C60" s="86" t="s">
        <v>2819</v>
      </c>
      <c r="D60" s="86">
        <v>33</v>
      </c>
      <c r="E60" s="86" t="s">
        <v>2829</v>
      </c>
      <c r="F60" s="86">
        <v>2</v>
      </c>
      <c r="G60" s="86"/>
      <c r="H60" s="86"/>
      <c r="I60" s="86"/>
      <c r="J60" s="86"/>
      <c r="K60" s="86" t="s">
        <v>2843</v>
      </c>
      <c r="L60" s="86">
        <v>4</v>
      </c>
      <c r="M60" s="86" t="s">
        <v>2854</v>
      </c>
      <c r="N60" s="86">
        <v>5</v>
      </c>
      <c r="O60" s="86" t="s">
        <v>2865</v>
      </c>
      <c r="P60" s="86">
        <v>2</v>
      </c>
      <c r="Q60" s="86"/>
      <c r="R60" s="86"/>
      <c r="S60" s="86"/>
      <c r="T60" s="86"/>
      <c r="U60" s="86" t="s">
        <v>2878</v>
      </c>
      <c r="V60" s="86">
        <v>3</v>
      </c>
    </row>
    <row r="61" spans="1:22" ht="15">
      <c r="A61" s="86" t="s">
        <v>2817</v>
      </c>
      <c r="B61" s="86">
        <v>33</v>
      </c>
      <c r="C61" s="86" t="s">
        <v>2820</v>
      </c>
      <c r="D61" s="86">
        <v>33</v>
      </c>
      <c r="E61" s="86" t="s">
        <v>2830</v>
      </c>
      <c r="F61" s="86">
        <v>2</v>
      </c>
      <c r="G61" s="86"/>
      <c r="H61" s="86"/>
      <c r="I61" s="86"/>
      <c r="J61" s="86"/>
      <c r="K61" s="86" t="s">
        <v>2844</v>
      </c>
      <c r="L61" s="86">
        <v>4</v>
      </c>
      <c r="M61" s="86" t="s">
        <v>2855</v>
      </c>
      <c r="N61" s="86">
        <v>5</v>
      </c>
      <c r="O61" s="86" t="s">
        <v>2866</v>
      </c>
      <c r="P61" s="86">
        <v>2</v>
      </c>
      <c r="Q61" s="86"/>
      <c r="R61" s="86"/>
      <c r="S61" s="86"/>
      <c r="T61" s="86"/>
      <c r="U61" s="86" t="s">
        <v>2879</v>
      </c>
      <c r="V61" s="86">
        <v>3</v>
      </c>
    </row>
    <row r="64" spans="1:22" ht="15" customHeight="1">
      <c r="A64" s="13" t="s">
        <v>2893</v>
      </c>
      <c r="B64" s="13" t="s">
        <v>2658</v>
      </c>
      <c r="C64" s="78" t="s">
        <v>2895</v>
      </c>
      <c r="D64" s="78" t="s">
        <v>2661</v>
      </c>
      <c r="E64" s="78" t="s">
        <v>2896</v>
      </c>
      <c r="F64" s="78" t="s">
        <v>2663</v>
      </c>
      <c r="G64" s="13" t="s">
        <v>2899</v>
      </c>
      <c r="H64" s="13" t="s">
        <v>2665</v>
      </c>
      <c r="I64" s="13" t="s">
        <v>2901</v>
      </c>
      <c r="J64" s="13" t="s">
        <v>2667</v>
      </c>
      <c r="K64" s="13" t="s">
        <v>2903</v>
      </c>
      <c r="L64" s="13" t="s">
        <v>2669</v>
      </c>
      <c r="M64" s="78" t="s">
        <v>2905</v>
      </c>
      <c r="N64" s="78" t="s">
        <v>2671</v>
      </c>
      <c r="O64" s="13" t="s">
        <v>2907</v>
      </c>
      <c r="P64" s="13" t="s">
        <v>2673</v>
      </c>
      <c r="Q64" s="13" t="s">
        <v>2909</v>
      </c>
      <c r="R64" s="13" t="s">
        <v>2675</v>
      </c>
      <c r="S64" s="13" t="s">
        <v>2911</v>
      </c>
      <c r="T64" s="13" t="s">
        <v>2677</v>
      </c>
      <c r="U64" s="78" t="s">
        <v>2913</v>
      </c>
      <c r="V64" s="78" t="s">
        <v>2678</v>
      </c>
    </row>
    <row r="65" spans="1:22" ht="15">
      <c r="A65" s="78" t="s">
        <v>363</v>
      </c>
      <c r="B65" s="78">
        <v>4</v>
      </c>
      <c r="C65" s="78"/>
      <c r="D65" s="78"/>
      <c r="E65" s="78"/>
      <c r="F65" s="78"/>
      <c r="G65" s="78" t="s">
        <v>370</v>
      </c>
      <c r="H65" s="78">
        <v>1</v>
      </c>
      <c r="I65" s="78" t="s">
        <v>407</v>
      </c>
      <c r="J65" s="78">
        <v>1</v>
      </c>
      <c r="K65" s="78" t="s">
        <v>363</v>
      </c>
      <c r="L65" s="78">
        <v>4</v>
      </c>
      <c r="M65" s="78"/>
      <c r="N65" s="78"/>
      <c r="O65" s="78" t="s">
        <v>387</v>
      </c>
      <c r="P65" s="78">
        <v>3</v>
      </c>
      <c r="Q65" s="78" t="s">
        <v>347</v>
      </c>
      <c r="R65" s="78">
        <v>1</v>
      </c>
      <c r="S65" s="78" t="s">
        <v>422</v>
      </c>
      <c r="T65" s="78">
        <v>1</v>
      </c>
      <c r="U65" s="78"/>
      <c r="V65" s="78"/>
    </row>
    <row r="66" spans="1:22" ht="15">
      <c r="A66" s="78" t="s">
        <v>387</v>
      </c>
      <c r="B66" s="78">
        <v>3</v>
      </c>
      <c r="C66" s="78"/>
      <c r="D66" s="78"/>
      <c r="E66" s="78"/>
      <c r="F66" s="78"/>
      <c r="G66" s="78" t="s">
        <v>423</v>
      </c>
      <c r="H66" s="78">
        <v>1</v>
      </c>
      <c r="I66" s="78" t="s">
        <v>362</v>
      </c>
      <c r="J66" s="78">
        <v>1</v>
      </c>
      <c r="K66" s="78" t="s">
        <v>417</v>
      </c>
      <c r="L66" s="78">
        <v>2</v>
      </c>
      <c r="M66" s="78"/>
      <c r="N66" s="78"/>
      <c r="O66" s="78"/>
      <c r="P66" s="78"/>
      <c r="Q66" s="78"/>
      <c r="R66" s="78"/>
      <c r="S66" s="78"/>
      <c r="T66" s="78"/>
      <c r="U66" s="78"/>
      <c r="V66" s="78"/>
    </row>
    <row r="67" spans="1:22" ht="15">
      <c r="A67" s="78" t="s">
        <v>417</v>
      </c>
      <c r="B67" s="78">
        <v>2</v>
      </c>
      <c r="C67" s="78"/>
      <c r="D67" s="78"/>
      <c r="E67" s="78"/>
      <c r="F67" s="78"/>
      <c r="G67" s="78" t="s">
        <v>409</v>
      </c>
      <c r="H67" s="78">
        <v>1</v>
      </c>
      <c r="I67" s="78"/>
      <c r="J67" s="78"/>
      <c r="K67" s="78" t="s">
        <v>416</v>
      </c>
      <c r="L67" s="78">
        <v>1</v>
      </c>
      <c r="M67" s="78"/>
      <c r="N67" s="78"/>
      <c r="O67" s="78"/>
      <c r="P67" s="78"/>
      <c r="Q67" s="78"/>
      <c r="R67" s="78"/>
      <c r="S67" s="78"/>
      <c r="T67" s="78"/>
      <c r="U67" s="78"/>
      <c r="V67" s="78"/>
    </row>
    <row r="68" spans="1:22" ht="15">
      <c r="A68" s="78" t="s">
        <v>418</v>
      </c>
      <c r="B68" s="78">
        <v>2</v>
      </c>
      <c r="C68" s="78"/>
      <c r="D68" s="78"/>
      <c r="E68" s="78"/>
      <c r="F68" s="78"/>
      <c r="G68" s="78" t="s">
        <v>395</v>
      </c>
      <c r="H68" s="78">
        <v>1</v>
      </c>
      <c r="I68" s="78"/>
      <c r="J68" s="78"/>
      <c r="K68" s="78" t="s">
        <v>402</v>
      </c>
      <c r="L68" s="78">
        <v>1</v>
      </c>
      <c r="M68" s="78"/>
      <c r="N68" s="78"/>
      <c r="O68" s="78"/>
      <c r="P68" s="78"/>
      <c r="Q68" s="78"/>
      <c r="R68" s="78"/>
      <c r="S68" s="78"/>
      <c r="T68" s="78"/>
      <c r="U68" s="78"/>
      <c r="V68" s="78"/>
    </row>
    <row r="69" spans="1:22" ht="15">
      <c r="A69" s="78" t="s">
        <v>410</v>
      </c>
      <c r="B69" s="78">
        <v>2</v>
      </c>
      <c r="C69" s="78"/>
      <c r="D69" s="78"/>
      <c r="E69" s="78"/>
      <c r="F69" s="78"/>
      <c r="G69" s="78" t="s">
        <v>393</v>
      </c>
      <c r="H69" s="78">
        <v>1</v>
      </c>
      <c r="I69" s="78"/>
      <c r="J69" s="78"/>
      <c r="K69" s="78" t="s">
        <v>400</v>
      </c>
      <c r="L69" s="78">
        <v>1</v>
      </c>
      <c r="M69" s="78"/>
      <c r="N69" s="78"/>
      <c r="O69" s="78"/>
      <c r="P69" s="78"/>
      <c r="Q69" s="78"/>
      <c r="R69" s="78"/>
      <c r="S69" s="78"/>
      <c r="T69" s="78"/>
      <c r="U69" s="78"/>
      <c r="V69" s="78"/>
    </row>
    <row r="70" spans="1:22" ht="15">
      <c r="A70" s="78" t="s">
        <v>379</v>
      </c>
      <c r="B70" s="78">
        <v>2</v>
      </c>
      <c r="C70" s="78"/>
      <c r="D70" s="78"/>
      <c r="E70" s="78"/>
      <c r="F70" s="78"/>
      <c r="G70" s="78" t="s">
        <v>368</v>
      </c>
      <c r="H70" s="78">
        <v>1</v>
      </c>
      <c r="I70" s="78"/>
      <c r="J70" s="78"/>
      <c r="K70" s="78" t="s">
        <v>401</v>
      </c>
      <c r="L70" s="78">
        <v>1</v>
      </c>
      <c r="M70" s="78"/>
      <c r="N70" s="78"/>
      <c r="O70" s="78"/>
      <c r="P70" s="78"/>
      <c r="Q70" s="78"/>
      <c r="R70" s="78"/>
      <c r="S70" s="78"/>
      <c r="T70" s="78"/>
      <c r="U70" s="78"/>
      <c r="V70" s="78"/>
    </row>
    <row r="71" spans="1:22" ht="15">
      <c r="A71" s="78" t="s">
        <v>365</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423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422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2894</v>
      </c>
      <c r="B77" s="13" t="s">
        <v>2658</v>
      </c>
      <c r="C77" s="78" t="s">
        <v>2897</v>
      </c>
      <c r="D77" s="78" t="s">
        <v>2661</v>
      </c>
      <c r="E77" s="78" t="s">
        <v>2898</v>
      </c>
      <c r="F77" s="78" t="s">
        <v>2663</v>
      </c>
      <c r="G77" s="13" t="s">
        <v>2900</v>
      </c>
      <c r="H77" s="13" t="s">
        <v>2665</v>
      </c>
      <c r="I77" s="13" t="s">
        <v>2902</v>
      </c>
      <c r="J77" s="13" t="s">
        <v>2667</v>
      </c>
      <c r="K77" s="13" t="s">
        <v>2904</v>
      </c>
      <c r="L77" s="13" t="s">
        <v>2669</v>
      </c>
      <c r="M77" s="78" t="s">
        <v>2906</v>
      </c>
      <c r="N77" s="78" t="s">
        <v>2671</v>
      </c>
      <c r="O77" s="78" t="s">
        <v>2908</v>
      </c>
      <c r="P77" s="78" t="s">
        <v>2673</v>
      </c>
      <c r="Q77" s="13" t="s">
        <v>2910</v>
      </c>
      <c r="R77" s="13" t="s">
        <v>2675</v>
      </c>
      <c r="S77" s="13" t="s">
        <v>2912</v>
      </c>
      <c r="T77" s="13" t="s">
        <v>2677</v>
      </c>
      <c r="U77" s="78" t="s">
        <v>2914</v>
      </c>
      <c r="V77" s="78" t="s">
        <v>2678</v>
      </c>
    </row>
    <row r="78" spans="1:22" ht="15">
      <c r="A78" s="78" t="s">
        <v>370</v>
      </c>
      <c r="B78" s="78">
        <v>6</v>
      </c>
      <c r="C78" s="78"/>
      <c r="D78" s="78"/>
      <c r="E78" s="78"/>
      <c r="F78" s="78"/>
      <c r="G78" s="78" t="s">
        <v>370</v>
      </c>
      <c r="H78" s="78">
        <v>5</v>
      </c>
      <c r="I78" s="78" t="s">
        <v>355</v>
      </c>
      <c r="J78" s="78">
        <v>4</v>
      </c>
      <c r="K78" s="78" t="s">
        <v>402</v>
      </c>
      <c r="L78" s="78">
        <v>2</v>
      </c>
      <c r="M78" s="78"/>
      <c r="N78" s="78"/>
      <c r="O78" s="78"/>
      <c r="P78" s="78"/>
      <c r="Q78" s="78" t="s">
        <v>346</v>
      </c>
      <c r="R78" s="78">
        <v>1</v>
      </c>
      <c r="S78" s="78" t="s">
        <v>421</v>
      </c>
      <c r="T78" s="78">
        <v>1</v>
      </c>
      <c r="U78" s="78"/>
      <c r="V78" s="78"/>
    </row>
    <row r="79" spans="1:22" ht="15">
      <c r="A79" s="78" t="s">
        <v>355</v>
      </c>
      <c r="B79" s="78">
        <v>5</v>
      </c>
      <c r="C79" s="78"/>
      <c r="D79" s="78"/>
      <c r="E79" s="78"/>
      <c r="F79" s="78"/>
      <c r="G79" s="78" t="s">
        <v>369</v>
      </c>
      <c r="H79" s="78">
        <v>2</v>
      </c>
      <c r="I79" s="78" t="s">
        <v>364</v>
      </c>
      <c r="J79" s="78">
        <v>3</v>
      </c>
      <c r="K79" s="78" t="s">
        <v>370</v>
      </c>
      <c r="L79" s="78">
        <v>1</v>
      </c>
      <c r="M79" s="78"/>
      <c r="N79" s="78"/>
      <c r="O79" s="78"/>
      <c r="P79" s="78"/>
      <c r="Q79" s="78" t="s">
        <v>345</v>
      </c>
      <c r="R79" s="78">
        <v>1</v>
      </c>
      <c r="S79" s="78"/>
      <c r="T79" s="78"/>
      <c r="U79" s="78"/>
      <c r="V79" s="78"/>
    </row>
    <row r="80" spans="1:22" ht="15">
      <c r="A80" s="78" t="s">
        <v>364</v>
      </c>
      <c r="B80" s="78">
        <v>3</v>
      </c>
      <c r="C80" s="78"/>
      <c r="D80" s="78"/>
      <c r="E80" s="78"/>
      <c r="F80" s="78"/>
      <c r="G80" s="78" t="s">
        <v>408</v>
      </c>
      <c r="H80" s="78">
        <v>1</v>
      </c>
      <c r="I80" s="78" t="s">
        <v>359</v>
      </c>
      <c r="J80" s="78">
        <v>2</v>
      </c>
      <c r="K80" s="78"/>
      <c r="L80" s="78"/>
      <c r="M80" s="78"/>
      <c r="N80" s="78"/>
      <c r="O80" s="78"/>
      <c r="P80" s="78"/>
      <c r="Q80" s="78"/>
      <c r="R80" s="78"/>
      <c r="S80" s="78"/>
      <c r="T80" s="78"/>
      <c r="U80" s="78"/>
      <c r="V80" s="78"/>
    </row>
    <row r="81" spans="1:22" ht="15">
      <c r="A81" s="78" t="s">
        <v>402</v>
      </c>
      <c r="B81" s="78">
        <v>2</v>
      </c>
      <c r="C81" s="78"/>
      <c r="D81" s="78"/>
      <c r="E81" s="78"/>
      <c r="F81" s="78"/>
      <c r="G81" s="78" t="s">
        <v>394</v>
      </c>
      <c r="H81" s="78">
        <v>1</v>
      </c>
      <c r="I81" s="78" t="s">
        <v>406</v>
      </c>
      <c r="J81" s="78">
        <v>1</v>
      </c>
      <c r="K81" s="78"/>
      <c r="L81" s="78"/>
      <c r="M81" s="78"/>
      <c r="N81" s="78"/>
      <c r="O81" s="78"/>
      <c r="P81" s="78"/>
      <c r="Q81" s="78"/>
      <c r="R81" s="78"/>
      <c r="S81" s="78"/>
      <c r="T81" s="78"/>
      <c r="U81" s="78"/>
      <c r="V81" s="78"/>
    </row>
    <row r="82" spans="1:22" ht="15">
      <c r="A82" s="78" t="s">
        <v>318</v>
      </c>
      <c r="B82" s="78">
        <v>2</v>
      </c>
      <c r="C82" s="78"/>
      <c r="D82" s="78"/>
      <c r="E82" s="78"/>
      <c r="F82" s="78"/>
      <c r="G82" s="78" t="s">
        <v>363</v>
      </c>
      <c r="H82" s="78">
        <v>1</v>
      </c>
      <c r="I82" s="78" t="s">
        <v>405</v>
      </c>
      <c r="J82" s="78">
        <v>1</v>
      </c>
      <c r="K82" s="78"/>
      <c r="L82" s="78"/>
      <c r="M82" s="78"/>
      <c r="N82" s="78"/>
      <c r="O82" s="78"/>
      <c r="P82" s="78"/>
      <c r="Q82" s="78"/>
      <c r="R82" s="78"/>
      <c r="S82" s="78"/>
      <c r="T82" s="78"/>
      <c r="U82" s="78"/>
      <c r="V82" s="78"/>
    </row>
    <row r="83" spans="1:22" ht="15">
      <c r="A83" s="78" t="s">
        <v>359</v>
      </c>
      <c r="B83" s="78">
        <v>2</v>
      </c>
      <c r="C83" s="78"/>
      <c r="D83" s="78"/>
      <c r="E83" s="78"/>
      <c r="F83" s="78"/>
      <c r="G83" s="78" t="s">
        <v>392</v>
      </c>
      <c r="H83" s="78">
        <v>1</v>
      </c>
      <c r="I83" s="78" t="s">
        <v>404</v>
      </c>
      <c r="J83" s="78">
        <v>1</v>
      </c>
      <c r="K83" s="78"/>
      <c r="L83" s="78"/>
      <c r="M83" s="78"/>
      <c r="N83" s="78"/>
      <c r="O83" s="78"/>
      <c r="P83" s="78"/>
      <c r="Q83" s="78"/>
      <c r="R83" s="78"/>
      <c r="S83" s="78"/>
      <c r="T83" s="78"/>
      <c r="U83" s="78"/>
      <c r="V83" s="78"/>
    </row>
    <row r="84" spans="1:22" ht="15">
      <c r="A84" s="78" t="s">
        <v>363</v>
      </c>
      <c r="B84" s="78">
        <v>2</v>
      </c>
      <c r="C84" s="78"/>
      <c r="D84" s="78"/>
      <c r="E84" s="78"/>
      <c r="F84" s="78"/>
      <c r="G84" s="78" t="s">
        <v>355</v>
      </c>
      <c r="H84" s="78">
        <v>1</v>
      </c>
      <c r="I84" s="78" t="s">
        <v>398</v>
      </c>
      <c r="J84" s="78">
        <v>1</v>
      </c>
      <c r="K84" s="78"/>
      <c r="L84" s="78"/>
      <c r="M84" s="78"/>
      <c r="N84" s="78"/>
      <c r="O84" s="78"/>
      <c r="P84" s="78"/>
      <c r="Q84" s="78"/>
      <c r="R84" s="78"/>
      <c r="S84" s="78"/>
      <c r="T84" s="78"/>
      <c r="U84" s="78"/>
      <c r="V84" s="78"/>
    </row>
    <row r="85" spans="1:22" ht="15">
      <c r="A85" s="78" t="s">
        <v>369</v>
      </c>
      <c r="B85" s="78">
        <v>2</v>
      </c>
      <c r="C85" s="78"/>
      <c r="D85" s="78"/>
      <c r="E85" s="78"/>
      <c r="F85" s="78"/>
      <c r="G85" s="78" t="s">
        <v>391</v>
      </c>
      <c r="H85" s="78">
        <v>1</v>
      </c>
      <c r="I85" s="78" t="s">
        <v>361</v>
      </c>
      <c r="J85" s="78">
        <v>1</v>
      </c>
      <c r="K85" s="78"/>
      <c r="L85" s="78"/>
      <c r="M85" s="78"/>
      <c r="N85" s="78"/>
      <c r="O85" s="78"/>
      <c r="P85" s="78"/>
      <c r="Q85" s="78"/>
      <c r="R85" s="78"/>
      <c r="S85" s="78"/>
      <c r="T85" s="78"/>
      <c r="U85" s="78"/>
      <c r="V85" s="78"/>
    </row>
    <row r="86" spans="1:22" ht="15">
      <c r="A86" s="78" t="s">
        <v>378</v>
      </c>
      <c r="B86" s="78">
        <v>2</v>
      </c>
      <c r="C86" s="78"/>
      <c r="D86" s="78"/>
      <c r="E86" s="78"/>
      <c r="F86" s="78"/>
      <c r="G86" s="78" t="s">
        <v>390</v>
      </c>
      <c r="H86" s="78">
        <v>1</v>
      </c>
      <c r="I86" s="78" t="s">
        <v>363</v>
      </c>
      <c r="J86" s="78">
        <v>1</v>
      </c>
      <c r="K86" s="78"/>
      <c r="L86" s="78"/>
      <c r="M86" s="78"/>
      <c r="N86" s="78"/>
      <c r="O86" s="78"/>
      <c r="P86" s="78"/>
      <c r="Q86" s="78"/>
      <c r="R86" s="78"/>
      <c r="S86" s="78"/>
      <c r="T86" s="78"/>
      <c r="U86" s="78"/>
      <c r="V86" s="78"/>
    </row>
    <row r="87" spans="1:22" ht="15">
      <c r="A87" s="78" t="s">
        <v>421</v>
      </c>
      <c r="B87" s="78">
        <v>1</v>
      </c>
      <c r="C87" s="78"/>
      <c r="D87" s="78"/>
      <c r="E87" s="78"/>
      <c r="F87" s="78"/>
      <c r="G87" s="78" t="s">
        <v>389</v>
      </c>
      <c r="H87" s="78">
        <v>1</v>
      </c>
      <c r="I87" s="78"/>
      <c r="J87" s="78"/>
      <c r="K87" s="78"/>
      <c r="L87" s="78"/>
      <c r="M87" s="78"/>
      <c r="N87" s="78"/>
      <c r="O87" s="78"/>
      <c r="P87" s="78"/>
      <c r="Q87" s="78"/>
      <c r="R87" s="78"/>
      <c r="S87" s="78"/>
      <c r="T87" s="78"/>
      <c r="U87" s="78"/>
      <c r="V87" s="78"/>
    </row>
    <row r="90" spans="1:22" ht="15" customHeight="1">
      <c r="A90" s="13" t="s">
        <v>2924</v>
      </c>
      <c r="B90" s="13" t="s">
        <v>2658</v>
      </c>
      <c r="C90" s="13" t="s">
        <v>2925</v>
      </c>
      <c r="D90" s="13" t="s">
        <v>2661</v>
      </c>
      <c r="E90" s="13" t="s">
        <v>2926</v>
      </c>
      <c r="F90" s="13" t="s">
        <v>2663</v>
      </c>
      <c r="G90" s="13" t="s">
        <v>2927</v>
      </c>
      <c r="H90" s="13" t="s">
        <v>2665</v>
      </c>
      <c r="I90" s="13" t="s">
        <v>2928</v>
      </c>
      <c r="J90" s="13" t="s">
        <v>2667</v>
      </c>
      <c r="K90" s="13" t="s">
        <v>2929</v>
      </c>
      <c r="L90" s="13" t="s">
        <v>2669</v>
      </c>
      <c r="M90" s="13" t="s">
        <v>2930</v>
      </c>
      <c r="N90" s="13" t="s">
        <v>2671</v>
      </c>
      <c r="O90" s="13" t="s">
        <v>2931</v>
      </c>
      <c r="P90" s="13" t="s">
        <v>2673</v>
      </c>
      <c r="Q90" s="13" t="s">
        <v>2932</v>
      </c>
      <c r="R90" s="13" t="s">
        <v>2675</v>
      </c>
      <c r="S90" s="13" t="s">
        <v>2933</v>
      </c>
      <c r="T90" s="13" t="s">
        <v>2677</v>
      </c>
      <c r="U90" s="13" t="s">
        <v>2934</v>
      </c>
      <c r="V90" s="13" t="s">
        <v>2678</v>
      </c>
    </row>
    <row r="91" spans="1:22" ht="15">
      <c r="A91" s="117" t="s">
        <v>278</v>
      </c>
      <c r="B91" s="78">
        <v>635998</v>
      </c>
      <c r="C91" s="117" t="s">
        <v>278</v>
      </c>
      <c r="D91" s="78">
        <v>635998</v>
      </c>
      <c r="E91" s="117" t="s">
        <v>320</v>
      </c>
      <c r="F91" s="78">
        <v>159119</v>
      </c>
      <c r="G91" s="117" t="s">
        <v>394</v>
      </c>
      <c r="H91" s="78">
        <v>277950</v>
      </c>
      <c r="I91" s="117" t="s">
        <v>405</v>
      </c>
      <c r="J91" s="78">
        <v>213573</v>
      </c>
      <c r="K91" s="117" t="s">
        <v>400</v>
      </c>
      <c r="L91" s="78">
        <v>192083</v>
      </c>
      <c r="M91" s="117" t="s">
        <v>299</v>
      </c>
      <c r="N91" s="78">
        <v>202725</v>
      </c>
      <c r="O91" s="117" t="s">
        <v>281</v>
      </c>
      <c r="P91" s="78">
        <v>6576</v>
      </c>
      <c r="Q91" s="117" t="s">
        <v>219</v>
      </c>
      <c r="R91" s="78">
        <v>7112</v>
      </c>
      <c r="S91" s="117" t="s">
        <v>421</v>
      </c>
      <c r="T91" s="78">
        <v>155868</v>
      </c>
      <c r="U91" s="117" t="s">
        <v>328</v>
      </c>
      <c r="V91" s="78">
        <v>27986</v>
      </c>
    </row>
    <row r="92" spans="1:22" ht="15">
      <c r="A92" s="117" t="s">
        <v>394</v>
      </c>
      <c r="B92" s="78">
        <v>277950</v>
      </c>
      <c r="C92" s="117" t="s">
        <v>305</v>
      </c>
      <c r="D92" s="78">
        <v>192314</v>
      </c>
      <c r="E92" s="117" t="s">
        <v>335</v>
      </c>
      <c r="F92" s="78">
        <v>123719</v>
      </c>
      <c r="G92" s="117" t="s">
        <v>370</v>
      </c>
      <c r="H92" s="78">
        <v>237964</v>
      </c>
      <c r="I92" s="117" t="s">
        <v>398</v>
      </c>
      <c r="J92" s="78">
        <v>209696</v>
      </c>
      <c r="K92" s="117" t="s">
        <v>417</v>
      </c>
      <c r="L92" s="78">
        <v>129316</v>
      </c>
      <c r="M92" s="117" t="s">
        <v>292</v>
      </c>
      <c r="N92" s="78">
        <v>94706</v>
      </c>
      <c r="O92" s="117" t="s">
        <v>280</v>
      </c>
      <c r="P92" s="78">
        <v>5605</v>
      </c>
      <c r="Q92" s="117" t="s">
        <v>346</v>
      </c>
      <c r="R92" s="78">
        <v>3236</v>
      </c>
      <c r="S92" s="117" t="s">
        <v>334</v>
      </c>
      <c r="T92" s="78">
        <v>8834</v>
      </c>
      <c r="U92" s="117" t="s">
        <v>329</v>
      </c>
      <c r="V92" s="78">
        <v>11977</v>
      </c>
    </row>
    <row r="93" spans="1:22" ht="15">
      <c r="A93" s="117" t="s">
        <v>370</v>
      </c>
      <c r="B93" s="78">
        <v>237964</v>
      </c>
      <c r="C93" s="117" t="s">
        <v>308</v>
      </c>
      <c r="D93" s="78">
        <v>187507</v>
      </c>
      <c r="E93" s="117" t="s">
        <v>286</v>
      </c>
      <c r="F93" s="78">
        <v>98476</v>
      </c>
      <c r="G93" s="117" t="s">
        <v>258</v>
      </c>
      <c r="H93" s="78">
        <v>203990</v>
      </c>
      <c r="I93" s="117" t="s">
        <v>355</v>
      </c>
      <c r="J93" s="78">
        <v>139357</v>
      </c>
      <c r="K93" s="117" t="s">
        <v>401</v>
      </c>
      <c r="L93" s="78">
        <v>31418</v>
      </c>
      <c r="M93" s="117" t="s">
        <v>300</v>
      </c>
      <c r="N93" s="78">
        <v>77005</v>
      </c>
      <c r="O93" s="117" t="s">
        <v>285</v>
      </c>
      <c r="P93" s="78">
        <v>1672</v>
      </c>
      <c r="Q93" s="117" t="s">
        <v>347</v>
      </c>
      <c r="R93" s="78">
        <v>2918</v>
      </c>
      <c r="S93" s="117" t="s">
        <v>422</v>
      </c>
      <c r="T93" s="78">
        <v>2834</v>
      </c>
      <c r="U93" s="117" t="s">
        <v>327</v>
      </c>
      <c r="V93" s="78">
        <v>218</v>
      </c>
    </row>
    <row r="94" spans="1:22" ht="15">
      <c r="A94" s="117" t="s">
        <v>405</v>
      </c>
      <c r="B94" s="78">
        <v>213573</v>
      </c>
      <c r="C94" s="117" t="s">
        <v>307</v>
      </c>
      <c r="D94" s="78">
        <v>62089</v>
      </c>
      <c r="E94" s="117" t="s">
        <v>336</v>
      </c>
      <c r="F94" s="78">
        <v>93194</v>
      </c>
      <c r="G94" s="117" t="s">
        <v>369</v>
      </c>
      <c r="H94" s="78">
        <v>160140</v>
      </c>
      <c r="I94" s="117" t="s">
        <v>359</v>
      </c>
      <c r="J94" s="78">
        <v>124359</v>
      </c>
      <c r="K94" s="117" t="s">
        <v>416</v>
      </c>
      <c r="L94" s="78">
        <v>29580</v>
      </c>
      <c r="M94" s="117" t="s">
        <v>291</v>
      </c>
      <c r="N94" s="78">
        <v>40754</v>
      </c>
      <c r="O94" s="117" t="s">
        <v>387</v>
      </c>
      <c r="P94" s="78">
        <v>1492</v>
      </c>
      <c r="Q94" s="117" t="s">
        <v>345</v>
      </c>
      <c r="R94" s="78">
        <v>1391</v>
      </c>
      <c r="S94" s="117"/>
      <c r="T94" s="78"/>
      <c r="U94" s="117"/>
      <c r="V94" s="78"/>
    </row>
    <row r="95" spans="1:22" ht="15">
      <c r="A95" s="117" t="s">
        <v>398</v>
      </c>
      <c r="B95" s="78">
        <v>209696</v>
      </c>
      <c r="C95" s="117" t="s">
        <v>271</v>
      </c>
      <c r="D95" s="78">
        <v>53505</v>
      </c>
      <c r="E95" s="117" t="s">
        <v>242</v>
      </c>
      <c r="F95" s="78">
        <v>86116</v>
      </c>
      <c r="G95" s="117" t="s">
        <v>389</v>
      </c>
      <c r="H95" s="78">
        <v>51423</v>
      </c>
      <c r="I95" s="117" t="s">
        <v>364</v>
      </c>
      <c r="J95" s="78">
        <v>57472</v>
      </c>
      <c r="K95" s="117" t="s">
        <v>276</v>
      </c>
      <c r="L95" s="78">
        <v>14448</v>
      </c>
      <c r="M95" s="117" t="s">
        <v>293</v>
      </c>
      <c r="N95" s="78">
        <v>17583</v>
      </c>
      <c r="O95" s="117"/>
      <c r="P95" s="78"/>
      <c r="Q95" s="117"/>
      <c r="R95" s="78"/>
      <c r="S95" s="117"/>
      <c r="T95" s="78"/>
      <c r="U95" s="117"/>
      <c r="V95" s="78"/>
    </row>
    <row r="96" spans="1:22" ht="15">
      <c r="A96" s="117" t="s">
        <v>258</v>
      </c>
      <c r="B96" s="78">
        <v>203990</v>
      </c>
      <c r="C96" s="117" t="s">
        <v>306</v>
      </c>
      <c r="D96" s="78">
        <v>48880</v>
      </c>
      <c r="E96" s="117" t="s">
        <v>221</v>
      </c>
      <c r="F96" s="78">
        <v>26669</v>
      </c>
      <c r="G96" s="117" t="s">
        <v>423</v>
      </c>
      <c r="H96" s="78">
        <v>46227</v>
      </c>
      <c r="I96" s="117" t="s">
        <v>294</v>
      </c>
      <c r="J96" s="78">
        <v>32548</v>
      </c>
      <c r="K96" s="117" t="s">
        <v>344</v>
      </c>
      <c r="L96" s="78">
        <v>7645</v>
      </c>
      <c r="M96" s="117"/>
      <c r="N96" s="78"/>
      <c r="O96" s="117"/>
      <c r="P96" s="78"/>
      <c r="Q96" s="117"/>
      <c r="R96" s="78"/>
      <c r="S96" s="117"/>
      <c r="T96" s="78"/>
      <c r="U96" s="117"/>
      <c r="V96" s="78"/>
    </row>
    <row r="97" spans="1:22" ht="15">
      <c r="A97" s="117" t="s">
        <v>299</v>
      </c>
      <c r="B97" s="78">
        <v>202725</v>
      </c>
      <c r="C97" s="117" t="s">
        <v>215</v>
      </c>
      <c r="D97" s="78">
        <v>46068</v>
      </c>
      <c r="E97" s="117" t="s">
        <v>333</v>
      </c>
      <c r="F97" s="78">
        <v>24362</v>
      </c>
      <c r="G97" s="117" t="s">
        <v>390</v>
      </c>
      <c r="H97" s="78">
        <v>43132</v>
      </c>
      <c r="I97" s="117" t="s">
        <v>404</v>
      </c>
      <c r="J97" s="78">
        <v>26102</v>
      </c>
      <c r="K97" s="117" t="s">
        <v>331</v>
      </c>
      <c r="L97" s="78">
        <v>5200</v>
      </c>
      <c r="M97" s="117"/>
      <c r="N97" s="78"/>
      <c r="O97" s="117"/>
      <c r="P97" s="78"/>
      <c r="Q97" s="117"/>
      <c r="R97" s="78"/>
      <c r="S97" s="117"/>
      <c r="T97" s="78"/>
      <c r="U97" s="117"/>
      <c r="V97" s="78"/>
    </row>
    <row r="98" spans="1:22" ht="15">
      <c r="A98" s="117" t="s">
        <v>353</v>
      </c>
      <c r="B98" s="78">
        <v>202026</v>
      </c>
      <c r="C98" s="117" t="s">
        <v>309</v>
      </c>
      <c r="D98" s="78">
        <v>43655</v>
      </c>
      <c r="E98" s="117" t="s">
        <v>321</v>
      </c>
      <c r="F98" s="78">
        <v>23459</v>
      </c>
      <c r="G98" s="117" t="s">
        <v>392</v>
      </c>
      <c r="H98" s="78">
        <v>22536</v>
      </c>
      <c r="I98" s="117" t="s">
        <v>323</v>
      </c>
      <c r="J98" s="78">
        <v>17519</v>
      </c>
      <c r="K98" s="117" t="s">
        <v>316</v>
      </c>
      <c r="L98" s="78">
        <v>3613</v>
      </c>
      <c r="M98" s="117"/>
      <c r="N98" s="78"/>
      <c r="O98" s="117"/>
      <c r="P98" s="78"/>
      <c r="Q98" s="117"/>
      <c r="R98" s="78"/>
      <c r="S98" s="117"/>
      <c r="T98" s="78"/>
      <c r="U98" s="117"/>
      <c r="V98" s="78"/>
    </row>
    <row r="99" spans="1:22" ht="15">
      <c r="A99" s="117" t="s">
        <v>305</v>
      </c>
      <c r="B99" s="78">
        <v>192314</v>
      </c>
      <c r="C99" s="117" t="s">
        <v>241</v>
      </c>
      <c r="D99" s="78">
        <v>36647</v>
      </c>
      <c r="E99" s="117" t="s">
        <v>342</v>
      </c>
      <c r="F99" s="78">
        <v>21895</v>
      </c>
      <c r="G99" s="117" t="s">
        <v>368</v>
      </c>
      <c r="H99" s="78">
        <v>20809</v>
      </c>
      <c r="I99" s="117" t="s">
        <v>248</v>
      </c>
      <c r="J99" s="78">
        <v>15994</v>
      </c>
      <c r="K99" s="117" t="s">
        <v>402</v>
      </c>
      <c r="L99" s="78">
        <v>2251</v>
      </c>
      <c r="M99" s="117"/>
      <c r="N99" s="78"/>
      <c r="O99" s="117"/>
      <c r="P99" s="78"/>
      <c r="Q99" s="117"/>
      <c r="R99" s="78"/>
      <c r="S99" s="117"/>
      <c r="T99" s="78"/>
      <c r="U99" s="117"/>
      <c r="V99" s="78"/>
    </row>
    <row r="100" spans="1:22" ht="15">
      <c r="A100" s="117" t="s">
        <v>400</v>
      </c>
      <c r="B100" s="78">
        <v>192083</v>
      </c>
      <c r="C100" s="117" t="s">
        <v>220</v>
      </c>
      <c r="D100" s="78">
        <v>36300</v>
      </c>
      <c r="E100" s="117" t="s">
        <v>326</v>
      </c>
      <c r="F100" s="78">
        <v>21116</v>
      </c>
      <c r="G100" s="117" t="s">
        <v>388</v>
      </c>
      <c r="H100" s="78">
        <v>20345</v>
      </c>
      <c r="I100" s="117" t="s">
        <v>304</v>
      </c>
      <c r="J100" s="78">
        <v>15858</v>
      </c>
      <c r="K100" s="117" t="s">
        <v>295</v>
      </c>
      <c r="L100" s="78">
        <v>1354</v>
      </c>
      <c r="M100" s="117"/>
      <c r="N100" s="78"/>
      <c r="O100" s="117"/>
      <c r="P100" s="78"/>
      <c r="Q100" s="117"/>
      <c r="R100" s="78"/>
      <c r="S100" s="117"/>
      <c r="T100" s="78"/>
      <c r="U100" s="117"/>
      <c r="V100" s="78"/>
    </row>
  </sheetData>
  <hyperlinks>
    <hyperlink ref="A2" r:id="rId1" display="https://twitter.com/TheTorontoSun/status/1193974801053954048"/>
    <hyperlink ref="A3" r:id="rId2" display="https://twitter.com/journorosa/status/1193374056394960901"/>
    <hyperlink ref="A4" r:id="rId3" display="https://www.wxyz.com/sports/don-cherry-reportedly-fired-from-hockey-night-in-canada-after-anti-immigrant-remarks"/>
    <hyperlink ref="A5" r:id="rId4" display="https://twitter.com/morganpcampbell/status/1193985014167474178"/>
    <hyperlink ref="A6" r:id="rId5" display="https://twitter.com/sportsnet/status/1193983701740376067"/>
    <hyperlink ref="A7" r:id="rId6" display="https://www.thestar.com/news/canada/2019/11/11/don-cherry-fired-from-sportsnet-following-toxic-rant.html"/>
    <hyperlink ref="A8" r:id="rId7" display="https://www.thescore.com/nhl/news/1877544"/>
    <hyperlink ref="A9" r:id="rId8" display="https://twitter.com/RexChapman/status/1193966772527017984"/>
    <hyperlink ref="A10" r:id="rId9" display="https://twitter.com/saskysens/status/1193978747537547264"/>
    <hyperlink ref="A11" r:id="rId10" display="https://twitter.com/jshannonhl/status/1193977306978672648"/>
    <hyperlink ref="E2" r:id="rId11" display="https://twitter.com/journorosa/status/1193374056394960901"/>
    <hyperlink ref="E3" r:id="rId12" display="https://twitter.com/TheTorontoSun/status/1193974801053954048"/>
    <hyperlink ref="E4" r:id="rId13" display="https://www.linkedin.com/slink?code=fSUbHaw"/>
    <hyperlink ref="E5" r:id="rId14" display="https://www.cbc.ca/sports/hockey/nhl/don-cherry-sparks-online-backlash-1.5354835?__vfz=medium%3Dsharebar"/>
    <hyperlink ref="E6" r:id="rId15" display="https://twitter.com/wyshynski/status/1193382367705960449"/>
    <hyperlink ref="E7" r:id="rId16" display="https://twitter.com/SpencerFernando/status/1193607219645861888"/>
    <hyperlink ref="E8" r:id="rId17" display="https://twitter.com/ronmacleanhth/status/1193673238355873792"/>
    <hyperlink ref="E9" r:id="rId18" display="https://twitter.com/saskysens/status/1193978747537547264"/>
    <hyperlink ref="E10" r:id="rId19" display="https://twitter.com/RexChapman/status/1193966772527017984"/>
    <hyperlink ref="E11" r:id="rId20" display="https://www.thescore.com/nhl/news/1877544"/>
    <hyperlink ref="G2" r:id="rId21" display="https://twitter.com/SportsnetPR/status/1193563973158887431"/>
    <hyperlink ref="I2" r:id="rId22" display="https://twitter.com/ctvnews/status/1193537382458568704"/>
    <hyperlink ref="M2" r:id="rId23" display="https://www.cbc.ca/sports/hockey/nhl/sportsnet-apology-don-cherry-remarks-1.5354927"/>
    <hyperlink ref="U2" r:id="rId24" display="https://twitter.com/jshannonhl/status/1193977306978672648"/>
  </hyperlinks>
  <printOptions/>
  <pageMargins left="0.7" right="0.7" top="0.75" bottom="0.75" header="0.3" footer="0.3"/>
  <pageSetup orientation="portrait" paperSize="9"/>
  <tableParts>
    <tablePart r:id="rId32"/>
    <tablePart r:id="rId30"/>
    <tablePart r:id="rId27"/>
    <tablePart r:id="rId29"/>
    <tablePart r:id="rId26"/>
    <tablePart r:id="rId31"/>
    <tablePart r:id="rId25"/>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3163</v>
      </c>
      <c r="B1" s="13" t="s">
        <v>3435</v>
      </c>
      <c r="C1" s="13" t="s">
        <v>3436</v>
      </c>
      <c r="D1" s="13" t="s">
        <v>144</v>
      </c>
      <c r="E1" s="13" t="s">
        <v>3438</v>
      </c>
      <c r="F1" s="13" t="s">
        <v>3439</v>
      </c>
      <c r="G1" s="13" t="s">
        <v>3440</v>
      </c>
    </row>
    <row r="2" spans="1:7" ht="15">
      <c r="A2" s="78" t="s">
        <v>2711</v>
      </c>
      <c r="B2" s="78">
        <v>284</v>
      </c>
      <c r="C2" s="120">
        <v>0.05373699148533586</v>
      </c>
      <c r="D2" s="78" t="s">
        <v>3437</v>
      </c>
      <c r="E2" s="78"/>
      <c r="F2" s="78"/>
      <c r="G2" s="78"/>
    </row>
    <row r="3" spans="1:7" ht="15">
      <c r="A3" s="78" t="s">
        <v>2712</v>
      </c>
      <c r="B3" s="78">
        <v>192</v>
      </c>
      <c r="C3" s="120">
        <v>0.03632923368022706</v>
      </c>
      <c r="D3" s="78" t="s">
        <v>3437</v>
      </c>
      <c r="E3" s="78"/>
      <c r="F3" s="78"/>
      <c r="G3" s="78"/>
    </row>
    <row r="4" spans="1:7" ht="15">
      <c r="A4" s="78" t="s">
        <v>2713</v>
      </c>
      <c r="B4" s="78">
        <v>1</v>
      </c>
      <c r="C4" s="120">
        <v>0.0001892147587511826</v>
      </c>
      <c r="D4" s="78" t="s">
        <v>3437</v>
      </c>
      <c r="E4" s="78"/>
      <c r="F4" s="78"/>
      <c r="G4" s="78"/>
    </row>
    <row r="5" spans="1:7" ht="15">
      <c r="A5" s="78" t="s">
        <v>2714</v>
      </c>
      <c r="B5" s="78">
        <v>4809</v>
      </c>
      <c r="C5" s="120">
        <v>0.909933774834437</v>
      </c>
      <c r="D5" s="78" t="s">
        <v>3437</v>
      </c>
      <c r="E5" s="78"/>
      <c r="F5" s="78"/>
      <c r="G5" s="78"/>
    </row>
    <row r="6" spans="1:7" ht="15">
      <c r="A6" s="78" t="s">
        <v>2715</v>
      </c>
      <c r="B6" s="78">
        <v>5285</v>
      </c>
      <c r="C6" s="120">
        <v>1</v>
      </c>
      <c r="D6" s="78" t="s">
        <v>3437</v>
      </c>
      <c r="E6" s="78"/>
      <c r="F6" s="78"/>
      <c r="G6" s="78"/>
    </row>
    <row r="7" spans="1:7" ht="15">
      <c r="A7" s="86" t="s">
        <v>2716</v>
      </c>
      <c r="B7" s="86">
        <v>143</v>
      </c>
      <c r="C7" s="121">
        <v>0.0011041679180917733</v>
      </c>
      <c r="D7" s="86" t="s">
        <v>3437</v>
      </c>
      <c r="E7" s="86" t="b">
        <v>0</v>
      </c>
      <c r="F7" s="86" t="b">
        <v>0</v>
      </c>
      <c r="G7" s="86" t="b">
        <v>0</v>
      </c>
    </row>
    <row r="8" spans="1:7" ht="15">
      <c r="A8" s="86" t="s">
        <v>563</v>
      </c>
      <c r="B8" s="86">
        <v>143</v>
      </c>
      <c r="C8" s="121">
        <v>0.0006240018041757112</v>
      </c>
      <c r="D8" s="86" t="s">
        <v>3437</v>
      </c>
      <c r="E8" s="86" t="b">
        <v>0</v>
      </c>
      <c r="F8" s="86" t="b">
        <v>0</v>
      </c>
      <c r="G8" s="86" t="b">
        <v>0</v>
      </c>
    </row>
    <row r="9" spans="1:7" ht="15">
      <c r="A9" s="86" t="s">
        <v>2717</v>
      </c>
      <c r="B9" s="86">
        <v>72</v>
      </c>
      <c r="C9" s="121">
        <v>0.008483972423567855</v>
      </c>
      <c r="D9" s="86" t="s">
        <v>3437</v>
      </c>
      <c r="E9" s="86" t="b">
        <v>0</v>
      </c>
      <c r="F9" s="86" t="b">
        <v>0</v>
      </c>
      <c r="G9" s="86" t="b">
        <v>0</v>
      </c>
    </row>
    <row r="10" spans="1:7" ht="15">
      <c r="A10" s="86" t="s">
        <v>2718</v>
      </c>
      <c r="B10" s="86">
        <v>62</v>
      </c>
      <c r="C10" s="121">
        <v>0.007907993306157662</v>
      </c>
      <c r="D10" s="86" t="s">
        <v>3437</v>
      </c>
      <c r="E10" s="86" t="b">
        <v>0</v>
      </c>
      <c r="F10" s="86" t="b">
        <v>0</v>
      </c>
      <c r="G10" s="86" t="b">
        <v>0</v>
      </c>
    </row>
    <row r="11" spans="1:7" ht="15">
      <c r="A11" s="86" t="s">
        <v>2719</v>
      </c>
      <c r="B11" s="86">
        <v>43</v>
      </c>
      <c r="C11" s="121">
        <v>0.0077933400509721034</v>
      </c>
      <c r="D11" s="86" t="s">
        <v>3437</v>
      </c>
      <c r="E11" s="86" t="b">
        <v>0</v>
      </c>
      <c r="F11" s="86" t="b">
        <v>0</v>
      </c>
      <c r="G11" s="86" t="b">
        <v>0</v>
      </c>
    </row>
    <row r="12" spans="1:7" ht="15">
      <c r="A12" s="86" t="s">
        <v>3164</v>
      </c>
      <c r="B12" s="86">
        <v>38</v>
      </c>
      <c r="C12" s="121">
        <v>0.007459649457308234</v>
      </c>
      <c r="D12" s="86" t="s">
        <v>3437</v>
      </c>
      <c r="E12" s="86" t="b">
        <v>0</v>
      </c>
      <c r="F12" s="86" t="b">
        <v>0</v>
      </c>
      <c r="G12" s="86" t="b">
        <v>0</v>
      </c>
    </row>
    <row r="13" spans="1:7" ht="15">
      <c r="A13" s="86" t="s">
        <v>3165</v>
      </c>
      <c r="B13" s="86">
        <v>37</v>
      </c>
      <c r="C13" s="121">
        <v>0.007411879906279374</v>
      </c>
      <c r="D13" s="86" t="s">
        <v>3437</v>
      </c>
      <c r="E13" s="86" t="b">
        <v>0</v>
      </c>
      <c r="F13" s="86" t="b">
        <v>0</v>
      </c>
      <c r="G13" s="86" t="b">
        <v>0</v>
      </c>
    </row>
    <row r="14" spans="1:7" ht="15">
      <c r="A14" s="86" t="s">
        <v>2722</v>
      </c>
      <c r="B14" s="86">
        <v>37</v>
      </c>
      <c r="C14" s="121">
        <v>0.007411879906279374</v>
      </c>
      <c r="D14" s="86" t="s">
        <v>3437</v>
      </c>
      <c r="E14" s="86" t="b">
        <v>0</v>
      </c>
      <c r="F14" s="86" t="b">
        <v>0</v>
      </c>
      <c r="G14" s="86" t="b">
        <v>0</v>
      </c>
    </row>
    <row r="15" spans="1:7" ht="15">
      <c r="A15" s="86" t="s">
        <v>2737</v>
      </c>
      <c r="B15" s="86">
        <v>35</v>
      </c>
      <c r="C15" s="121">
        <v>0.007304020692020341</v>
      </c>
      <c r="D15" s="86" t="s">
        <v>3437</v>
      </c>
      <c r="E15" s="86" t="b">
        <v>0</v>
      </c>
      <c r="F15" s="86" t="b">
        <v>0</v>
      </c>
      <c r="G15" s="86" t="b">
        <v>0</v>
      </c>
    </row>
    <row r="16" spans="1:7" ht="15">
      <c r="A16" s="86" t="s">
        <v>3166</v>
      </c>
      <c r="B16" s="86">
        <v>35</v>
      </c>
      <c r="C16" s="121">
        <v>0.007304020692020341</v>
      </c>
      <c r="D16" s="86" t="s">
        <v>3437</v>
      </c>
      <c r="E16" s="86" t="b">
        <v>0</v>
      </c>
      <c r="F16" s="86" t="b">
        <v>0</v>
      </c>
      <c r="G16" s="86" t="b">
        <v>0</v>
      </c>
    </row>
    <row r="17" spans="1:7" ht="15">
      <c r="A17" s="86" t="s">
        <v>3167</v>
      </c>
      <c r="B17" s="86">
        <v>34</v>
      </c>
      <c r="C17" s="121">
        <v>0.007243698451862536</v>
      </c>
      <c r="D17" s="86" t="s">
        <v>3437</v>
      </c>
      <c r="E17" s="86" t="b">
        <v>0</v>
      </c>
      <c r="F17" s="86" t="b">
        <v>0</v>
      </c>
      <c r="G17" s="86" t="b">
        <v>0</v>
      </c>
    </row>
    <row r="18" spans="1:7" ht="15">
      <c r="A18" s="86" t="s">
        <v>2723</v>
      </c>
      <c r="B18" s="86">
        <v>34</v>
      </c>
      <c r="C18" s="121">
        <v>0.007243698451862536</v>
      </c>
      <c r="D18" s="86" t="s">
        <v>3437</v>
      </c>
      <c r="E18" s="86" t="b">
        <v>0</v>
      </c>
      <c r="F18" s="86" t="b">
        <v>0</v>
      </c>
      <c r="G18" s="86" t="b">
        <v>0</v>
      </c>
    </row>
    <row r="19" spans="1:7" ht="15">
      <c r="A19" s="86" t="s">
        <v>3168</v>
      </c>
      <c r="B19" s="86">
        <v>34</v>
      </c>
      <c r="C19" s="121">
        <v>0.007243698451862536</v>
      </c>
      <c r="D19" s="86" t="s">
        <v>3437</v>
      </c>
      <c r="E19" s="86" t="b">
        <v>0</v>
      </c>
      <c r="F19" s="86" t="b">
        <v>0</v>
      </c>
      <c r="G19" s="86" t="b">
        <v>0</v>
      </c>
    </row>
    <row r="20" spans="1:7" ht="15">
      <c r="A20" s="86" t="s">
        <v>2721</v>
      </c>
      <c r="B20" s="86">
        <v>33</v>
      </c>
      <c r="C20" s="121">
        <v>0.007178948062880959</v>
      </c>
      <c r="D20" s="86" t="s">
        <v>3437</v>
      </c>
      <c r="E20" s="86" t="b">
        <v>0</v>
      </c>
      <c r="F20" s="86" t="b">
        <v>0</v>
      </c>
      <c r="G20" s="86" t="b">
        <v>0</v>
      </c>
    </row>
    <row r="21" spans="1:7" ht="15">
      <c r="A21" s="86" t="s">
        <v>2724</v>
      </c>
      <c r="B21" s="86">
        <v>33</v>
      </c>
      <c r="C21" s="121">
        <v>0.007178948062880959</v>
      </c>
      <c r="D21" s="86" t="s">
        <v>3437</v>
      </c>
      <c r="E21" s="86" t="b">
        <v>0</v>
      </c>
      <c r="F21" s="86" t="b">
        <v>0</v>
      </c>
      <c r="G21" s="86" t="b">
        <v>0</v>
      </c>
    </row>
    <row r="22" spans="1:7" ht="15">
      <c r="A22" s="86" t="s">
        <v>2725</v>
      </c>
      <c r="B22" s="86">
        <v>33</v>
      </c>
      <c r="C22" s="121">
        <v>0.007178948062880959</v>
      </c>
      <c r="D22" s="86" t="s">
        <v>3437</v>
      </c>
      <c r="E22" s="86" t="b">
        <v>1</v>
      </c>
      <c r="F22" s="86" t="b">
        <v>0</v>
      </c>
      <c r="G22" s="86" t="b">
        <v>0</v>
      </c>
    </row>
    <row r="23" spans="1:7" ht="15">
      <c r="A23" s="86" t="s">
        <v>2726</v>
      </c>
      <c r="B23" s="86">
        <v>33</v>
      </c>
      <c r="C23" s="121">
        <v>0.007178948062880959</v>
      </c>
      <c r="D23" s="86" t="s">
        <v>3437</v>
      </c>
      <c r="E23" s="86" t="b">
        <v>1</v>
      </c>
      <c r="F23" s="86" t="b">
        <v>0</v>
      </c>
      <c r="G23" s="86" t="b">
        <v>0</v>
      </c>
    </row>
    <row r="24" spans="1:7" ht="15">
      <c r="A24" s="86" t="s">
        <v>2727</v>
      </c>
      <c r="B24" s="86">
        <v>33</v>
      </c>
      <c r="C24" s="121">
        <v>0.007178948062880959</v>
      </c>
      <c r="D24" s="86" t="s">
        <v>3437</v>
      </c>
      <c r="E24" s="86" t="b">
        <v>0</v>
      </c>
      <c r="F24" s="86" t="b">
        <v>0</v>
      </c>
      <c r="G24" s="86" t="b">
        <v>0</v>
      </c>
    </row>
    <row r="25" spans="1:7" ht="15">
      <c r="A25" s="86" t="s">
        <v>2728</v>
      </c>
      <c r="B25" s="86">
        <v>33</v>
      </c>
      <c r="C25" s="121">
        <v>0.007178948062880959</v>
      </c>
      <c r="D25" s="86" t="s">
        <v>3437</v>
      </c>
      <c r="E25" s="86" t="b">
        <v>0</v>
      </c>
      <c r="F25" s="86" t="b">
        <v>1</v>
      </c>
      <c r="G25" s="86" t="b">
        <v>0</v>
      </c>
    </row>
    <row r="26" spans="1:7" ht="15">
      <c r="A26" s="86" t="s">
        <v>3169</v>
      </c>
      <c r="B26" s="86">
        <v>33</v>
      </c>
      <c r="C26" s="121">
        <v>0.007178948062880959</v>
      </c>
      <c r="D26" s="86" t="s">
        <v>3437</v>
      </c>
      <c r="E26" s="86" t="b">
        <v>0</v>
      </c>
      <c r="F26" s="86" t="b">
        <v>0</v>
      </c>
      <c r="G26" s="86" t="b">
        <v>0</v>
      </c>
    </row>
    <row r="27" spans="1:7" ht="15">
      <c r="A27" s="86" t="s">
        <v>3170</v>
      </c>
      <c r="B27" s="86">
        <v>33</v>
      </c>
      <c r="C27" s="121">
        <v>0.007178948062880959</v>
      </c>
      <c r="D27" s="86" t="s">
        <v>3437</v>
      </c>
      <c r="E27" s="86" t="b">
        <v>1</v>
      </c>
      <c r="F27" s="86" t="b">
        <v>0</v>
      </c>
      <c r="G27" s="86" t="b">
        <v>0</v>
      </c>
    </row>
    <row r="28" spans="1:7" ht="15">
      <c r="A28" s="86" t="s">
        <v>3171</v>
      </c>
      <c r="B28" s="86">
        <v>33</v>
      </c>
      <c r="C28" s="121">
        <v>0.007178948062880959</v>
      </c>
      <c r="D28" s="86" t="s">
        <v>3437</v>
      </c>
      <c r="E28" s="86" t="b">
        <v>1</v>
      </c>
      <c r="F28" s="86" t="b">
        <v>0</v>
      </c>
      <c r="G28" s="86" t="b">
        <v>0</v>
      </c>
    </row>
    <row r="29" spans="1:7" ht="15">
      <c r="A29" s="86" t="s">
        <v>3172</v>
      </c>
      <c r="B29" s="86">
        <v>33</v>
      </c>
      <c r="C29" s="121">
        <v>0.007178948062880959</v>
      </c>
      <c r="D29" s="86" t="s">
        <v>3437</v>
      </c>
      <c r="E29" s="86" t="b">
        <v>1</v>
      </c>
      <c r="F29" s="86" t="b">
        <v>0</v>
      </c>
      <c r="G29" s="86" t="b">
        <v>0</v>
      </c>
    </row>
    <row r="30" spans="1:7" ht="15">
      <c r="A30" s="86" t="s">
        <v>3173</v>
      </c>
      <c r="B30" s="86">
        <v>33</v>
      </c>
      <c r="C30" s="121">
        <v>0.007178948062880959</v>
      </c>
      <c r="D30" s="86" t="s">
        <v>3437</v>
      </c>
      <c r="E30" s="86" t="b">
        <v>0</v>
      </c>
      <c r="F30" s="86" t="b">
        <v>1</v>
      </c>
      <c r="G30" s="86" t="b">
        <v>0</v>
      </c>
    </row>
    <row r="31" spans="1:7" ht="15">
      <c r="A31" s="86" t="s">
        <v>3174</v>
      </c>
      <c r="B31" s="86">
        <v>33</v>
      </c>
      <c r="C31" s="121">
        <v>0.007178948062880959</v>
      </c>
      <c r="D31" s="86" t="s">
        <v>3437</v>
      </c>
      <c r="E31" s="86" t="b">
        <v>0</v>
      </c>
      <c r="F31" s="86" t="b">
        <v>0</v>
      </c>
      <c r="G31" s="86" t="b">
        <v>0</v>
      </c>
    </row>
    <row r="32" spans="1:7" ht="15">
      <c r="A32" s="86" t="s">
        <v>2732</v>
      </c>
      <c r="B32" s="86">
        <v>20</v>
      </c>
      <c r="C32" s="121">
        <v>0.005858565268729683</v>
      </c>
      <c r="D32" s="86" t="s">
        <v>3437</v>
      </c>
      <c r="E32" s="86" t="b">
        <v>0</v>
      </c>
      <c r="F32" s="86" t="b">
        <v>0</v>
      </c>
      <c r="G32" s="86" t="b">
        <v>0</v>
      </c>
    </row>
    <row r="33" spans="1:7" ht="15">
      <c r="A33" s="86" t="s">
        <v>2730</v>
      </c>
      <c r="B33" s="86">
        <v>18</v>
      </c>
      <c r="C33" s="121">
        <v>0.005877346604645282</v>
      </c>
      <c r="D33" s="86" t="s">
        <v>3437</v>
      </c>
      <c r="E33" s="86" t="b">
        <v>0</v>
      </c>
      <c r="F33" s="86" t="b">
        <v>0</v>
      </c>
      <c r="G33" s="86" t="b">
        <v>0</v>
      </c>
    </row>
    <row r="34" spans="1:7" ht="15">
      <c r="A34" s="86" t="s">
        <v>370</v>
      </c>
      <c r="B34" s="86">
        <v>18</v>
      </c>
      <c r="C34" s="121">
        <v>0.005877346604645282</v>
      </c>
      <c r="D34" s="86" t="s">
        <v>3437</v>
      </c>
      <c r="E34" s="86" t="b">
        <v>0</v>
      </c>
      <c r="F34" s="86" t="b">
        <v>0</v>
      </c>
      <c r="G34" s="86" t="b">
        <v>0</v>
      </c>
    </row>
    <row r="35" spans="1:7" ht="15">
      <c r="A35" s="86" t="s">
        <v>2740</v>
      </c>
      <c r="B35" s="86">
        <v>16</v>
      </c>
      <c r="C35" s="121">
        <v>0.005224308093018029</v>
      </c>
      <c r="D35" s="86" t="s">
        <v>3437</v>
      </c>
      <c r="E35" s="86" t="b">
        <v>0</v>
      </c>
      <c r="F35" s="86" t="b">
        <v>0</v>
      </c>
      <c r="G35" s="86" t="b">
        <v>0</v>
      </c>
    </row>
    <row r="36" spans="1:7" ht="15">
      <c r="A36" s="86" t="s">
        <v>2731</v>
      </c>
      <c r="B36" s="86">
        <v>15</v>
      </c>
      <c r="C36" s="121">
        <v>0.005199306759098787</v>
      </c>
      <c r="D36" s="86" t="s">
        <v>3437</v>
      </c>
      <c r="E36" s="86" t="b">
        <v>0</v>
      </c>
      <c r="F36" s="86" t="b">
        <v>0</v>
      </c>
      <c r="G36" s="86" t="b">
        <v>0</v>
      </c>
    </row>
    <row r="37" spans="1:7" ht="15">
      <c r="A37" s="86" t="s">
        <v>2742</v>
      </c>
      <c r="B37" s="86">
        <v>15</v>
      </c>
      <c r="C37" s="121">
        <v>0.00504351876926806</v>
      </c>
      <c r="D37" s="86" t="s">
        <v>3437</v>
      </c>
      <c r="E37" s="86" t="b">
        <v>0</v>
      </c>
      <c r="F37" s="86" t="b">
        <v>0</v>
      </c>
      <c r="G37" s="86" t="b">
        <v>0</v>
      </c>
    </row>
    <row r="38" spans="1:7" ht="15">
      <c r="A38" s="86" t="s">
        <v>2734</v>
      </c>
      <c r="B38" s="86">
        <v>15</v>
      </c>
      <c r="C38" s="121">
        <v>0.005199306759098787</v>
      </c>
      <c r="D38" s="86" t="s">
        <v>3437</v>
      </c>
      <c r="E38" s="86" t="b">
        <v>0</v>
      </c>
      <c r="F38" s="86" t="b">
        <v>0</v>
      </c>
      <c r="G38" s="86" t="b">
        <v>0</v>
      </c>
    </row>
    <row r="39" spans="1:7" ht="15">
      <c r="A39" s="86" t="s">
        <v>2733</v>
      </c>
      <c r="B39" s="86">
        <v>15</v>
      </c>
      <c r="C39" s="121">
        <v>0.005366644800891168</v>
      </c>
      <c r="D39" s="86" t="s">
        <v>3437</v>
      </c>
      <c r="E39" s="86" t="b">
        <v>0</v>
      </c>
      <c r="F39" s="86" t="b">
        <v>0</v>
      </c>
      <c r="G39" s="86" t="b">
        <v>0</v>
      </c>
    </row>
    <row r="40" spans="1:7" ht="15">
      <c r="A40" s="86" t="s">
        <v>3175</v>
      </c>
      <c r="B40" s="86">
        <v>12</v>
      </c>
      <c r="C40" s="121">
        <v>0.004437906923940158</v>
      </c>
      <c r="D40" s="86" t="s">
        <v>3437</v>
      </c>
      <c r="E40" s="86" t="b">
        <v>0</v>
      </c>
      <c r="F40" s="86" t="b">
        <v>0</v>
      </c>
      <c r="G40" s="86" t="b">
        <v>0</v>
      </c>
    </row>
    <row r="41" spans="1:7" ht="15">
      <c r="A41" s="86" t="s">
        <v>3176</v>
      </c>
      <c r="B41" s="86">
        <v>11</v>
      </c>
      <c r="C41" s="121">
        <v>0.004212162514980986</v>
      </c>
      <c r="D41" s="86" t="s">
        <v>3437</v>
      </c>
      <c r="E41" s="86" t="b">
        <v>0</v>
      </c>
      <c r="F41" s="86" t="b">
        <v>0</v>
      </c>
      <c r="G41" s="86" t="b">
        <v>0</v>
      </c>
    </row>
    <row r="42" spans="1:7" ht="15">
      <c r="A42" s="86" t="s">
        <v>2793</v>
      </c>
      <c r="B42" s="86">
        <v>11</v>
      </c>
      <c r="C42" s="121">
        <v>0.004369985577975951</v>
      </c>
      <c r="D42" s="86" t="s">
        <v>3437</v>
      </c>
      <c r="E42" s="86" t="b">
        <v>0</v>
      </c>
      <c r="F42" s="86" t="b">
        <v>0</v>
      </c>
      <c r="G42" s="86" t="b">
        <v>0</v>
      </c>
    </row>
    <row r="43" spans="1:7" ht="15">
      <c r="A43" s="86" t="s">
        <v>3177</v>
      </c>
      <c r="B43" s="86">
        <v>11</v>
      </c>
      <c r="C43" s="121">
        <v>0.004544450879940397</v>
      </c>
      <c r="D43" s="86" t="s">
        <v>3437</v>
      </c>
      <c r="E43" s="86" t="b">
        <v>0</v>
      </c>
      <c r="F43" s="86" t="b">
        <v>0</v>
      </c>
      <c r="G43" s="86" t="b">
        <v>0</v>
      </c>
    </row>
    <row r="44" spans="1:7" ht="15">
      <c r="A44" s="86" t="s">
        <v>3178</v>
      </c>
      <c r="B44" s="86">
        <v>10</v>
      </c>
      <c r="C44" s="121">
        <v>0.003972714161796318</v>
      </c>
      <c r="D44" s="86" t="s">
        <v>3437</v>
      </c>
      <c r="E44" s="86" t="b">
        <v>0</v>
      </c>
      <c r="F44" s="86" t="b">
        <v>0</v>
      </c>
      <c r="G44" s="86" t="b">
        <v>0</v>
      </c>
    </row>
    <row r="45" spans="1:7" ht="15">
      <c r="A45" s="86" t="s">
        <v>355</v>
      </c>
      <c r="B45" s="86">
        <v>10</v>
      </c>
      <c r="C45" s="121">
        <v>0.004131318981763997</v>
      </c>
      <c r="D45" s="86" t="s">
        <v>3437</v>
      </c>
      <c r="E45" s="86" t="b">
        <v>0</v>
      </c>
      <c r="F45" s="86" t="b">
        <v>0</v>
      </c>
      <c r="G45" s="86" t="b">
        <v>0</v>
      </c>
    </row>
    <row r="46" spans="1:7" ht="15">
      <c r="A46" s="86" t="s">
        <v>3179</v>
      </c>
      <c r="B46" s="86">
        <v>9</v>
      </c>
      <c r="C46" s="121">
        <v>0.0037181870835875973</v>
      </c>
      <c r="D46" s="86" t="s">
        <v>3437</v>
      </c>
      <c r="E46" s="86" t="b">
        <v>0</v>
      </c>
      <c r="F46" s="86" t="b">
        <v>0</v>
      </c>
      <c r="G46" s="86" t="b">
        <v>0</v>
      </c>
    </row>
    <row r="47" spans="1:7" ht="15">
      <c r="A47" s="86" t="s">
        <v>3180</v>
      </c>
      <c r="B47" s="86">
        <v>9</v>
      </c>
      <c r="C47" s="121">
        <v>0.0038777616770109703</v>
      </c>
      <c r="D47" s="86" t="s">
        <v>3437</v>
      </c>
      <c r="E47" s="86" t="b">
        <v>0</v>
      </c>
      <c r="F47" s="86" t="b">
        <v>0</v>
      </c>
      <c r="G47" s="86" t="b">
        <v>0</v>
      </c>
    </row>
    <row r="48" spans="1:7" ht="15">
      <c r="A48" s="86" t="s">
        <v>369</v>
      </c>
      <c r="B48" s="86">
        <v>9</v>
      </c>
      <c r="C48" s="121">
        <v>0.0038777616770109703</v>
      </c>
      <c r="D48" s="86" t="s">
        <v>3437</v>
      </c>
      <c r="E48" s="86" t="b">
        <v>0</v>
      </c>
      <c r="F48" s="86" t="b">
        <v>0</v>
      </c>
      <c r="G48" s="86" t="b">
        <v>0</v>
      </c>
    </row>
    <row r="49" spans="1:7" ht="15">
      <c r="A49" s="86" t="s">
        <v>2735</v>
      </c>
      <c r="B49" s="86">
        <v>9</v>
      </c>
      <c r="C49" s="121">
        <v>0.0037181870835875973</v>
      </c>
      <c r="D49" s="86" t="s">
        <v>3437</v>
      </c>
      <c r="E49" s="86" t="b">
        <v>0</v>
      </c>
      <c r="F49" s="86" t="b">
        <v>0</v>
      </c>
      <c r="G49" s="86" t="b">
        <v>0</v>
      </c>
    </row>
    <row r="50" spans="1:7" ht="15">
      <c r="A50" s="86" t="s">
        <v>3181</v>
      </c>
      <c r="B50" s="86">
        <v>8</v>
      </c>
      <c r="C50" s="121">
        <v>0.003793349837905288</v>
      </c>
      <c r="D50" s="86" t="s">
        <v>3437</v>
      </c>
      <c r="E50" s="86" t="b">
        <v>0</v>
      </c>
      <c r="F50" s="86" t="b">
        <v>0</v>
      </c>
      <c r="G50" s="86" t="b">
        <v>0</v>
      </c>
    </row>
    <row r="51" spans="1:7" ht="15">
      <c r="A51" s="86" t="s">
        <v>3182</v>
      </c>
      <c r="B51" s="86">
        <v>8</v>
      </c>
      <c r="C51" s="121">
        <v>0.003446899268454196</v>
      </c>
      <c r="D51" s="86" t="s">
        <v>3437</v>
      </c>
      <c r="E51" s="86" t="b">
        <v>0</v>
      </c>
      <c r="F51" s="86" t="b">
        <v>0</v>
      </c>
      <c r="G51" s="86" t="b">
        <v>0</v>
      </c>
    </row>
    <row r="52" spans="1:7" ht="15">
      <c r="A52" s="86" t="s">
        <v>3183</v>
      </c>
      <c r="B52" s="86">
        <v>8</v>
      </c>
      <c r="C52" s="121">
        <v>0.003793349837905288</v>
      </c>
      <c r="D52" s="86" t="s">
        <v>3437</v>
      </c>
      <c r="E52" s="86" t="b">
        <v>1</v>
      </c>
      <c r="F52" s="86" t="b">
        <v>0</v>
      </c>
      <c r="G52" s="86" t="b">
        <v>0</v>
      </c>
    </row>
    <row r="53" spans="1:7" ht="15">
      <c r="A53" s="86" t="s">
        <v>2764</v>
      </c>
      <c r="B53" s="86">
        <v>8</v>
      </c>
      <c r="C53" s="121">
        <v>0.003793349837905288</v>
      </c>
      <c r="D53" s="86" t="s">
        <v>3437</v>
      </c>
      <c r="E53" s="86" t="b">
        <v>0</v>
      </c>
      <c r="F53" s="86" t="b">
        <v>0</v>
      </c>
      <c r="G53" s="86" t="b">
        <v>0</v>
      </c>
    </row>
    <row r="54" spans="1:7" ht="15">
      <c r="A54" s="86" t="s">
        <v>2753</v>
      </c>
      <c r="B54" s="86">
        <v>8</v>
      </c>
      <c r="C54" s="121">
        <v>0.003446899268454196</v>
      </c>
      <c r="D54" s="86" t="s">
        <v>3437</v>
      </c>
      <c r="E54" s="86" t="b">
        <v>0</v>
      </c>
      <c r="F54" s="86" t="b">
        <v>0</v>
      </c>
      <c r="G54" s="86" t="b">
        <v>0</v>
      </c>
    </row>
    <row r="55" spans="1:7" ht="15">
      <c r="A55" s="86" t="s">
        <v>2751</v>
      </c>
      <c r="B55" s="86">
        <v>8</v>
      </c>
      <c r="C55" s="121">
        <v>0.003446899268454196</v>
      </c>
      <c r="D55" s="86" t="s">
        <v>3437</v>
      </c>
      <c r="E55" s="86" t="b">
        <v>0</v>
      </c>
      <c r="F55" s="86" t="b">
        <v>0</v>
      </c>
      <c r="G55" s="86" t="b">
        <v>0</v>
      </c>
    </row>
    <row r="56" spans="1:7" ht="15">
      <c r="A56" s="86" t="s">
        <v>3184</v>
      </c>
      <c r="B56" s="86">
        <v>8</v>
      </c>
      <c r="C56" s="121">
        <v>0.003446899268454196</v>
      </c>
      <c r="D56" s="86" t="s">
        <v>3437</v>
      </c>
      <c r="E56" s="86" t="b">
        <v>1</v>
      </c>
      <c r="F56" s="86" t="b">
        <v>0</v>
      </c>
      <c r="G56" s="86" t="b">
        <v>0</v>
      </c>
    </row>
    <row r="57" spans="1:7" ht="15">
      <c r="A57" s="86" t="s">
        <v>2756</v>
      </c>
      <c r="B57" s="86">
        <v>7</v>
      </c>
      <c r="C57" s="121">
        <v>0.0031567452234481344</v>
      </c>
      <c r="D57" s="86" t="s">
        <v>3437</v>
      </c>
      <c r="E57" s="86" t="b">
        <v>0</v>
      </c>
      <c r="F57" s="86" t="b">
        <v>0</v>
      </c>
      <c r="G57" s="86" t="b">
        <v>0</v>
      </c>
    </row>
    <row r="58" spans="1:7" ht="15">
      <c r="A58" s="86" t="s">
        <v>3185</v>
      </c>
      <c r="B58" s="86">
        <v>7</v>
      </c>
      <c r="C58" s="121">
        <v>0.0031567452234481344</v>
      </c>
      <c r="D58" s="86" t="s">
        <v>3437</v>
      </c>
      <c r="E58" s="86" t="b">
        <v>0</v>
      </c>
      <c r="F58" s="86" t="b">
        <v>0</v>
      </c>
      <c r="G58" s="86" t="b">
        <v>0</v>
      </c>
    </row>
    <row r="59" spans="1:7" ht="15">
      <c r="A59" s="86" t="s">
        <v>2773</v>
      </c>
      <c r="B59" s="86">
        <v>7</v>
      </c>
      <c r="C59" s="121">
        <v>0.0037464389290994553</v>
      </c>
      <c r="D59" s="86" t="s">
        <v>3437</v>
      </c>
      <c r="E59" s="86" t="b">
        <v>0</v>
      </c>
      <c r="F59" s="86" t="b">
        <v>0</v>
      </c>
      <c r="G59" s="86" t="b">
        <v>0</v>
      </c>
    </row>
    <row r="60" spans="1:7" ht="15">
      <c r="A60" s="86" t="s">
        <v>2695</v>
      </c>
      <c r="B60" s="86">
        <v>7</v>
      </c>
      <c r="C60" s="121">
        <v>0.0031567452234481344</v>
      </c>
      <c r="D60" s="86" t="s">
        <v>3437</v>
      </c>
      <c r="E60" s="86" t="b">
        <v>0</v>
      </c>
      <c r="F60" s="86" t="b">
        <v>0</v>
      </c>
      <c r="G60" s="86" t="b">
        <v>0</v>
      </c>
    </row>
    <row r="61" spans="1:7" ht="15">
      <c r="A61" s="86" t="s">
        <v>3186</v>
      </c>
      <c r="B61" s="86">
        <v>7</v>
      </c>
      <c r="C61" s="121">
        <v>0.0031567452234481344</v>
      </c>
      <c r="D61" s="86" t="s">
        <v>3437</v>
      </c>
      <c r="E61" s="86" t="b">
        <v>0</v>
      </c>
      <c r="F61" s="86" t="b">
        <v>0</v>
      </c>
      <c r="G61" s="86" t="b">
        <v>0</v>
      </c>
    </row>
    <row r="62" spans="1:7" ht="15">
      <c r="A62" s="86" t="s">
        <v>3187</v>
      </c>
      <c r="B62" s="86">
        <v>7</v>
      </c>
      <c r="C62" s="121">
        <v>0.0033191811081671263</v>
      </c>
      <c r="D62" s="86" t="s">
        <v>3437</v>
      </c>
      <c r="E62" s="86" t="b">
        <v>0</v>
      </c>
      <c r="F62" s="86" t="b">
        <v>1</v>
      </c>
      <c r="G62" s="86" t="b">
        <v>0</v>
      </c>
    </row>
    <row r="63" spans="1:7" ht="15">
      <c r="A63" s="86" t="s">
        <v>363</v>
      </c>
      <c r="B63" s="86">
        <v>7</v>
      </c>
      <c r="C63" s="121">
        <v>0.0033191811081671263</v>
      </c>
      <c r="D63" s="86" t="s">
        <v>3437</v>
      </c>
      <c r="E63" s="86" t="b">
        <v>0</v>
      </c>
      <c r="F63" s="86" t="b">
        <v>0</v>
      </c>
      <c r="G63" s="86" t="b">
        <v>0</v>
      </c>
    </row>
    <row r="64" spans="1:7" ht="15">
      <c r="A64" s="86" t="s">
        <v>3188</v>
      </c>
      <c r="B64" s="86">
        <v>7</v>
      </c>
      <c r="C64" s="121">
        <v>0.0031567452234481344</v>
      </c>
      <c r="D64" s="86" t="s">
        <v>3437</v>
      </c>
      <c r="E64" s="86" t="b">
        <v>0</v>
      </c>
      <c r="F64" s="86" t="b">
        <v>0</v>
      </c>
      <c r="G64" s="86" t="b">
        <v>0</v>
      </c>
    </row>
    <row r="65" spans="1:7" ht="15">
      <c r="A65" s="86" t="s">
        <v>3189</v>
      </c>
      <c r="B65" s="86">
        <v>7</v>
      </c>
      <c r="C65" s="121">
        <v>0.0031567452234481344</v>
      </c>
      <c r="D65" s="86" t="s">
        <v>3437</v>
      </c>
      <c r="E65" s="86" t="b">
        <v>0</v>
      </c>
      <c r="F65" s="86" t="b">
        <v>0</v>
      </c>
      <c r="G65" s="86" t="b">
        <v>0</v>
      </c>
    </row>
    <row r="66" spans="1:7" ht="15">
      <c r="A66" s="86" t="s">
        <v>2779</v>
      </c>
      <c r="B66" s="86">
        <v>6</v>
      </c>
      <c r="C66" s="121">
        <v>0.0028450123784289657</v>
      </c>
      <c r="D66" s="86" t="s">
        <v>3437</v>
      </c>
      <c r="E66" s="86" t="b">
        <v>0</v>
      </c>
      <c r="F66" s="86" t="b">
        <v>0</v>
      </c>
      <c r="G66" s="86" t="b">
        <v>0</v>
      </c>
    </row>
    <row r="67" spans="1:7" ht="15">
      <c r="A67" s="86" t="s">
        <v>3190</v>
      </c>
      <c r="B67" s="86">
        <v>6</v>
      </c>
      <c r="C67" s="121">
        <v>0.0028450123784289657</v>
      </c>
      <c r="D67" s="86" t="s">
        <v>3437</v>
      </c>
      <c r="E67" s="86" t="b">
        <v>0</v>
      </c>
      <c r="F67" s="86" t="b">
        <v>0</v>
      </c>
      <c r="G67" s="86" t="b">
        <v>0</v>
      </c>
    </row>
    <row r="68" spans="1:7" ht="15">
      <c r="A68" s="86" t="s">
        <v>2748</v>
      </c>
      <c r="B68" s="86">
        <v>6</v>
      </c>
      <c r="C68" s="121">
        <v>0.0028450123784289657</v>
      </c>
      <c r="D68" s="86" t="s">
        <v>3437</v>
      </c>
      <c r="E68" s="86" t="b">
        <v>0</v>
      </c>
      <c r="F68" s="86" t="b">
        <v>0</v>
      </c>
      <c r="G68" s="86" t="b">
        <v>0</v>
      </c>
    </row>
    <row r="69" spans="1:7" ht="15">
      <c r="A69" s="86" t="s">
        <v>3191</v>
      </c>
      <c r="B69" s="86">
        <v>6</v>
      </c>
      <c r="C69" s="121">
        <v>0.0028450123784289657</v>
      </c>
      <c r="D69" s="86" t="s">
        <v>3437</v>
      </c>
      <c r="E69" s="86" t="b">
        <v>0</v>
      </c>
      <c r="F69" s="86" t="b">
        <v>0</v>
      </c>
      <c r="G69" s="86" t="b">
        <v>0</v>
      </c>
    </row>
    <row r="70" spans="1:7" ht="15">
      <c r="A70" s="86" t="s">
        <v>3192</v>
      </c>
      <c r="B70" s="86">
        <v>6</v>
      </c>
      <c r="C70" s="121">
        <v>0.0028450123784289657</v>
      </c>
      <c r="D70" s="86" t="s">
        <v>3437</v>
      </c>
      <c r="E70" s="86" t="b">
        <v>0</v>
      </c>
      <c r="F70" s="86" t="b">
        <v>0</v>
      </c>
      <c r="G70" s="86" t="b">
        <v>0</v>
      </c>
    </row>
    <row r="71" spans="1:7" ht="15">
      <c r="A71" s="86" t="s">
        <v>3193</v>
      </c>
      <c r="B71" s="86">
        <v>6</v>
      </c>
      <c r="C71" s="121">
        <v>0.0028450123784289657</v>
      </c>
      <c r="D71" s="86" t="s">
        <v>3437</v>
      </c>
      <c r="E71" s="86" t="b">
        <v>0</v>
      </c>
      <c r="F71" s="86" t="b">
        <v>0</v>
      </c>
      <c r="G71" s="86" t="b">
        <v>0</v>
      </c>
    </row>
    <row r="72" spans="1:7" ht="15">
      <c r="A72" s="86" t="s">
        <v>3194</v>
      </c>
      <c r="B72" s="86">
        <v>6</v>
      </c>
      <c r="C72" s="121">
        <v>0.0030096874135366776</v>
      </c>
      <c r="D72" s="86" t="s">
        <v>3437</v>
      </c>
      <c r="E72" s="86" t="b">
        <v>0</v>
      </c>
      <c r="F72" s="86" t="b">
        <v>0</v>
      </c>
      <c r="G72" s="86" t="b">
        <v>0</v>
      </c>
    </row>
    <row r="73" spans="1:7" ht="15">
      <c r="A73" s="86" t="s">
        <v>3195</v>
      </c>
      <c r="B73" s="86">
        <v>6</v>
      </c>
      <c r="C73" s="121">
        <v>0.0028450123784289657</v>
      </c>
      <c r="D73" s="86" t="s">
        <v>3437</v>
      </c>
      <c r="E73" s="86" t="b">
        <v>0</v>
      </c>
      <c r="F73" s="86" t="b">
        <v>0</v>
      </c>
      <c r="G73" s="86" t="b">
        <v>0</v>
      </c>
    </row>
    <row r="74" spans="1:7" ht="15">
      <c r="A74" s="86" t="s">
        <v>3196</v>
      </c>
      <c r="B74" s="86">
        <v>6</v>
      </c>
      <c r="C74" s="121">
        <v>0.0028450123784289657</v>
      </c>
      <c r="D74" s="86" t="s">
        <v>3437</v>
      </c>
      <c r="E74" s="86" t="b">
        <v>0</v>
      </c>
      <c r="F74" s="86" t="b">
        <v>0</v>
      </c>
      <c r="G74" s="86" t="b">
        <v>0</v>
      </c>
    </row>
    <row r="75" spans="1:7" ht="15">
      <c r="A75" s="86" t="s">
        <v>2749</v>
      </c>
      <c r="B75" s="86">
        <v>6</v>
      </c>
      <c r="C75" s="121">
        <v>0.0030096874135366776</v>
      </c>
      <c r="D75" s="86" t="s">
        <v>3437</v>
      </c>
      <c r="E75" s="86" t="b">
        <v>0</v>
      </c>
      <c r="F75" s="86" t="b">
        <v>0</v>
      </c>
      <c r="G75" s="86" t="b">
        <v>0</v>
      </c>
    </row>
    <row r="76" spans="1:7" ht="15">
      <c r="A76" s="86" t="s">
        <v>2757</v>
      </c>
      <c r="B76" s="86">
        <v>6</v>
      </c>
      <c r="C76" s="121">
        <v>0.0028450123784289657</v>
      </c>
      <c r="D76" s="86" t="s">
        <v>3437</v>
      </c>
      <c r="E76" s="86" t="b">
        <v>0</v>
      </c>
      <c r="F76" s="86" t="b">
        <v>0</v>
      </c>
      <c r="G76" s="86" t="b">
        <v>0</v>
      </c>
    </row>
    <row r="77" spans="1:7" ht="15">
      <c r="A77" s="86" t="s">
        <v>3197</v>
      </c>
      <c r="B77" s="86">
        <v>5</v>
      </c>
      <c r="C77" s="121">
        <v>0.002508072844613898</v>
      </c>
      <c r="D77" s="86" t="s">
        <v>3437</v>
      </c>
      <c r="E77" s="86" t="b">
        <v>0</v>
      </c>
      <c r="F77" s="86" t="b">
        <v>0</v>
      </c>
      <c r="G77" s="86" t="b">
        <v>0</v>
      </c>
    </row>
    <row r="78" spans="1:7" ht="15">
      <c r="A78" s="86" t="s">
        <v>3198</v>
      </c>
      <c r="B78" s="86">
        <v>5</v>
      </c>
      <c r="C78" s="121">
        <v>0.002508072844613898</v>
      </c>
      <c r="D78" s="86" t="s">
        <v>3437</v>
      </c>
      <c r="E78" s="86" t="b">
        <v>0</v>
      </c>
      <c r="F78" s="86" t="b">
        <v>0</v>
      </c>
      <c r="G78" s="86" t="b">
        <v>0</v>
      </c>
    </row>
    <row r="79" spans="1:7" ht="15">
      <c r="A79" s="86" t="s">
        <v>3199</v>
      </c>
      <c r="B79" s="86">
        <v>5</v>
      </c>
      <c r="C79" s="121">
        <v>0.002508072844613898</v>
      </c>
      <c r="D79" s="86" t="s">
        <v>3437</v>
      </c>
      <c r="E79" s="86" t="b">
        <v>0</v>
      </c>
      <c r="F79" s="86" t="b">
        <v>0</v>
      </c>
      <c r="G79" s="86" t="b">
        <v>0</v>
      </c>
    </row>
    <row r="80" spans="1:7" ht="15">
      <c r="A80" s="86" t="s">
        <v>3200</v>
      </c>
      <c r="B80" s="86">
        <v>5</v>
      </c>
      <c r="C80" s="121">
        <v>0.002508072844613898</v>
      </c>
      <c r="D80" s="86" t="s">
        <v>3437</v>
      </c>
      <c r="E80" s="86" t="b">
        <v>0</v>
      </c>
      <c r="F80" s="86" t="b">
        <v>0</v>
      </c>
      <c r="G80" s="86" t="b">
        <v>0</v>
      </c>
    </row>
    <row r="81" spans="1:7" ht="15">
      <c r="A81" s="86" t="s">
        <v>2776</v>
      </c>
      <c r="B81" s="86">
        <v>5</v>
      </c>
      <c r="C81" s="121">
        <v>0.002508072844613898</v>
      </c>
      <c r="D81" s="86" t="s">
        <v>3437</v>
      </c>
      <c r="E81" s="86" t="b">
        <v>0</v>
      </c>
      <c r="F81" s="86" t="b">
        <v>0</v>
      </c>
      <c r="G81" s="86" t="b">
        <v>0</v>
      </c>
    </row>
    <row r="82" spans="1:7" ht="15">
      <c r="A82" s="86" t="s">
        <v>3201</v>
      </c>
      <c r="B82" s="86">
        <v>5</v>
      </c>
      <c r="C82" s="121">
        <v>0.0028925594124065432</v>
      </c>
      <c r="D82" s="86" t="s">
        <v>3437</v>
      </c>
      <c r="E82" s="86" t="b">
        <v>0</v>
      </c>
      <c r="F82" s="86" t="b">
        <v>0</v>
      </c>
      <c r="G82" s="86" t="b">
        <v>0</v>
      </c>
    </row>
    <row r="83" spans="1:7" ht="15">
      <c r="A83" s="86" t="s">
        <v>2803</v>
      </c>
      <c r="B83" s="86">
        <v>5</v>
      </c>
      <c r="C83" s="121">
        <v>0.002676027806499611</v>
      </c>
      <c r="D83" s="86" t="s">
        <v>3437</v>
      </c>
      <c r="E83" s="86" t="b">
        <v>0</v>
      </c>
      <c r="F83" s="86" t="b">
        <v>0</v>
      </c>
      <c r="G83" s="86" t="b">
        <v>0</v>
      </c>
    </row>
    <row r="84" spans="1:7" ht="15">
      <c r="A84" s="86" t="s">
        <v>3202</v>
      </c>
      <c r="B84" s="86">
        <v>5</v>
      </c>
      <c r="C84" s="121">
        <v>0.002508072844613898</v>
      </c>
      <c r="D84" s="86" t="s">
        <v>3437</v>
      </c>
      <c r="E84" s="86" t="b">
        <v>0</v>
      </c>
      <c r="F84" s="86" t="b">
        <v>0</v>
      </c>
      <c r="G84" s="86" t="b">
        <v>0</v>
      </c>
    </row>
    <row r="85" spans="1:7" ht="15">
      <c r="A85" s="86" t="s">
        <v>2752</v>
      </c>
      <c r="B85" s="86">
        <v>5</v>
      </c>
      <c r="C85" s="121">
        <v>0.002508072844613898</v>
      </c>
      <c r="D85" s="86" t="s">
        <v>3437</v>
      </c>
      <c r="E85" s="86" t="b">
        <v>0</v>
      </c>
      <c r="F85" s="86" t="b">
        <v>0</v>
      </c>
      <c r="G85" s="86" t="b">
        <v>0</v>
      </c>
    </row>
    <row r="86" spans="1:7" ht="15">
      <c r="A86" s="86" t="s">
        <v>2754</v>
      </c>
      <c r="B86" s="86">
        <v>5</v>
      </c>
      <c r="C86" s="121">
        <v>0.002508072844613898</v>
      </c>
      <c r="D86" s="86" t="s">
        <v>3437</v>
      </c>
      <c r="E86" s="86" t="b">
        <v>0</v>
      </c>
      <c r="F86" s="86" t="b">
        <v>0</v>
      </c>
      <c r="G86" s="86" t="b">
        <v>0</v>
      </c>
    </row>
    <row r="87" spans="1:7" ht="15">
      <c r="A87" s="86" t="s">
        <v>2755</v>
      </c>
      <c r="B87" s="86">
        <v>5</v>
      </c>
      <c r="C87" s="121">
        <v>0.002508072844613898</v>
      </c>
      <c r="D87" s="86" t="s">
        <v>3437</v>
      </c>
      <c r="E87" s="86" t="b">
        <v>0</v>
      </c>
      <c r="F87" s="86" t="b">
        <v>0</v>
      </c>
      <c r="G87" s="86" t="b">
        <v>0</v>
      </c>
    </row>
    <row r="88" spans="1:7" ht="15">
      <c r="A88" s="86" t="s">
        <v>2758</v>
      </c>
      <c r="B88" s="86">
        <v>5</v>
      </c>
      <c r="C88" s="121">
        <v>0.002508072844613898</v>
      </c>
      <c r="D88" s="86" t="s">
        <v>3437</v>
      </c>
      <c r="E88" s="86" t="b">
        <v>0</v>
      </c>
      <c r="F88" s="86" t="b">
        <v>0</v>
      </c>
      <c r="G88" s="86" t="b">
        <v>0</v>
      </c>
    </row>
    <row r="89" spans="1:7" ht="15">
      <c r="A89" s="86" t="s">
        <v>3203</v>
      </c>
      <c r="B89" s="86">
        <v>5</v>
      </c>
      <c r="C89" s="121">
        <v>0.002676027806499611</v>
      </c>
      <c r="D89" s="86" t="s">
        <v>3437</v>
      </c>
      <c r="E89" s="86" t="b">
        <v>0</v>
      </c>
      <c r="F89" s="86" t="b">
        <v>1</v>
      </c>
      <c r="G89" s="86" t="b">
        <v>0</v>
      </c>
    </row>
    <row r="90" spans="1:7" ht="15">
      <c r="A90" s="86" t="s">
        <v>3204</v>
      </c>
      <c r="B90" s="86">
        <v>5</v>
      </c>
      <c r="C90" s="121">
        <v>0.0031977435702153496</v>
      </c>
      <c r="D90" s="86" t="s">
        <v>3437</v>
      </c>
      <c r="E90" s="86" t="b">
        <v>0</v>
      </c>
      <c r="F90" s="86" t="b">
        <v>0</v>
      </c>
      <c r="G90" s="86" t="b">
        <v>0</v>
      </c>
    </row>
    <row r="91" spans="1:7" ht="15">
      <c r="A91" s="86" t="s">
        <v>3205</v>
      </c>
      <c r="B91" s="86">
        <v>4</v>
      </c>
      <c r="C91" s="121">
        <v>0.0021408222451996892</v>
      </c>
      <c r="D91" s="86" t="s">
        <v>3437</v>
      </c>
      <c r="E91" s="86" t="b">
        <v>0</v>
      </c>
      <c r="F91" s="86" t="b">
        <v>0</v>
      </c>
      <c r="G91" s="86" t="b">
        <v>0</v>
      </c>
    </row>
    <row r="92" spans="1:7" ht="15">
      <c r="A92" s="86" t="s">
        <v>3206</v>
      </c>
      <c r="B92" s="86">
        <v>4</v>
      </c>
      <c r="C92" s="121">
        <v>0.0021408222451996892</v>
      </c>
      <c r="D92" s="86" t="s">
        <v>3437</v>
      </c>
      <c r="E92" s="86" t="b">
        <v>0</v>
      </c>
      <c r="F92" s="86" t="b">
        <v>0</v>
      </c>
      <c r="G92" s="86" t="b">
        <v>0</v>
      </c>
    </row>
    <row r="93" spans="1:7" ht="15">
      <c r="A93" s="86" t="s">
        <v>392</v>
      </c>
      <c r="B93" s="86">
        <v>4</v>
      </c>
      <c r="C93" s="121">
        <v>0.0021408222451996892</v>
      </c>
      <c r="D93" s="86" t="s">
        <v>3437</v>
      </c>
      <c r="E93" s="86" t="b">
        <v>0</v>
      </c>
      <c r="F93" s="86" t="b">
        <v>0</v>
      </c>
      <c r="G93" s="86" t="b">
        <v>0</v>
      </c>
    </row>
    <row r="94" spans="1:7" ht="15">
      <c r="A94" s="86" t="s">
        <v>3207</v>
      </c>
      <c r="B94" s="86">
        <v>4</v>
      </c>
      <c r="C94" s="121">
        <v>0.0021408222451996892</v>
      </c>
      <c r="D94" s="86" t="s">
        <v>3437</v>
      </c>
      <c r="E94" s="86" t="b">
        <v>0</v>
      </c>
      <c r="F94" s="86" t="b">
        <v>0</v>
      </c>
      <c r="G94" s="86" t="b">
        <v>0</v>
      </c>
    </row>
    <row r="95" spans="1:7" ht="15">
      <c r="A95" s="86" t="s">
        <v>2774</v>
      </c>
      <c r="B95" s="86">
        <v>4</v>
      </c>
      <c r="C95" s="121">
        <v>0.0021408222451996892</v>
      </c>
      <c r="D95" s="86" t="s">
        <v>3437</v>
      </c>
      <c r="E95" s="86" t="b">
        <v>0</v>
      </c>
      <c r="F95" s="86" t="b">
        <v>0</v>
      </c>
      <c r="G95" s="86" t="b">
        <v>0</v>
      </c>
    </row>
    <row r="96" spans="1:7" ht="15">
      <c r="A96" s="86" t="s">
        <v>3208</v>
      </c>
      <c r="B96" s="86">
        <v>4</v>
      </c>
      <c r="C96" s="121">
        <v>0.0021408222451996892</v>
      </c>
      <c r="D96" s="86" t="s">
        <v>3437</v>
      </c>
      <c r="E96" s="86" t="b">
        <v>0</v>
      </c>
      <c r="F96" s="86" t="b">
        <v>0</v>
      </c>
      <c r="G96" s="86" t="b">
        <v>0</v>
      </c>
    </row>
    <row r="97" spans="1:7" ht="15">
      <c r="A97" s="86" t="s">
        <v>3209</v>
      </c>
      <c r="B97" s="86">
        <v>4</v>
      </c>
      <c r="C97" s="121">
        <v>0.0021408222451996892</v>
      </c>
      <c r="D97" s="86" t="s">
        <v>3437</v>
      </c>
      <c r="E97" s="86" t="b">
        <v>0</v>
      </c>
      <c r="F97" s="86" t="b">
        <v>0</v>
      </c>
      <c r="G97" s="86" t="b">
        <v>0</v>
      </c>
    </row>
    <row r="98" spans="1:7" ht="15">
      <c r="A98" s="86" t="s">
        <v>2738</v>
      </c>
      <c r="B98" s="86">
        <v>4</v>
      </c>
      <c r="C98" s="121">
        <v>0.0021408222451996892</v>
      </c>
      <c r="D98" s="86" t="s">
        <v>3437</v>
      </c>
      <c r="E98" s="86" t="b">
        <v>1</v>
      </c>
      <c r="F98" s="86" t="b">
        <v>0</v>
      </c>
      <c r="G98" s="86" t="b">
        <v>0</v>
      </c>
    </row>
    <row r="99" spans="1:7" ht="15">
      <c r="A99" s="86" t="s">
        <v>3210</v>
      </c>
      <c r="B99" s="86">
        <v>4</v>
      </c>
      <c r="C99" s="121">
        <v>0.0021408222451996892</v>
      </c>
      <c r="D99" s="86" t="s">
        <v>3437</v>
      </c>
      <c r="E99" s="86" t="b">
        <v>0</v>
      </c>
      <c r="F99" s="86" t="b">
        <v>0</v>
      </c>
      <c r="G99" s="86" t="b">
        <v>0</v>
      </c>
    </row>
    <row r="100" spans="1:7" ht="15">
      <c r="A100" s="86" t="s">
        <v>2760</v>
      </c>
      <c r="B100" s="86">
        <v>4</v>
      </c>
      <c r="C100" s="121">
        <v>0.002314047529925235</v>
      </c>
      <c r="D100" s="86" t="s">
        <v>3437</v>
      </c>
      <c r="E100" s="86" t="b">
        <v>0</v>
      </c>
      <c r="F100" s="86" t="b">
        <v>0</v>
      </c>
      <c r="G100" s="86" t="b">
        <v>0</v>
      </c>
    </row>
    <row r="101" spans="1:7" ht="15">
      <c r="A101" s="86" t="s">
        <v>3211</v>
      </c>
      <c r="B101" s="86">
        <v>4</v>
      </c>
      <c r="C101" s="121">
        <v>0.0021408222451996892</v>
      </c>
      <c r="D101" s="86" t="s">
        <v>3437</v>
      </c>
      <c r="E101" s="86" t="b">
        <v>1</v>
      </c>
      <c r="F101" s="86" t="b">
        <v>0</v>
      </c>
      <c r="G101" s="86" t="b">
        <v>0</v>
      </c>
    </row>
    <row r="102" spans="1:7" ht="15">
      <c r="A102" s="86" t="s">
        <v>2775</v>
      </c>
      <c r="B102" s="86">
        <v>4</v>
      </c>
      <c r="C102" s="121">
        <v>0.0021408222451996892</v>
      </c>
      <c r="D102" s="86" t="s">
        <v>3437</v>
      </c>
      <c r="E102" s="86" t="b">
        <v>0</v>
      </c>
      <c r="F102" s="86" t="b">
        <v>0</v>
      </c>
      <c r="G102" s="86" t="b">
        <v>0</v>
      </c>
    </row>
    <row r="103" spans="1:7" ht="15">
      <c r="A103" s="86" t="s">
        <v>2780</v>
      </c>
      <c r="B103" s="86">
        <v>4</v>
      </c>
      <c r="C103" s="121">
        <v>0.0021408222451996892</v>
      </c>
      <c r="D103" s="86" t="s">
        <v>3437</v>
      </c>
      <c r="E103" s="86" t="b">
        <v>1</v>
      </c>
      <c r="F103" s="86" t="b">
        <v>0</v>
      </c>
      <c r="G103" s="86" t="b">
        <v>0</v>
      </c>
    </row>
    <row r="104" spans="1:7" ht="15">
      <c r="A104" s="86" t="s">
        <v>3212</v>
      </c>
      <c r="B104" s="86">
        <v>4</v>
      </c>
      <c r="C104" s="121">
        <v>0.0021408222451996892</v>
      </c>
      <c r="D104" s="86" t="s">
        <v>3437</v>
      </c>
      <c r="E104" s="86" t="b">
        <v>0</v>
      </c>
      <c r="F104" s="86" t="b">
        <v>0</v>
      </c>
      <c r="G104" s="86" t="b">
        <v>0</v>
      </c>
    </row>
    <row r="105" spans="1:7" ht="15">
      <c r="A105" s="86" t="s">
        <v>3213</v>
      </c>
      <c r="B105" s="86">
        <v>4</v>
      </c>
      <c r="C105" s="121">
        <v>0.0021408222451996892</v>
      </c>
      <c r="D105" s="86" t="s">
        <v>3437</v>
      </c>
      <c r="E105" s="86" t="b">
        <v>0</v>
      </c>
      <c r="F105" s="86" t="b">
        <v>0</v>
      </c>
      <c r="G105" s="86" t="b">
        <v>0</v>
      </c>
    </row>
    <row r="106" spans="1:7" ht="15">
      <c r="A106" s="86" t="s">
        <v>2743</v>
      </c>
      <c r="B106" s="86">
        <v>4</v>
      </c>
      <c r="C106" s="121">
        <v>0.0021408222451996892</v>
      </c>
      <c r="D106" s="86" t="s">
        <v>3437</v>
      </c>
      <c r="E106" s="86" t="b">
        <v>0</v>
      </c>
      <c r="F106" s="86" t="b">
        <v>0</v>
      </c>
      <c r="G106" s="86" t="b">
        <v>0</v>
      </c>
    </row>
    <row r="107" spans="1:7" ht="15">
      <c r="A107" s="86" t="s">
        <v>3214</v>
      </c>
      <c r="B107" s="86">
        <v>4</v>
      </c>
      <c r="C107" s="121">
        <v>0.0021408222451996892</v>
      </c>
      <c r="D107" s="86" t="s">
        <v>3437</v>
      </c>
      <c r="E107" s="86" t="b">
        <v>0</v>
      </c>
      <c r="F107" s="86" t="b">
        <v>0</v>
      </c>
      <c r="G107" s="86" t="b">
        <v>0</v>
      </c>
    </row>
    <row r="108" spans="1:7" ht="15">
      <c r="A108" s="86" t="s">
        <v>3215</v>
      </c>
      <c r="B108" s="86">
        <v>4</v>
      </c>
      <c r="C108" s="121">
        <v>0.0021408222451996892</v>
      </c>
      <c r="D108" s="86" t="s">
        <v>3437</v>
      </c>
      <c r="E108" s="86" t="b">
        <v>0</v>
      </c>
      <c r="F108" s="86" t="b">
        <v>0</v>
      </c>
      <c r="G108" s="86" t="b">
        <v>0</v>
      </c>
    </row>
    <row r="109" spans="1:7" ht="15">
      <c r="A109" s="86" t="s">
        <v>3216</v>
      </c>
      <c r="B109" s="86">
        <v>4</v>
      </c>
      <c r="C109" s="121">
        <v>0.0021408222451996892</v>
      </c>
      <c r="D109" s="86" t="s">
        <v>3437</v>
      </c>
      <c r="E109" s="86" t="b">
        <v>0</v>
      </c>
      <c r="F109" s="86" t="b">
        <v>0</v>
      </c>
      <c r="G109" s="86" t="b">
        <v>0</v>
      </c>
    </row>
    <row r="110" spans="1:7" ht="15">
      <c r="A110" s="86" t="s">
        <v>3217</v>
      </c>
      <c r="B110" s="86">
        <v>4</v>
      </c>
      <c r="C110" s="121">
        <v>0.0021408222451996892</v>
      </c>
      <c r="D110" s="86" t="s">
        <v>3437</v>
      </c>
      <c r="E110" s="86" t="b">
        <v>0</v>
      </c>
      <c r="F110" s="86" t="b">
        <v>0</v>
      </c>
      <c r="G110" s="86" t="b">
        <v>0</v>
      </c>
    </row>
    <row r="111" spans="1:7" ht="15">
      <c r="A111" s="86" t="s">
        <v>3218</v>
      </c>
      <c r="B111" s="86">
        <v>4</v>
      </c>
      <c r="C111" s="121">
        <v>0.00255819485617228</v>
      </c>
      <c r="D111" s="86" t="s">
        <v>3437</v>
      </c>
      <c r="E111" s="86" t="b">
        <v>0</v>
      </c>
      <c r="F111" s="86" t="b">
        <v>0</v>
      </c>
      <c r="G111" s="86" t="b">
        <v>0</v>
      </c>
    </row>
    <row r="112" spans="1:7" ht="15">
      <c r="A112" s="86" t="s">
        <v>3219</v>
      </c>
      <c r="B112" s="86">
        <v>4</v>
      </c>
      <c r="C112" s="121">
        <v>0.0021408222451996892</v>
      </c>
      <c r="D112" s="86" t="s">
        <v>3437</v>
      </c>
      <c r="E112" s="86" t="b">
        <v>0</v>
      </c>
      <c r="F112" s="86" t="b">
        <v>0</v>
      </c>
      <c r="G112" s="86" t="b">
        <v>0</v>
      </c>
    </row>
    <row r="113" spans="1:7" ht="15">
      <c r="A113" s="86" t="s">
        <v>3220</v>
      </c>
      <c r="B113" s="86">
        <v>4</v>
      </c>
      <c r="C113" s="121">
        <v>0.0021408222451996892</v>
      </c>
      <c r="D113" s="86" t="s">
        <v>3437</v>
      </c>
      <c r="E113" s="86" t="b">
        <v>0</v>
      </c>
      <c r="F113" s="86" t="b">
        <v>0</v>
      </c>
      <c r="G113" s="86" t="b">
        <v>0</v>
      </c>
    </row>
    <row r="114" spans="1:7" ht="15">
      <c r="A114" s="86" t="s">
        <v>2798</v>
      </c>
      <c r="B114" s="86">
        <v>4</v>
      </c>
      <c r="C114" s="121">
        <v>0.002314047529925235</v>
      </c>
      <c r="D114" s="86" t="s">
        <v>3437</v>
      </c>
      <c r="E114" s="86" t="b">
        <v>0</v>
      </c>
      <c r="F114" s="86" t="b">
        <v>0</v>
      </c>
      <c r="G114" s="86" t="b">
        <v>0</v>
      </c>
    </row>
    <row r="115" spans="1:7" ht="15">
      <c r="A115" s="86" t="s">
        <v>3221</v>
      </c>
      <c r="B115" s="86">
        <v>4</v>
      </c>
      <c r="C115" s="121">
        <v>0.0021408222451996892</v>
      </c>
      <c r="D115" s="86" t="s">
        <v>3437</v>
      </c>
      <c r="E115" s="86" t="b">
        <v>0</v>
      </c>
      <c r="F115" s="86" t="b">
        <v>0</v>
      </c>
      <c r="G115" s="86" t="b">
        <v>0</v>
      </c>
    </row>
    <row r="116" spans="1:7" ht="15">
      <c r="A116" s="86" t="s">
        <v>3222</v>
      </c>
      <c r="B116" s="86">
        <v>4</v>
      </c>
      <c r="C116" s="121">
        <v>0.002314047529925235</v>
      </c>
      <c r="D116" s="86" t="s">
        <v>3437</v>
      </c>
      <c r="E116" s="86" t="b">
        <v>0</v>
      </c>
      <c r="F116" s="86" t="b">
        <v>0</v>
      </c>
      <c r="G116" s="86" t="b">
        <v>0</v>
      </c>
    </row>
    <row r="117" spans="1:7" ht="15">
      <c r="A117" s="86" t="s">
        <v>2745</v>
      </c>
      <c r="B117" s="86">
        <v>4</v>
      </c>
      <c r="C117" s="121">
        <v>0.0021408222451996892</v>
      </c>
      <c r="D117" s="86" t="s">
        <v>3437</v>
      </c>
      <c r="E117" s="86" t="b">
        <v>0</v>
      </c>
      <c r="F117" s="86" t="b">
        <v>0</v>
      </c>
      <c r="G117" s="86" t="b">
        <v>0</v>
      </c>
    </row>
    <row r="118" spans="1:7" ht="15">
      <c r="A118" s="86" t="s">
        <v>2746</v>
      </c>
      <c r="B118" s="86">
        <v>4</v>
      </c>
      <c r="C118" s="121">
        <v>0.0021408222451996892</v>
      </c>
      <c r="D118" s="86" t="s">
        <v>3437</v>
      </c>
      <c r="E118" s="86" t="b">
        <v>0</v>
      </c>
      <c r="F118" s="86" t="b">
        <v>0</v>
      </c>
      <c r="G118" s="86" t="b">
        <v>0</v>
      </c>
    </row>
    <row r="119" spans="1:7" ht="15">
      <c r="A119" s="86" t="s">
        <v>2747</v>
      </c>
      <c r="B119" s="86">
        <v>4</v>
      </c>
      <c r="C119" s="121">
        <v>0.0021408222451996892</v>
      </c>
      <c r="D119" s="86" t="s">
        <v>3437</v>
      </c>
      <c r="E119" s="86" t="b">
        <v>0</v>
      </c>
      <c r="F119" s="86" t="b">
        <v>0</v>
      </c>
      <c r="G119" s="86" t="b">
        <v>0</v>
      </c>
    </row>
    <row r="120" spans="1:7" ht="15">
      <c r="A120" s="86" t="s">
        <v>3223</v>
      </c>
      <c r="B120" s="86">
        <v>4</v>
      </c>
      <c r="C120" s="121">
        <v>0.0021408222451996892</v>
      </c>
      <c r="D120" s="86" t="s">
        <v>3437</v>
      </c>
      <c r="E120" s="86" t="b">
        <v>0</v>
      </c>
      <c r="F120" s="86" t="b">
        <v>0</v>
      </c>
      <c r="G120" s="86" t="b">
        <v>0</v>
      </c>
    </row>
    <row r="121" spans="1:7" ht="15">
      <c r="A121" s="86" t="s">
        <v>3224</v>
      </c>
      <c r="B121" s="86">
        <v>4</v>
      </c>
      <c r="C121" s="121">
        <v>0.0021408222451996892</v>
      </c>
      <c r="D121" s="86" t="s">
        <v>3437</v>
      </c>
      <c r="E121" s="86" t="b">
        <v>0</v>
      </c>
      <c r="F121" s="86" t="b">
        <v>0</v>
      </c>
      <c r="G121" s="86" t="b">
        <v>0</v>
      </c>
    </row>
    <row r="122" spans="1:7" ht="15">
      <c r="A122" s="86" t="s">
        <v>3225</v>
      </c>
      <c r="B122" s="86">
        <v>4</v>
      </c>
      <c r="C122" s="121">
        <v>0.0021408222451996892</v>
      </c>
      <c r="D122" s="86" t="s">
        <v>3437</v>
      </c>
      <c r="E122" s="86" t="b">
        <v>0</v>
      </c>
      <c r="F122" s="86" t="b">
        <v>0</v>
      </c>
      <c r="G122" s="86" t="b">
        <v>0</v>
      </c>
    </row>
    <row r="123" spans="1:7" ht="15">
      <c r="A123" s="86" t="s">
        <v>2765</v>
      </c>
      <c r="B123" s="86">
        <v>4</v>
      </c>
      <c r="C123" s="121">
        <v>0.0021408222451996892</v>
      </c>
      <c r="D123" s="86" t="s">
        <v>3437</v>
      </c>
      <c r="E123" s="86" t="b">
        <v>0</v>
      </c>
      <c r="F123" s="86" t="b">
        <v>0</v>
      </c>
      <c r="G123" s="86" t="b">
        <v>0</v>
      </c>
    </row>
    <row r="124" spans="1:7" ht="15">
      <c r="A124" s="86" t="s">
        <v>3226</v>
      </c>
      <c r="B124" s="86">
        <v>4</v>
      </c>
      <c r="C124" s="121">
        <v>0.0021408222451996892</v>
      </c>
      <c r="D124" s="86" t="s">
        <v>3437</v>
      </c>
      <c r="E124" s="86" t="b">
        <v>1</v>
      </c>
      <c r="F124" s="86" t="b">
        <v>0</v>
      </c>
      <c r="G124" s="86" t="b">
        <v>0</v>
      </c>
    </row>
    <row r="125" spans="1:7" ht="15">
      <c r="A125" s="86" t="s">
        <v>3227</v>
      </c>
      <c r="B125" s="86">
        <v>4</v>
      </c>
      <c r="C125" s="121">
        <v>0.002314047529925235</v>
      </c>
      <c r="D125" s="86" t="s">
        <v>3437</v>
      </c>
      <c r="E125" s="86" t="b">
        <v>1</v>
      </c>
      <c r="F125" s="86" t="b">
        <v>0</v>
      </c>
      <c r="G125" s="86" t="b">
        <v>0</v>
      </c>
    </row>
    <row r="126" spans="1:7" ht="15">
      <c r="A126" s="86" t="s">
        <v>402</v>
      </c>
      <c r="B126" s="86">
        <v>3</v>
      </c>
      <c r="C126" s="121">
        <v>0.001735535647443926</v>
      </c>
      <c r="D126" s="86" t="s">
        <v>3437</v>
      </c>
      <c r="E126" s="86" t="b">
        <v>0</v>
      </c>
      <c r="F126" s="86" t="b">
        <v>0</v>
      </c>
      <c r="G126" s="86" t="b">
        <v>0</v>
      </c>
    </row>
    <row r="127" spans="1:7" ht="15">
      <c r="A127" s="86" t="s">
        <v>3228</v>
      </c>
      <c r="B127" s="86">
        <v>3</v>
      </c>
      <c r="C127" s="121">
        <v>0.0019186461421292099</v>
      </c>
      <c r="D127" s="86" t="s">
        <v>3437</v>
      </c>
      <c r="E127" s="86" t="b">
        <v>0</v>
      </c>
      <c r="F127" s="86" t="b">
        <v>0</v>
      </c>
      <c r="G127" s="86" t="b">
        <v>0</v>
      </c>
    </row>
    <row r="128" spans="1:7" ht="15">
      <c r="A128" s="86" t="s">
        <v>3229</v>
      </c>
      <c r="B128" s="86">
        <v>3</v>
      </c>
      <c r="C128" s="121">
        <v>0.001735535647443926</v>
      </c>
      <c r="D128" s="86" t="s">
        <v>3437</v>
      </c>
      <c r="E128" s="86" t="b">
        <v>0</v>
      </c>
      <c r="F128" s="86" t="b">
        <v>0</v>
      </c>
      <c r="G128" s="86" t="b">
        <v>0</v>
      </c>
    </row>
    <row r="129" spans="1:7" ht="15">
      <c r="A129" s="86" t="s">
        <v>3230</v>
      </c>
      <c r="B129" s="86">
        <v>3</v>
      </c>
      <c r="C129" s="121">
        <v>0.001735535647443926</v>
      </c>
      <c r="D129" s="86" t="s">
        <v>3437</v>
      </c>
      <c r="E129" s="86" t="b">
        <v>0</v>
      </c>
      <c r="F129" s="86" t="b">
        <v>0</v>
      </c>
      <c r="G129" s="86" t="b">
        <v>0</v>
      </c>
    </row>
    <row r="130" spans="1:7" ht="15">
      <c r="A130" s="86" t="s">
        <v>3231</v>
      </c>
      <c r="B130" s="86">
        <v>3</v>
      </c>
      <c r="C130" s="121">
        <v>0.001735535647443926</v>
      </c>
      <c r="D130" s="86" t="s">
        <v>3437</v>
      </c>
      <c r="E130" s="86" t="b">
        <v>0</v>
      </c>
      <c r="F130" s="86" t="b">
        <v>0</v>
      </c>
      <c r="G130" s="86" t="b">
        <v>0</v>
      </c>
    </row>
    <row r="131" spans="1:7" ht="15">
      <c r="A131" s="86" t="s">
        <v>3232</v>
      </c>
      <c r="B131" s="86">
        <v>3</v>
      </c>
      <c r="C131" s="121">
        <v>0.001735535647443926</v>
      </c>
      <c r="D131" s="86" t="s">
        <v>3437</v>
      </c>
      <c r="E131" s="86" t="b">
        <v>0</v>
      </c>
      <c r="F131" s="86" t="b">
        <v>1</v>
      </c>
      <c r="G131" s="86" t="b">
        <v>0</v>
      </c>
    </row>
    <row r="132" spans="1:7" ht="15">
      <c r="A132" s="86" t="s">
        <v>3233</v>
      </c>
      <c r="B132" s="86">
        <v>3</v>
      </c>
      <c r="C132" s="121">
        <v>0.001735535647443926</v>
      </c>
      <c r="D132" s="86" t="s">
        <v>3437</v>
      </c>
      <c r="E132" s="86" t="b">
        <v>0</v>
      </c>
      <c r="F132" s="86" t="b">
        <v>0</v>
      </c>
      <c r="G132" s="86" t="b">
        <v>0</v>
      </c>
    </row>
    <row r="133" spans="1:7" ht="15">
      <c r="A133" s="86" t="s">
        <v>3234</v>
      </c>
      <c r="B133" s="86">
        <v>3</v>
      </c>
      <c r="C133" s="121">
        <v>0.001735535647443926</v>
      </c>
      <c r="D133" s="86" t="s">
        <v>3437</v>
      </c>
      <c r="E133" s="86" t="b">
        <v>1</v>
      </c>
      <c r="F133" s="86" t="b">
        <v>0</v>
      </c>
      <c r="G133" s="86" t="b">
        <v>0</v>
      </c>
    </row>
    <row r="134" spans="1:7" ht="15">
      <c r="A134" s="86" t="s">
        <v>3235</v>
      </c>
      <c r="B134" s="86">
        <v>3</v>
      </c>
      <c r="C134" s="121">
        <v>0.001735535647443926</v>
      </c>
      <c r="D134" s="86" t="s">
        <v>3437</v>
      </c>
      <c r="E134" s="86" t="b">
        <v>0</v>
      </c>
      <c r="F134" s="86" t="b">
        <v>0</v>
      </c>
      <c r="G134" s="86" t="b">
        <v>0</v>
      </c>
    </row>
    <row r="135" spans="1:7" ht="15">
      <c r="A135" s="86" t="s">
        <v>3236</v>
      </c>
      <c r="B135" s="86">
        <v>3</v>
      </c>
      <c r="C135" s="121">
        <v>0.0019186461421292099</v>
      </c>
      <c r="D135" s="86" t="s">
        <v>3437</v>
      </c>
      <c r="E135" s="86" t="b">
        <v>0</v>
      </c>
      <c r="F135" s="86" t="b">
        <v>0</v>
      </c>
      <c r="G135" s="86" t="b">
        <v>0</v>
      </c>
    </row>
    <row r="136" spans="1:7" ht="15">
      <c r="A136" s="86" t="s">
        <v>2770</v>
      </c>
      <c r="B136" s="86">
        <v>3</v>
      </c>
      <c r="C136" s="121">
        <v>0.0019186461421292099</v>
      </c>
      <c r="D136" s="86" t="s">
        <v>3437</v>
      </c>
      <c r="E136" s="86" t="b">
        <v>0</v>
      </c>
      <c r="F136" s="86" t="b">
        <v>0</v>
      </c>
      <c r="G136" s="86" t="b">
        <v>0</v>
      </c>
    </row>
    <row r="137" spans="1:7" ht="15">
      <c r="A137" s="86" t="s">
        <v>3237</v>
      </c>
      <c r="B137" s="86">
        <v>3</v>
      </c>
      <c r="C137" s="121">
        <v>0.001735535647443926</v>
      </c>
      <c r="D137" s="86" t="s">
        <v>3437</v>
      </c>
      <c r="E137" s="86" t="b">
        <v>0</v>
      </c>
      <c r="F137" s="86" t="b">
        <v>0</v>
      </c>
      <c r="G137" s="86" t="b">
        <v>0</v>
      </c>
    </row>
    <row r="138" spans="1:7" ht="15">
      <c r="A138" s="86" t="s">
        <v>3238</v>
      </c>
      <c r="B138" s="86">
        <v>3</v>
      </c>
      <c r="C138" s="121">
        <v>0.001735535647443926</v>
      </c>
      <c r="D138" s="86" t="s">
        <v>3437</v>
      </c>
      <c r="E138" s="86" t="b">
        <v>0</v>
      </c>
      <c r="F138" s="86" t="b">
        <v>0</v>
      </c>
      <c r="G138" s="86" t="b">
        <v>0</v>
      </c>
    </row>
    <row r="139" spans="1:7" ht="15">
      <c r="A139" s="86" t="s">
        <v>3239</v>
      </c>
      <c r="B139" s="86">
        <v>3</v>
      </c>
      <c r="C139" s="121">
        <v>0.001735535647443926</v>
      </c>
      <c r="D139" s="86" t="s">
        <v>3437</v>
      </c>
      <c r="E139" s="86" t="b">
        <v>0</v>
      </c>
      <c r="F139" s="86" t="b">
        <v>0</v>
      </c>
      <c r="G139" s="86" t="b">
        <v>0</v>
      </c>
    </row>
    <row r="140" spans="1:7" ht="15">
      <c r="A140" s="86" t="s">
        <v>3240</v>
      </c>
      <c r="B140" s="86">
        <v>3</v>
      </c>
      <c r="C140" s="121">
        <v>0.001735535647443926</v>
      </c>
      <c r="D140" s="86" t="s">
        <v>3437</v>
      </c>
      <c r="E140" s="86" t="b">
        <v>0</v>
      </c>
      <c r="F140" s="86" t="b">
        <v>0</v>
      </c>
      <c r="G140" s="86" t="b">
        <v>0</v>
      </c>
    </row>
    <row r="141" spans="1:7" ht="15">
      <c r="A141" s="86" t="s">
        <v>2777</v>
      </c>
      <c r="B141" s="86">
        <v>3</v>
      </c>
      <c r="C141" s="121">
        <v>0.001735535647443926</v>
      </c>
      <c r="D141" s="86" t="s">
        <v>3437</v>
      </c>
      <c r="E141" s="86" t="b">
        <v>0</v>
      </c>
      <c r="F141" s="86" t="b">
        <v>0</v>
      </c>
      <c r="G141" s="86" t="b">
        <v>0</v>
      </c>
    </row>
    <row r="142" spans="1:7" ht="15">
      <c r="A142" s="86" t="s">
        <v>2778</v>
      </c>
      <c r="B142" s="86">
        <v>3</v>
      </c>
      <c r="C142" s="121">
        <v>0.001735535647443926</v>
      </c>
      <c r="D142" s="86" t="s">
        <v>3437</v>
      </c>
      <c r="E142" s="86" t="b">
        <v>0</v>
      </c>
      <c r="F142" s="86" t="b">
        <v>0</v>
      </c>
      <c r="G142" s="86" t="b">
        <v>0</v>
      </c>
    </row>
    <row r="143" spans="1:7" ht="15">
      <c r="A143" s="86" t="s">
        <v>3241</v>
      </c>
      <c r="B143" s="86">
        <v>3</v>
      </c>
      <c r="C143" s="121">
        <v>0.001735535647443926</v>
      </c>
      <c r="D143" s="86" t="s">
        <v>3437</v>
      </c>
      <c r="E143" s="86" t="b">
        <v>0</v>
      </c>
      <c r="F143" s="86" t="b">
        <v>0</v>
      </c>
      <c r="G143" s="86" t="b">
        <v>0</v>
      </c>
    </row>
    <row r="144" spans="1:7" ht="15">
      <c r="A144" s="86" t="s">
        <v>3242</v>
      </c>
      <c r="B144" s="86">
        <v>3</v>
      </c>
      <c r="C144" s="121">
        <v>0.001735535647443926</v>
      </c>
      <c r="D144" s="86" t="s">
        <v>3437</v>
      </c>
      <c r="E144" s="86" t="b">
        <v>0</v>
      </c>
      <c r="F144" s="86" t="b">
        <v>0</v>
      </c>
      <c r="G144" s="86" t="b">
        <v>0</v>
      </c>
    </row>
    <row r="145" spans="1:7" ht="15">
      <c r="A145" s="86" t="s">
        <v>3243</v>
      </c>
      <c r="B145" s="86">
        <v>3</v>
      </c>
      <c r="C145" s="121">
        <v>0.001735535647443926</v>
      </c>
      <c r="D145" s="86" t="s">
        <v>3437</v>
      </c>
      <c r="E145" s="86" t="b">
        <v>0</v>
      </c>
      <c r="F145" s="86" t="b">
        <v>0</v>
      </c>
      <c r="G145" s="86" t="b">
        <v>0</v>
      </c>
    </row>
    <row r="146" spans="1:7" ht="15">
      <c r="A146" s="86" t="s">
        <v>3244</v>
      </c>
      <c r="B146" s="86">
        <v>3</v>
      </c>
      <c r="C146" s="121">
        <v>0.001735535647443926</v>
      </c>
      <c r="D146" s="86" t="s">
        <v>3437</v>
      </c>
      <c r="E146" s="86" t="b">
        <v>0</v>
      </c>
      <c r="F146" s="86" t="b">
        <v>1</v>
      </c>
      <c r="G146" s="86" t="b">
        <v>0</v>
      </c>
    </row>
    <row r="147" spans="1:7" ht="15">
      <c r="A147" s="86" t="s">
        <v>3245</v>
      </c>
      <c r="B147" s="86">
        <v>3</v>
      </c>
      <c r="C147" s="121">
        <v>0.001735535647443926</v>
      </c>
      <c r="D147" s="86" t="s">
        <v>3437</v>
      </c>
      <c r="E147" s="86" t="b">
        <v>0</v>
      </c>
      <c r="F147" s="86" t="b">
        <v>0</v>
      </c>
      <c r="G147" s="86" t="b">
        <v>0</v>
      </c>
    </row>
    <row r="148" spans="1:7" ht="15">
      <c r="A148" s="86" t="s">
        <v>3246</v>
      </c>
      <c r="B148" s="86">
        <v>3</v>
      </c>
      <c r="C148" s="121">
        <v>0.001735535647443926</v>
      </c>
      <c r="D148" s="86" t="s">
        <v>3437</v>
      </c>
      <c r="E148" s="86" t="b">
        <v>1</v>
      </c>
      <c r="F148" s="86" t="b">
        <v>0</v>
      </c>
      <c r="G148" s="86" t="b">
        <v>0</v>
      </c>
    </row>
    <row r="149" spans="1:7" ht="15">
      <c r="A149" s="86" t="s">
        <v>3247</v>
      </c>
      <c r="B149" s="86">
        <v>3</v>
      </c>
      <c r="C149" s="121">
        <v>0.001735535647443926</v>
      </c>
      <c r="D149" s="86" t="s">
        <v>3437</v>
      </c>
      <c r="E149" s="86" t="b">
        <v>0</v>
      </c>
      <c r="F149" s="86" t="b">
        <v>1</v>
      </c>
      <c r="G149" s="86" t="b">
        <v>0</v>
      </c>
    </row>
    <row r="150" spans="1:7" ht="15">
      <c r="A150" s="86" t="s">
        <v>3248</v>
      </c>
      <c r="B150" s="86">
        <v>3</v>
      </c>
      <c r="C150" s="121">
        <v>0.001735535647443926</v>
      </c>
      <c r="D150" s="86" t="s">
        <v>3437</v>
      </c>
      <c r="E150" s="86" t="b">
        <v>0</v>
      </c>
      <c r="F150" s="86" t="b">
        <v>0</v>
      </c>
      <c r="G150" s="86" t="b">
        <v>0</v>
      </c>
    </row>
    <row r="151" spans="1:7" ht="15">
      <c r="A151" s="86" t="s">
        <v>2761</v>
      </c>
      <c r="B151" s="86">
        <v>3</v>
      </c>
      <c r="C151" s="121">
        <v>0.001735535647443926</v>
      </c>
      <c r="D151" s="86" t="s">
        <v>3437</v>
      </c>
      <c r="E151" s="86" t="b">
        <v>0</v>
      </c>
      <c r="F151" s="86" t="b">
        <v>0</v>
      </c>
      <c r="G151" s="86" t="b">
        <v>0</v>
      </c>
    </row>
    <row r="152" spans="1:7" ht="15">
      <c r="A152" s="86" t="s">
        <v>3249</v>
      </c>
      <c r="B152" s="86">
        <v>3</v>
      </c>
      <c r="C152" s="121">
        <v>0.001735535647443926</v>
      </c>
      <c r="D152" s="86" t="s">
        <v>3437</v>
      </c>
      <c r="E152" s="86" t="b">
        <v>0</v>
      </c>
      <c r="F152" s="86" t="b">
        <v>0</v>
      </c>
      <c r="G152" s="86" t="b">
        <v>0</v>
      </c>
    </row>
    <row r="153" spans="1:7" ht="15">
      <c r="A153" s="86" t="s">
        <v>3250</v>
      </c>
      <c r="B153" s="86">
        <v>3</v>
      </c>
      <c r="C153" s="121">
        <v>0.001735535647443926</v>
      </c>
      <c r="D153" s="86" t="s">
        <v>3437</v>
      </c>
      <c r="E153" s="86" t="b">
        <v>0</v>
      </c>
      <c r="F153" s="86" t="b">
        <v>0</v>
      </c>
      <c r="G153" s="86" t="b">
        <v>0</v>
      </c>
    </row>
    <row r="154" spans="1:7" ht="15">
      <c r="A154" s="86" t="s">
        <v>3251</v>
      </c>
      <c r="B154" s="86">
        <v>3</v>
      </c>
      <c r="C154" s="121">
        <v>0.001735535647443926</v>
      </c>
      <c r="D154" s="86" t="s">
        <v>3437</v>
      </c>
      <c r="E154" s="86" t="b">
        <v>0</v>
      </c>
      <c r="F154" s="86" t="b">
        <v>0</v>
      </c>
      <c r="G154" s="86" t="b">
        <v>0</v>
      </c>
    </row>
    <row r="155" spans="1:7" ht="15">
      <c r="A155" s="86" t="s">
        <v>364</v>
      </c>
      <c r="B155" s="86">
        <v>3</v>
      </c>
      <c r="C155" s="121">
        <v>0.001735535647443926</v>
      </c>
      <c r="D155" s="86" t="s">
        <v>3437</v>
      </c>
      <c r="E155" s="86" t="b">
        <v>0</v>
      </c>
      <c r="F155" s="86" t="b">
        <v>0</v>
      </c>
      <c r="G155" s="86" t="b">
        <v>0</v>
      </c>
    </row>
    <row r="156" spans="1:7" ht="15">
      <c r="A156" s="86" t="s">
        <v>3252</v>
      </c>
      <c r="B156" s="86">
        <v>3</v>
      </c>
      <c r="C156" s="121">
        <v>0.0019186461421292099</v>
      </c>
      <c r="D156" s="86" t="s">
        <v>3437</v>
      </c>
      <c r="E156" s="86" t="b">
        <v>0</v>
      </c>
      <c r="F156" s="86" t="b">
        <v>0</v>
      </c>
      <c r="G156" s="86" t="b">
        <v>0</v>
      </c>
    </row>
    <row r="157" spans="1:7" ht="15">
      <c r="A157" s="86" t="s">
        <v>3253</v>
      </c>
      <c r="B157" s="86">
        <v>3</v>
      </c>
      <c r="C157" s="121">
        <v>0.001735535647443926</v>
      </c>
      <c r="D157" s="86" t="s">
        <v>3437</v>
      </c>
      <c r="E157" s="86" t="b">
        <v>1</v>
      </c>
      <c r="F157" s="86" t="b">
        <v>0</v>
      </c>
      <c r="G157" s="86" t="b">
        <v>0</v>
      </c>
    </row>
    <row r="158" spans="1:7" ht="15">
      <c r="A158" s="86" t="s">
        <v>3254</v>
      </c>
      <c r="B158" s="86">
        <v>3</v>
      </c>
      <c r="C158" s="121">
        <v>0.001735535647443926</v>
      </c>
      <c r="D158" s="86" t="s">
        <v>3437</v>
      </c>
      <c r="E158" s="86" t="b">
        <v>0</v>
      </c>
      <c r="F158" s="86" t="b">
        <v>0</v>
      </c>
      <c r="G158" s="86" t="b">
        <v>0</v>
      </c>
    </row>
    <row r="159" spans="1:7" ht="15">
      <c r="A159" s="86" t="s">
        <v>3255</v>
      </c>
      <c r="B159" s="86">
        <v>3</v>
      </c>
      <c r="C159" s="121">
        <v>0.0019186461421292099</v>
      </c>
      <c r="D159" s="86" t="s">
        <v>3437</v>
      </c>
      <c r="E159" s="86" t="b">
        <v>0</v>
      </c>
      <c r="F159" s="86" t="b">
        <v>0</v>
      </c>
      <c r="G159" s="86" t="b">
        <v>0</v>
      </c>
    </row>
    <row r="160" spans="1:7" ht="15">
      <c r="A160" s="86" t="s">
        <v>3256</v>
      </c>
      <c r="B160" s="86">
        <v>3</v>
      </c>
      <c r="C160" s="121">
        <v>0.001735535647443926</v>
      </c>
      <c r="D160" s="86" t="s">
        <v>3437</v>
      </c>
      <c r="E160" s="86" t="b">
        <v>0</v>
      </c>
      <c r="F160" s="86" t="b">
        <v>0</v>
      </c>
      <c r="G160" s="86" t="b">
        <v>0</v>
      </c>
    </row>
    <row r="161" spans="1:7" ht="15">
      <c r="A161" s="86" t="s">
        <v>3257</v>
      </c>
      <c r="B161" s="86">
        <v>3</v>
      </c>
      <c r="C161" s="121">
        <v>0.001735535647443926</v>
      </c>
      <c r="D161" s="86" t="s">
        <v>3437</v>
      </c>
      <c r="E161" s="86" t="b">
        <v>0</v>
      </c>
      <c r="F161" s="86" t="b">
        <v>1</v>
      </c>
      <c r="G161" s="86" t="b">
        <v>0</v>
      </c>
    </row>
    <row r="162" spans="1:7" ht="15">
      <c r="A162" s="86" t="s">
        <v>3258</v>
      </c>
      <c r="B162" s="86">
        <v>3</v>
      </c>
      <c r="C162" s="121">
        <v>0.001735535647443926</v>
      </c>
      <c r="D162" s="86" t="s">
        <v>3437</v>
      </c>
      <c r="E162" s="86" t="b">
        <v>0</v>
      </c>
      <c r="F162" s="86" t="b">
        <v>0</v>
      </c>
      <c r="G162" s="86" t="b">
        <v>0</v>
      </c>
    </row>
    <row r="163" spans="1:7" ht="15">
      <c r="A163" s="86" t="s">
        <v>3259</v>
      </c>
      <c r="B163" s="86">
        <v>3</v>
      </c>
      <c r="C163" s="121">
        <v>0.001735535647443926</v>
      </c>
      <c r="D163" s="86" t="s">
        <v>3437</v>
      </c>
      <c r="E163" s="86" t="b">
        <v>0</v>
      </c>
      <c r="F163" s="86" t="b">
        <v>0</v>
      </c>
      <c r="G163" s="86" t="b">
        <v>0</v>
      </c>
    </row>
    <row r="164" spans="1:7" ht="15">
      <c r="A164" s="86" t="s">
        <v>3260</v>
      </c>
      <c r="B164" s="86">
        <v>3</v>
      </c>
      <c r="C164" s="121">
        <v>0.001735535647443926</v>
      </c>
      <c r="D164" s="86" t="s">
        <v>3437</v>
      </c>
      <c r="E164" s="86" t="b">
        <v>0</v>
      </c>
      <c r="F164" s="86" t="b">
        <v>1</v>
      </c>
      <c r="G164" s="86" t="b">
        <v>0</v>
      </c>
    </row>
    <row r="165" spans="1:7" ht="15">
      <c r="A165" s="86" t="s">
        <v>3261</v>
      </c>
      <c r="B165" s="86">
        <v>3</v>
      </c>
      <c r="C165" s="121">
        <v>0.001735535647443926</v>
      </c>
      <c r="D165" s="86" t="s">
        <v>3437</v>
      </c>
      <c r="E165" s="86" t="b">
        <v>0</v>
      </c>
      <c r="F165" s="86" t="b">
        <v>0</v>
      </c>
      <c r="G165" s="86" t="b">
        <v>0</v>
      </c>
    </row>
    <row r="166" spans="1:7" ht="15">
      <c r="A166" s="86" t="s">
        <v>3262</v>
      </c>
      <c r="B166" s="86">
        <v>3</v>
      </c>
      <c r="C166" s="121">
        <v>0.001735535647443926</v>
      </c>
      <c r="D166" s="86" t="s">
        <v>3437</v>
      </c>
      <c r="E166" s="86" t="b">
        <v>0</v>
      </c>
      <c r="F166" s="86" t="b">
        <v>0</v>
      </c>
      <c r="G166" s="86" t="b">
        <v>0</v>
      </c>
    </row>
    <row r="167" spans="1:7" ht="15">
      <c r="A167" s="86" t="s">
        <v>3263</v>
      </c>
      <c r="B167" s="86">
        <v>3</v>
      </c>
      <c r="C167" s="121">
        <v>0.001735535647443926</v>
      </c>
      <c r="D167" s="86" t="s">
        <v>3437</v>
      </c>
      <c r="E167" s="86" t="b">
        <v>0</v>
      </c>
      <c r="F167" s="86" t="b">
        <v>0</v>
      </c>
      <c r="G167" s="86" t="b">
        <v>0</v>
      </c>
    </row>
    <row r="168" spans="1:7" ht="15">
      <c r="A168" s="86" t="s">
        <v>3264</v>
      </c>
      <c r="B168" s="86">
        <v>3</v>
      </c>
      <c r="C168" s="121">
        <v>0.001735535647443926</v>
      </c>
      <c r="D168" s="86" t="s">
        <v>3437</v>
      </c>
      <c r="E168" s="86" t="b">
        <v>0</v>
      </c>
      <c r="F168" s="86" t="b">
        <v>0</v>
      </c>
      <c r="G168" s="86" t="b">
        <v>0</v>
      </c>
    </row>
    <row r="169" spans="1:7" ht="15">
      <c r="A169" s="86" t="s">
        <v>3265</v>
      </c>
      <c r="B169" s="86">
        <v>3</v>
      </c>
      <c r="C169" s="121">
        <v>0.001735535647443926</v>
      </c>
      <c r="D169" s="86" t="s">
        <v>3437</v>
      </c>
      <c r="E169" s="86" t="b">
        <v>0</v>
      </c>
      <c r="F169" s="86" t="b">
        <v>0</v>
      </c>
      <c r="G169" s="86" t="b">
        <v>0</v>
      </c>
    </row>
    <row r="170" spans="1:7" ht="15">
      <c r="A170" s="86" t="s">
        <v>3266</v>
      </c>
      <c r="B170" s="86">
        <v>3</v>
      </c>
      <c r="C170" s="121">
        <v>0.001735535647443926</v>
      </c>
      <c r="D170" s="86" t="s">
        <v>3437</v>
      </c>
      <c r="E170" s="86" t="b">
        <v>0</v>
      </c>
      <c r="F170" s="86" t="b">
        <v>0</v>
      </c>
      <c r="G170" s="86" t="b">
        <v>0</v>
      </c>
    </row>
    <row r="171" spans="1:7" ht="15">
      <c r="A171" s="86" t="s">
        <v>3267</v>
      </c>
      <c r="B171" s="86">
        <v>3</v>
      </c>
      <c r="C171" s="121">
        <v>0.001735535647443926</v>
      </c>
      <c r="D171" s="86" t="s">
        <v>3437</v>
      </c>
      <c r="E171" s="86" t="b">
        <v>0</v>
      </c>
      <c r="F171" s="86" t="b">
        <v>0</v>
      </c>
      <c r="G171" s="86" t="b">
        <v>0</v>
      </c>
    </row>
    <row r="172" spans="1:7" ht="15">
      <c r="A172" s="86" t="s">
        <v>3268</v>
      </c>
      <c r="B172" s="86">
        <v>3</v>
      </c>
      <c r="C172" s="121">
        <v>0.001735535647443926</v>
      </c>
      <c r="D172" s="86" t="s">
        <v>3437</v>
      </c>
      <c r="E172" s="86" t="b">
        <v>0</v>
      </c>
      <c r="F172" s="86" t="b">
        <v>0</v>
      </c>
      <c r="G172" s="86" t="b">
        <v>0</v>
      </c>
    </row>
    <row r="173" spans="1:7" ht="15">
      <c r="A173" s="86" t="s">
        <v>3269</v>
      </c>
      <c r="B173" s="86">
        <v>3</v>
      </c>
      <c r="C173" s="121">
        <v>0.001735535647443926</v>
      </c>
      <c r="D173" s="86" t="s">
        <v>3437</v>
      </c>
      <c r="E173" s="86" t="b">
        <v>0</v>
      </c>
      <c r="F173" s="86" t="b">
        <v>0</v>
      </c>
      <c r="G173" s="86" t="b">
        <v>0</v>
      </c>
    </row>
    <row r="174" spans="1:7" ht="15">
      <c r="A174" s="86" t="s">
        <v>3270</v>
      </c>
      <c r="B174" s="86">
        <v>3</v>
      </c>
      <c r="C174" s="121">
        <v>0.001735535647443926</v>
      </c>
      <c r="D174" s="86" t="s">
        <v>3437</v>
      </c>
      <c r="E174" s="86" t="b">
        <v>1</v>
      </c>
      <c r="F174" s="86" t="b">
        <v>0</v>
      </c>
      <c r="G174" s="86" t="b">
        <v>0</v>
      </c>
    </row>
    <row r="175" spans="1:7" ht="15">
      <c r="A175" s="86" t="s">
        <v>3271</v>
      </c>
      <c r="B175" s="86">
        <v>3</v>
      </c>
      <c r="C175" s="121">
        <v>0.001735535647443926</v>
      </c>
      <c r="D175" s="86" t="s">
        <v>3437</v>
      </c>
      <c r="E175" s="86" t="b">
        <v>0</v>
      </c>
      <c r="F175" s="86" t="b">
        <v>0</v>
      </c>
      <c r="G175" s="86" t="b">
        <v>0</v>
      </c>
    </row>
    <row r="176" spans="1:7" ht="15">
      <c r="A176" s="86" t="s">
        <v>3272</v>
      </c>
      <c r="B176" s="86">
        <v>3</v>
      </c>
      <c r="C176" s="121">
        <v>0.001735535647443926</v>
      </c>
      <c r="D176" s="86" t="s">
        <v>3437</v>
      </c>
      <c r="E176" s="86" t="b">
        <v>0</v>
      </c>
      <c r="F176" s="86" t="b">
        <v>1</v>
      </c>
      <c r="G176" s="86" t="b">
        <v>0</v>
      </c>
    </row>
    <row r="177" spans="1:7" ht="15">
      <c r="A177" s="86" t="s">
        <v>3273</v>
      </c>
      <c r="B177" s="86">
        <v>3</v>
      </c>
      <c r="C177" s="121">
        <v>0.001735535647443926</v>
      </c>
      <c r="D177" s="86" t="s">
        <v>3437</v>
      </c>
      <c r="E177" s="86" t="b">
        <v>0</v>
      </c>
      <c r="F177" s="86" t="b">
        <v>0</v>
      </c>
      <c r="G177" s="86" t="b">
        <v>0</v>
      </c>
    </row>
    <row r="178" spans="1:7" ht="15">
      <c r="A178" s="86" t="s">
        <v>3274</v>
      </c>
      <c r="B178" s="86">
        <v>3</v>
      </c>
      <c r="C178" s="121">
        <v>0.0019186461421292099</v>
      </c>
      <c r="D178" s="86" t="s">
        <v>3437</v>
      </c>
      <c r="E178" s="86" t="b">
        <v>0</v>
      </c>
      <c r="F178" s="86" t="b">
        <v>0</v>
      </c>
      <c r="G178" s="86" t="b">
        <v>0</v>
      </c>
    </row>
    <row r="179" spans="1:7" ht="15">
      <c r="A179" s="86" t="s">
        <v>3275</v>
      </c>
      <c r="B179" s="86">
        <v>3</v>
      </c>
      <c r="C179" s="121">
        <v>0.0019186461421292099</v>
      </c>
      <c r="D179" s="86" t="s">
        <v>3437</v>
      </c>
      <c r="E179" s="86" t="b">
        <v>0</v>
      </c>
      <c r="F179" s="86" t="b">
        <v>0</v>
      </c>
      <c r="G179" s="86" t="b">
        <v>0</v>
      </c>
    </row>
    <row r="180" spans="1:7" ht="15">
      <c r="A180" s="86" t="s">
        <v>387</v>
      </c>
      <c r="B180" s="86">
        <v>3</v>
      </c>
      <c r="C180" s="121">
        <v>0.001735535647443926</v>
      </c>
      <c r="D180" s="86" t="s">
        <v>3437</v>
      </c>
      <c r="E180" s="86" t="b">
        <v>0</v>
      </c>
      <c r="F180" s="86" t="b">
        <v>0</v>
      </c>
      <c r="G180" s="86" t="b">
        <v>0</v>
      </c>
    </row>
    <row r="181" spans="1:7" ht="15">
      <c r="A181" s="86" t="s">
        <v>3276</v>
      </c>
      <c r="B181" s="86">
        <v>3</v>
      </c>
      <c r="C181" s="121">
        <v>0.001735535647443926</v>
      </c>
      <c r="D181" s="86" t="s">
        <v>3437</v>
      </c>
      <c r="E181" s="86" t="b">
        <v>0</v>
      </c>
      <c r="F181" s="86" t="b">
        <v>0</v>
      </c>
      <c r="G181" s="86" t="b">
        <v>0</v>
      </c>
    </row>
    <row r="182" spans="1:7" ht="15">
      <c r="A182" s="86" t="s">
        <v>3277</v>
      </c>
      <c r="B182" s="86">
        <v>3</v>
      </c>
      <c r="C182" s="121">
        <v>0.001735535647443926</v>
      </c>
      <c r="D182" s="86" t="s">
        <v>3437</v>
      </c>
      <c r="E182" s="86" t="b">
        <v>0</v>
      </c>
      <c r="F182" s="86" t="b">
        <v>0</v>
      </c>
      <c r="G182" s="86" t="b">
        <v>0</v>
      </c>
    </row>
    <row r="183" spans="1:7" ht="15">
      <c r="A183" s="86" t="s">
        <v>3278</v>
      </c>
      <c r="B183" s="86">
        <v>3</v>
      </c>
      <c r="C183" s="121">
        <v>0.001735535647443926</v>
      </c>
      <c r="D183" s="86" t="s">
        <v>3437</v>
      </c>
      <c r="E183" s="86" t="b">
        <v>0</v>
      </c>
      <c r="F183" s="86" t="b">
        <v>0</v>
      </c>
      <c r="G183" s="86" t="b">
        <v>0</v>
      </c>
    </row>
    <row r="184" spans="1:7" ht="15">
      <c r="A184" s="86" t="s">
        <v>3279</v>
      </c>
      <c r="B184" s="86">
        <v>3</v>
      </c>
      <c r="C184" s="121">
        <v>0.001735535647443926</v>
      </c>
      <c r="D184" s="86" t="s">
        <v>3437</v>
      </c>
      <c r="E184" s="86" t="b">
        <v>0</v>
      </c>
      <c r="F184" s="86" t="b">
        <v>0</v>
      </c>
      <c r="G184" s="86" t="b">
        <v>0</v>
      </c>
    </row>
    <row r="185" spans="1:7" ht="15">
      <c r="A185" s="86" t="s">
        <v>3280</v>
      </c>
      <c r="B185" s="86">
        <v>3</v>
      </c>
      <c r="C185" s="121">
        <v>0.001735535647443926</v>
      </c>
      <c r="D185" s="86" t="s">
        <v>3437</v>
      </c>
      <c r="E185" s="86" t="b">
        <v>0</v>
      </c>
      <c r="F185" s="86" t="b">
        <v>0</v>
      </c>
      <c r="G185" s="86" t="b">
        <v>0</v>
      </c>
    </row>
    <row r="186" spans="1:7" ht="15">
      <c r="A186" s="86" t="s">
        <v>3281</v>
      </c>
      <c r="B186" s="86">
        <v>3</v>
      </c>
      <c r="C186" s="121">
        <v>0.001735535647443926</v>
      </c>
      <c r="D186" s="86" t="s">
        <v>3437</v>
      </c>
      <c r="E186" s="86" t="b">
        <v>0</v>
      </c>
      <c r="F186" s="86" t="b">
        <v>0</v>
      </c>
      <c r="G186" s="86" t="b">
        <v>0</v>
      </c>
    </row>
    <row r="187" spans="1:7" ht="15">
      <c r="A187" s="86" t="s">
        <v>3282</v>
      </c>
      <c r="B187" s="86">
        <v>3</v>
      </c>
      <c r="C187" s="121">
        <v>0.001735535647443926</v>
      </c>
      <c r="D187" s="86" t="s">
        <v>3437</v>
      </c>
      <c r="E187" s="86" t="b">
        <v>0</v>
      </c>
      <c r="F187" s="86" t="b">
        <v>0</v>
      </c>
      <c r="G187" s="86" t="b">
        <v>0</v>
      </c>
    </row>
    <row r="188" spans="1:7" ht="15">
      <c r="A188" s="86" t="s">
        <v>3283</v>
      </c>
      <c r="B188" s="86">
        <v>3</v>
      </c>
      <c r="C188" s="121">
        <v>0.001735535647443926</v>
      </c>
      <c r="D188" s="86" t="s">
        <v>3437</v>
      </c>
      <c r="E188" s="86" t="b">
        <v>0</v>
      </c>
      <c r="F188" s="86" t="b">
        <v>0</v>
      </c>
      <c r="G188" s="86" t="b">
        <v>0</v>
      </c>
    </row>
    <row r="189" spans="1:7" ht="15">
      <c r="A189" s="86" t="s">
        <v>3284</v>
      </c>
      <c r="B189" s="86">
        <v>3</v>
      </c>
      <c r="C189" s="121">
        <v>0.001735535647443926</v>
      </c>
      <c r="D189" s="86" t="s">
        <v>3437</v>
      </c>
      <c r="E189" s="86" t="b">
        <v>0</v>
      </c>
      <c r="F189" s="86" t="b">
        <v>0</v>
      </c>
      <c r="G189" s="86" t="b">
        <v>0</v>
      </c>
    </row>
    <row r="190" spans="1:7" ht="15">
      <c r="A190" s="86" t="s">
        <v>3285</v>
      </c>
      <c r="B190" s="86">
        <v>3</v>
      </c>
      <c r="C190" s="121">
        <v>0.001735535647443926</v>
      </c>
      <c r="D190" s="86" t="s">
        <v>3437</v>
      </c>
      <c r="E190" s="86" t="b">
        <v>0</v>
      </c>
      <c r="F190" s="86" t="b">
        <v>0</v>
      </c>
      <c r="G190" s="86" t="b">
        <v>0</v>
      </c>
    </row>
    <row r="191" spans="1:7" ht="15">
      <c r="A191" s="86" t="s">
        <v>3286</v>
      </c>
      <c r="B191" s="86">
        <v>3</v>
      </c>
      <c r="C191" s="121">
        <v>0.001735535647443926</v>
      </c>
      <c r="D191" s="86" t="s">
        <v>3437</v>
      </c>
      <c r="E191" s="86" t="b">
        <v>0</v>
      </c>
      <c r="F191" s="86" t="b">
        <v>1</v>
      </c>
      <c r="G191" s="86" t="b">
        <v>0</v>
      </c>
    </row>
    <row r="192" spans="1:7" ht="15">
      <c r="A192" s="86" t="s">
        <v>3287</v>
      </c>
      <c r="B192" s="86">
        <v>3</v>
      </c>
      <c r="C192" s="121">
        <v>0.001735535647443926</v>
      </c>
      <c r="D192" s="86" t="s">
        <v>3437</v>
      </c>
      <c r="E192" s="86" t="b">
        <v>0</v>
      </c>
      <c r="F192" s="86" t="b">
        <v>1</v>
      </c>
      <c r="G192" s="86" t="b">
        <v>0</v>
      </c>
    </row>
    <row r="193" spans="1:7" ht="15">
      <c r="A193" s="86" t="s">
        <v>3288</v>
      </c>
      <c r="B193" s="86">
        <v>3</v>
      </c>
      <c r="C193" s="121">
        <v>0.001735535647443926</v>
      </c>
      <c r="D193" s="86" t="s">
        <v>3437</v>
      </c>
      <c r="E193" s="86" t="b">
        <v>0</v>
      </c>
      <c r="F193" s="86" t="b">
        <v>0</v>
      </c>
      <c r="G193" s="86" t="b">
        <v>0</v>
      </c>
    </row>
    <row r="194" spans="1:7" ht="15">
      <c r="A194" s="86" t="s">
        <v>3289</v>
      </c>
      <c r="B194" s="86">
        <v>2</v>
      </c>
      <c r="C194" s="121">
        <v>0.00127909742808614</v>
      </c>
      <c r="D194" s="86" t="s">
        <v>3437</v>
      </c>
      <c r="E194" s="86" t="b">
        <v>0</v>
      </c>
      <c r="F194" s="86" t="b">
        <v>1</v>
      </c>
      <c r="G194" s="86" t="b">
        <v>0</v>
      </c>
    </row>
    <row r="195" spans="1:7" ht="15">
      <c r="A195" s="86" t="s">
        <v>3290</v>
      </c>
      <c r="B195" s="86">
        <v>2</v>
      </c>
      <c r="C195" s="121">
        <v>0.00127909742808614</v>
      </c>
      <c r="D195" s="86" t="s">
        <v>3437</v>
      </c>
      <c r="E195" s="86" t="b">
        <v>0</v>
      </c>
      <c r="F195" s="86" t="b">
        <v>0</v>
      </c>
      <c r="G195" s="86" t="b">
        <v>0</v>
      </c>
    </row>
    <row r="196" spans="1:7" ht="15">
      <c r="A196" s="86" t="s">
        <v>3291</v>
      </c>
      <c r="B196" s="86">
        <v>2</v>
      </c>
      <c r="C196" s="121">
        <v>0.00127909742808614</v>
      </c>
      <c r="D196" s="86" t="s">
        <v>3437</v>
      </c>
      <c r="E196" s="86" t="b">
        <v>0</v>
      </c>
      <c r="F196" s="86" t="b">
        <v>0</v>
      </c>
      <c r="G196" s="86" t="b">
        <v>0</v>
      </c>
    </row>
    <row r="197" spans="1:7" ht="15">
      <c r="A197" s="86" t="s">
        <v>3292</v>
      </c>
      <c r="B197" s="86">
        <v>2</v>
      </c>
      <c r="C197" s="121">
        <v>0.00127909742808614</v>
      </c>
      <c r="D197" s="86" t="s">
        <v>3437</v>
      </c>
      <c r="E197" s="86" t="b">
        <v>0</v>
      </c>
      <c r="F197" s="86" t="b">
        <v>0</v>
      </c>
      <c r="G197" s="86" t="b">
        <v>0</v>
      </c>
    </row>
    <row r="198" spans="1:7" ht="15">
      <c r="A198" s="86" t="s">
        <v>3293</v>
      </c>
      <c r="B198" s="86">
        <v>2</v>
      </c>
      <c r="C198" s="121">
        <v>0.00127909742808614</v>
      </c>
      <c r="D198" s="86" t="s">
        <v>3437</v>
      </c>
      <c r="E198" s="86" t="b">
        <v>0</v>
      </c>
      <c r="F198" s="86" t="b">
        <v>0</v>
      </c>
      <c r="G198" s="86" t="b">
        <v>0</v>
      </c>
    </row>
    <row r="199" spans="1:7" ht="15">
      <c r="A199" s="86" t="s">
        <v>3294</v>
      </c>
      <c r="B199" s="86">
        <v>2</v>
      </c>
      <c r="C199" s="121">
        <v>0.00127909742808614</v>
      </c>
      <c r="D199" s="86" t="s">
        <v>3437</v>
      </c>
      <c r="E199" s="86" t="b">
        <v>0</v>
      </c>
      <c r="F199" s="86" t="b">
        <v>0</v>
      </c>
      <c r="G199" s="86" t="b">
        <v>0</v>
      </c>
    </row>
    <row r="200" spans="1:7" ht="15">
      <c r="A200" s="86" t="s">
        <v>3295</v>
      </c>
      <c r="B200" s="86">
        <v>2</v>
      </c>
      <c r="C200" s="121">
        <v>0.00127909742808614</v>
      </c>
      <c r="D200" s="86" t="s">
        <v>3437</v>
      </c>
      <c r="E200" s="86" t="b">
        <v>0</v>
      </c>
      <c r="F200" s="86" t="b">
        <v>0</v>
      </c>
      <c r="G200" s="86" t="b">
        <v>0</v>
      </c>
    </row>
    <row r="201" spans="1:7" ht="15">
      <c r="A201" s="86" t="s">
        <v>3296</v>
      </c>
      <c r="B201" s="86">
        <v>2</v>
      </c>
      <c r="C201" s="121">
        <v>0.00127909742808614</v>
      </c>
      <c r="D201" s="86" t="s">
        <v>3437</v>
      </c>
      <c r="E201" s="86" t="b">
        <v>0</v>
      </c>
      <c r="F201" s="86" t="b">
        <v>0</v>
      </c>
      <c r="G201" s="86" t="b">
        <v>0</v>
      </c>
    </row>
    <row r="202" spans="1:7" ht="15">
      <c r="A202" s="86" t="s">
        <v>3297</v>
      </c>
      <c r="B202" s="86">
        <v>2</v>
      </c>
      <c r="C202" s="121">
        <v>0.00127909742808614</v>
      </c>
      <c r="D202" s="86" t="s">
        <v>3437</v>
      </c>
      <c r="E202" s="86" t="b">
        <v>0</v>
      </c>
      <c r="F202" s="86" t="b">
        <v>0</v>
      </c>
      <c r="G202" s="86" t="b">
        <v>0</v>
      </c>
    </row>
    <row r="203" spans="1:7" ht="15">
      <c r="A203" s="86" t="s">
        <v>3298</v>
      </c>
      <c r="B203" s="86">
        <v>2</v>
      </c>
      <c r="C203" s="121">
        <v>0.00127909742808614</v>
      </c>
      <c r="D203" s="86" t="s">
        <v>3437</v>
      </c>
      <c r="E203" s="86" t="b">
        <v>0</v>
      </c>
      <c r="F203" s="86" t="b">
        <v>0</v>
      </c>
      <c r="G203" s="86" t="b">
        <v>0</v>
      </c>
    </row>
    <row r="204" spans="1:7" ht="15">
      <c r="A204" s="86" t="s">
        <v>3299</v>
      </c>
      <c r="B204" s="86">
        <v>2</v>
      </c>
      <c r="C204" s="121">
        <v>0.00127909742808614</v>
      </c>
      <c r="D204" s="86" t="s">
        <v>3437</v>
      </c>
      <c r="E204" s="86" t="b">
        <v>0</v>
      </c>
      <c r="F204" s="86" t="b">
        <v>0</v>
      </c>
      <c r="G204" s="86" t="b">
        <v>0</v>
      </c>
    </row>
    <row r="205" spans="1:7" ht="15">
      <c r="A205" s="86" t="s">
        <v>3300</v>
      </c>
      <c r="B205" s="86">
        <v>2</v>
      </c>
      <c r="C205" s="121">
        <v>0.00127909742808614</v>
      </c>
      <c r="D205" s="86" t="s">
        <v>3437</v>
      </c>
      <c r="E205" s="86" t="b">
        <v>0</v>
      </c>
      <c r="F205" s="86" t="b">
        <v>0</v>
      </c>
      <c r="G205" s="86" t="b">
        <v>0</v>
      </c>
    </row>
    <row r="206" spans="1:7" ht="15">
      <c r="A206" s="86" t="s">
        <v>3301</v>
      </c>
      <c r="B206" s="86">
        <v>2</v>
      </c>
      <c r="C206" s="121">
        <v>0.00127909742808614</v>
      </c>
      <c r="D206" s="86" t="s">
        <v>3437</v>
      </c>
      <c r="E206" s="86" t="b">
        <v>0</v>
      </c>
      <c r="F206" s="86" t="b">
        <v>1</v>
      </c>
      <c r="G206" s="86" t="b">
        <v>0</v>
      </c>
    </row>
    <row r="207" spans="1:7" ht="15">
      <c r="A207" s="86" t="s">
        <v>3302</v>
      </c>
      <c r="B207" s="86">
        <v>2</v>
      </c>
      <c r="C207" s="121">
        <v>0.00127909742808614</v>
      </c>
      <c r="D207" s="86" t="s">
        <v>3437</v>
      </c>
      <c r="E207" s="86" t="b">
        <v>0</v>
      </c>
      <c r="F207" s="86" t="b">
        <v>0</v>
      </c>
      <c r="G207" s="86" t="b">
        <v>0</v>
      </c>
    </row>
    <row r="208" spans="1:7" ht="15">
      <c r="A208" s="86" t="s">
        <v>3303</v>
      </c>
      <c r="B208" s="86">
        <v>2</v>
      </c>
      <c r="C208" s="121">
        <v>0.00127909742808614</v>
      </c>
      <c r="D208" s="86" t="s">
        <v>3437</v>
      </c>
      <c r="E208" s="86" t="b">
        <v>1</v>
      </c>
      <c r="F208" s="86" t="b">
        <v>0</v>
      </c>
      <c r="G208" s="86" t="b">
        <v>0</v>
      </c>
    </row>
    <row r="209" spans="1:7" ht="15">
      <c r="A209" s="86" t="s">
        <v>3304</v>
      </c>
      <c r="B209" s="86">
        <v>2</v>
      </c>
      <c r="C209" s="121">
        <v>0.00127909742808614</v>
      </c>
      <c r="D209" s="86" t="s">
        <v>3437</v>
      </c>
      <c r="E209" s="86" t="b">
        <v>0</v>
      </c>
      <c r="F209" s="86" t="b">
        <v>0</v>
      </c>
      <c r="G209" s="86" t="b">
        <v>0</v>
      </c>
    </row>
    <row r="210" spans="1:7" ht="15">
      <c r="A210" s="86" t="s">
        <v>2739</v>
      </c>
      <c r="B210" s="86">
        <v>2</v>
      </c>
      <c r="C210" s="121">
        <v>0.0014877837335724356</v>
      </c>
      <c r="D210" s="86" t="s">
        <v>3437</v>
      </c>
      <c r="E210" s="86" t="b">
        <v>0</v>
      </c>
      <c r="F210" s="86" t="b">
        <v>0</v>
      </c>
      <c r="G210" s="86" t="b">
        <v>0</v>
      </c>
    </row>
    <row r="211" spans="1:7" ht="15">
      <c r="A211" s="86" t="s">
        <v>3305</v>
      </c>
      <c r="B211" s="86">
        <v>2</v>
      </c>
      <c r="C211" s="121">
        <v>0.00127909742808614</v>
      </c>
      <c r="D211" s="86" t="s">
        <v>3437</v>
      </c>
      <c r="E211" s="86" t="b">
        <v>0</v>
      </c>
      <c r="F211" s="86" t="b">
        <v>0</v>
      </c>
      <c r="G211" s="86" t="b">
        <v>0</v>
      </c>
    </row>
    <row r="212" spans="1:7" ht="15">
      <c r="A212" s="86" t="s">
        <v>3306</v>
      </c>
      <c r="B212" s="86">
        <v>2</v>
      </c>
      <c r="C212" s="121">
        <v>0.00127909742808614</v>
      </c>
      <c r="D212" s="86" t="s">
        <v>3437</v>
      </c>
      <c r="E212" s="86" t="b">
        <v>0</v>
      </c>
      <c r="F212" s="86" t="b">
        <v>0</v>
      </c>
      <c r="G212" s="86" t="b">
        <v>0</v>
      </c>
    </row>
    <row r="213" spans="1:7" ht="15">
      <c r="A213" s="86" t="s">
        <v>3307</v>
      </c>
      <c r="B213" s="86">
        <v>2</v>
      </c>
      <c r="C213" s="121">
        <v>0.00127909742808614</v>
      </c>
      <c r="D213" s="86" t="s">
        <v>3437</v>
      </c>
      <c r="E213" s="86" t="b">
        <v>0</v>
      </c>
      <c r="F213" s="86" t="b">
        <v>0</v>
      </c>
      <c r="G213" s="86" t="b">
        <v>0</v>
      </c>
    </row>
    <row r="214" spans="1:7" ht="15">
      <c r="A214" s="86" t="s">
        <v>2769</v>
      </c>
      <c r="B214" s="86">
        <v>2</v>
      </c>
      <c r="C214" s="121">
        <v>0.00127909742808614</v>
      </c>
      <c r="D214" s="86" t="s">
        <v>3437</v>
      </c>
      <c r="E214" s="86" t="b">
        <v>0</v>
      </c>
      <c r="F214" s="86" t="b">
        <v>0</v>
      </c>
      <c r="G214" s="86" t="b">
        <v>0</v>
      </c>
    </row>
    <row r="215" spans="1:7" ht="15">
      <c r="A215" s="86" t="s">
        <v>2771</v>
      </c>
      <c r="B215" s="86">
        <v>2</v>
      </c>
      <c r="C215" s="121">
        <v>0.0014877837335724356</v>
      </c>
      <c r="D215" s="86" t="s">
        <v>3437</v>
      </c>
      <c r="E215" s="86" t="b">
        <v>0</v>
      </c>
      <c r="F215" s="86" t="b">
        <v>0</v>
      </c>
      <c r="G215" s="86" t="b">
        <v>0</v>
      </c>
    </row>
    <row r="216" spans="1:7" ht="15">
      <c r="A216" s="86" t="s">
        <v>3308</v>
      </c>
      <c r="B216" s="86">
        <v>2</v>
      </c>
      <c r="C216" s="121">
        <v>0.00127909742808614</v>
      </c>
      <c r="D216" s="86" t="s">
        <v>3437</v>
      </c>
      <c r="E216" s="86" t="b">
        <v>0</v>
      </c>
      <c r="F216" s="86" t="b">
        <v>0</v>
      </c>
      <c r="G216" s="86" t="b">
        <v>0</v>
      </c>
    </row>
    <row r="217" spans="1:7" ht="15">
      <c r="A217" s="86" t="s">
        <v>3309</v>
      </c>
      <c r="B217" s="86">
        <v>2</v>
      </c>
      <c r="C217" s="121">
        <v>0.00127909742808614</v>
      </c>
      <c r="D217" s="86" t="s">
        <v>3437</v>
      </c>
      <c r="E217" s="86" t="b">
        <v>0</v>
      </c>
      <c r="F217" s="86" t="b">
        <v>0</v>
      </c>
      <c r="G217" s="86" t="b">
        <v>0</v>
      </c>
    </row>
    <row r="218" spans="1:7" ht="15">
      <c r="A218" s="86" t="s">
        <v>3310</v>
      </c>
      <c r="B218" s="86">
        <v>2</v>
      </c>
      <c r="C218" s="121">
        <v>0.00127909742808614</v>
      </c>
      <c r="D218" s="86" t="s">
        <v>3437</v>
      </c>
      <c r="E218" s="86" t="b">
        <v>0</v>
      </c>
      <c r="F218" s="86" t="b">
        <v>0</v>
      </c>
      <c r="G218" s="86" t="b">
        <v>0</v>
      </c>
    </row>
    <row r="219" spans="1:7" ht="15">
      <c r="A219" s="86" t="s">
        <v>3311</v>
      </c>
      <c r="B219" s="86">
        <v>2</v>
      </c>
      <c r="C219" s="121">
        <v>0.00127909742808614</v>
      </c>
      <c r="D219" s="86" t="s">
        <v>3437</v>
      </c>
      <c r="E219" s="86" t="b">
        <v>0</v>
      </c>
      <c r="F219" s="86" t="b">
        <v>0</v>
      </c>
      <c r="G219" s="86" t="b">
        <v>0</v>
      </c>
    </row>
    <row r="220" spans="1:7" ht="15">
      <c r="A220" s="86" t="s">
        <v>3312</v>
      </c>
      <c r="B220" s="86">
        <v>2</v>
      </c>
      <c r="C220" s="121">
        <v>0.00127909742808614</v>
      </c>
      <c r="D220" s="86" t="s">
        <v>3437</v>
      </c>
      <c r="E220" s="86" t="b">
        <v>0</v>
      </c>
      <c r="F220" s="86" t="b">
        <v>0</v>
      </c>
      <c r="G220" s="86" t="b">
        <v>0</v>
      </c>
    </row>
    <row r="221" spans="1:7" ht="15">
      <c r="A221" s="86" t="s">
        <v>3313</v>
      </c>
      <c r="B221" s="86">
        <v>2</v>
      </c>
      <c r="C221" s="121">
        <v>0.00127909742808614</v>
      </c>
      <c r="D221" s="86" t="s">
        <v>3437</v>
      </c>
      <c r="E221" s="86" t="b">
        <v>0</v>
      </c>
      <c r="F221" s="86" t="b">
        <v>0</v>
      </c>
      <c r="G221" s="86" t="b">
        <v>0</v>
      </c>
    </row>
    <row r="222" spans="1:7" ht="15">
      <c r="A222" s="86" t="s">
        <v>3314</v>
      </c>
      <c r="B222" s="86">
        <v>2</v>
      </c>
      <c r="C222" s="121">
        <v>0.00127909742808614</v>
      </c>
      <c r="D222" s="86" t="s">
        <v>3437</v>
      </c>
      <c r="E222" s="86" t="b">
        <v>0</v>
      </c>
      <c r="F222" s="86" t="b">
        <v>0</v>
      </c>
      <c r="G222" s="86" t="b">
        <v>0</v>
      </c>
    </row>
    <row r="223" spans="1:7" ht="15">
      <c r="A223" s="86" t="s">
        <v>3315</v>
      </c>
      <c r="B223" s="86">
        <v>2</v>
      </c>
      <c r="C223" s="121">
        <v>0.00127909742808614</v>
      </c>
      <c r="D223" s="86" t="s">
        <v>3437</v>
      </c>
      <c r="E223" s="86" t="b">
        <v>0</v>
      </c>
      <c r="F223" s="86" t="b">
        <v>1</v>
      </c>
      <c r="G223" s="86" t="b">
        <v>0</v>
      </c>
    </row>
    <row r="224" spans="1:7" ht="15">
      <c r="A224" s="86" t="s">
        <v>3316</v>
      </c>
      <c r="B224" s="86">
        <v>2</v>
      </c>
      <c r="C224" s="121">
        <v>0.00127909742808614</v>
      </c>
      <c r="D224" s="86" t="s">
        <v>3437</v>
      </c>
      <c r="E224" s="86" t="b">
        <v>0</v>
      </c>
      <c r="F224" s="86" t="b">
        <v>0</v>
      </c>
      <c r="G224" s="86" t="b">
        <v>0</v>
      </c>
    </row>
    <row r="225" spans="1:7" ht="15">
      <c r="A225" s="86" t="s">
        <v>417</v>
      </c>
      <c r="B225" s="86">
        <v>2</v>
      </c>
      <c r="C225" s="121">
        <v>0.00127909742808614</v>
      </c>
      <c r="D225" s="86" t="s">
        <v>3437</v>
      </c>
      <c r="E225" s="86" t="b">
        <v>0</v>
      </c>
      <c r="F225" s="86" t="b">
        <v>0</v>
      </c>
      <c r="G225" s="86" t="b">
        <v>0</v>
      </c>
    </row>
    <row r="226" spans="1:7" ht="15">
      <c r="A226" s="86" t="s">
        <v>3317</v>
      </c>
      <c r="B226" s="86">
        <v>2</v>
      </c>
      <c r="C226" s="121">
        <v>0.00127909742808614</v>
      </c>
      <c r="D226" s="86" t="s">
        <v>3437</v>
      </c>
      <c r="E226" s="86" t="b">
        <v>0</v>
      </c>
      <c r="F226" s="86" t="b">
        <v>0</v>
      </c>
      <c r="G226" s="86" t="b">
        <v>0</v>
      </c>
    </row>
    <row r="227" spans="1:7" ht="15">
      <c r="A227" s="86" t="s">
        <v>3318</v>
      </c>
      <c r="B227" s="86">
        <v>2</v>
      </c>
      <c r="C227" s="121">
        <v>0.00127909742808614</v>
      </c>
      <c r="D227" s="86" t="s">
        <v>3437</v>
      </c>
      <c r="E227" s="86" t="b">
        <v>0</v>
      </c>
      <c r="F227" s="86" t="b">
        <v>0</v>
      </c>
      <c r="G227" s="86" t="b">
        <v>0</v>
      </c>
    </row>
    <row r="228" spans="1:7" ht="15">
      <c r="A228" s="86" t="s">
        <v>3319</v>
      </c>
      <c r="B228" s="86">
        <v>2</v>
      </c>
      <c r="C228" s="121">
        <v>0.00127909742808614</v>
      </c>
      <c r="D228" s="86" t="s">
        <v>3437</v>
      </c>
      <c r="E228" s="86" t="b">
        <v>0</v>
      </c>
      <c r="F228" s="86" t="b">
        <v>0</v>
      </c>
      <c r="G228" s="86" t="b">
        <v>0</v>
      </c>
    </row>
    <row r="229" spans="1:7" ht="15">
      <c r="A229" s="86" t="s">
        <v>3320</v>
      </c>
      <c r="B229" s="86">
        <v>2</v>
      </c>
      <c r="C229" s="121">
        <v>0.00127909742808614</v>
      </c>
      <c r="D229" s="86" t="s">
        <v>3437</v>
      </c>
      <c r="E229" s="86" t="b">
        <v>0</v>
      </c>
      <c r="F229" s="86" t="b">
        <v>0</v>
      </c>
      <c r="G229" s="86" t="b">
        <v>0</v>
      </c>
    </row>
    <row r="230" spans="1:7" ht="15">
      <c r="A230" s="86" t="s">
        <v>3321</v>
      </c>
      <c r="B230" s="86">
        <v>2</v>
      </c>
      <c r="C230" s="121">
        <v>0.00127909742808614</v>
      </c>
      <c r="D230" s="86" t="s">
        <v>3437</v>
      </c>
      <c r="E230" s="86" t="b">
        <v>0</v>
      </c>
      <c r="F230" s="86" t="b">
        <v>0</v>
      </c>
      <c r="G230" s="86" t="b">
        <v>0</v>
      </c>
    </row>
    <row r="231" spans="1:7" ht="15">
      <c r="A231" s="86" t="s">
        <v>3322</v>
      </c>
      <c r="B231" s="86">
        <v>2</v>
      </c>
      <c r="C231" s="121">
        <v>0.0014877837335724356</v>
      </c>
      <c r="D231" s="86" t="s">
        <v>3437</v>
      </c>
      <c r="E231" s="86" t="b">
        <v>0</v>
      </c>
      <c r="F231" s="86" t="b">
        <v>0</v>
      </c>
      <c r="G231" s="86" t="b">
        <v>0</v>
      </c>
    </row>
    <row r="232" spans="1:7" ht="15">
      <c r="A232" s="86" t="s">
        <v>3323</v>
      </c>
      <c r="B232" s="86">
        <v>2</v>
      </c>
      <c r="C232" s="121">
        <v>0.00127909742808614</v>
      </c>
      <c r="D232" s="86" t="s">
        <v>3437</v>
      </c>
      <c r="E232" s="86" t="b">
        <v>0</v>
      </c>
      <c r="F232" s="86" t="b">
        <v>0</v>
      </c>
      <c r="G232" s="86" t="b">
        <v>0</v>
      </c>
    </row>
    <row r="233" spans="1:7" ht="15">
      <c r="A233" s="86" t="s">
        <v>3324</v>
      </c>
      <c r="B233" s="86">
        <v>2</v>
      </c>
      <c r="C233" s="121">
        <v>0.00127909742808614</v>
      </c>
      <c r="D233" s="86" t="s">
        <v>3437</v>
      </c>
      <c r="E233" s="86" t="b">
        <v>0</v>
      </c>
      <c r="F233" s="86" t="b">
        <v>0</v>
      </c>
      <c r="G233" s="86" t="b">
        <v>0</v>
      </c>
    </row>
    <row r="234" spans="1:7" ht="15">
      <c r="A234" s="86" t="s">
        <v>3325</v>
      </c>
      <c r="B234" s="86">
        <v>2</v>
      </c>
      <c r="C234" s="121">
        <v>0.00127909742808614</v>
      </c>
      <c r="D234" s="86" t="s">
        <v>3437</v>
      </c>
      <c r="E234" s="86" t="b">
        <v>0</v>
      </c>
      <c r="F234" s="86" t="b">
        <v>0</v>
      </c>
      <c r="G234" s="86" t="b">
        <v>0</v>
      </c>
    </row>
    <row r="235" spans="1:7" ht="15">
      <c r="A235" s="86" t="s">
        <v>3326</v>
      </c>
      <c r="B235" s="86">
        <v>2</v>
      </c>
      <c r="C235" s="121">
        <v>0.00127909742808614</v>
      </c>
      <c r="D235" s="86" t="s">
        <v>3437</v>
      </c>
      <c r="E235" s="86" t="b">
        <v>0</v>
      </c>
      <c r="F235" s="86" t="b">
        <v>0</v>
      </c>
      <c r="G235" s="86" t="b">
        <v>0</v>
      </c>
    </row>
    <row r="236" spans="1:7" ht="15">
      <c r="A236" s="86" t="s">
        <v>3327</v>
      </c>
      <c r="B236" s="86">
        <v>2</v>
      </c>
      <c r="C236" s="121">
        <v>0.00127909742808614</v>
      </c>
      <c r="D236" s="86" t="s">
        <v>3437</v>
      </c>
      <c r="E236" s="86" t="b">
        <v>0</v>
      </c>
      <c r="F236" s="86" t="b">
        <v>0</v>
      </c>
      <c r="G236" s="86" t="b">
        <v>0</v>
      </c>
    </row>
    <row r="237" spans="1:7" ht="15">
      <c r="A237" s="86" t="s">
        <v>3328</v>
      </c>
      <c r="B237" s="86">
        <v>2</v>
      </c>
      <c r="C237" s="121">
        <v>0.00127909742808614</v>
      </c>
      <c r="D237" s="86" t="s">
        <v>3437</v>
      </c>
      <c r="E237" s="86" t="b">
        <v>0</v>
      </c>
      <c r="F237" s="86" t="b">
        <v>0</v>
      </c>
      <c r="G237" s="86" t="b">
        <v>0</v>
      </c>
    </row>
    <row r="238" spans="1:7" ht="15">
      <c r="A238" s="86" t="s">
        <v>3329</v>
      </c>
      <c r="B238" s="86">
        <v>2</v>
      </c>
      <c r="C238" s="121">
        <v>0.0014877837335724356</v>
      </c>
      <c r="D238" s="86" t="s">
        <v>3437</v>
      </c>
      <c r="E238" s="86" t="b">
        <v>0</v>
      </c>
      <c r="F238" s="86" t="b">
        <v>0</v>
      </c>
      <c r="G238" s="86" t="b">
        <v>0</v>
      </c>
    </row>
    <row r="239" spans="1:7" ht="15">
      <c r="A239" s="86" t="s">
        <v>3330</v>
      </c>
      <c r="B239" s="86">
        <v>2</v>
      </c>
      <c r="C239" s="121">
        <v>0.00127909742808614</v>
      </c>
      <c r="D239" s="86" t="s">
        <v>3437</v>
      </c>
      <c r="E239" s="86" t="b">
        <v>0</v>
      </c>
      <c r="F239" s="86" t="b">
        <v>0</v>
      </c>
      <c r="G239" s="86" t="b">
        <v>0</v>
      </c>
    </row>
    <row r="240" spans="1:7" ht="15">
      <c r="A240" s="86" t="s">
        <v>3331</v>
      </c>
      <c r="B240" s="86">
        <v>2</v>
      </c>
      <c r="C240" s="121">
        <v>0.00127909742808614</v>
      </c>
      <c r="D240" s="86" t="s">
        <v>3437</v>
      </c>
      <c r="E240" s="86" t="b">
        <v>0</v>
      </c>
      <c r="F240" s="86" t="b">
        <v>0</v>
      </c>
      <c r="G240" s="86" t="b">
        <v>0</v>
      </c>
    </row>
    <row r="241" spans="1:7" ht="15">
      <c r="A241" s="86" t="s">
        <v>3332</v>
      </c>
      <c r="B241" s="86">
        <v>2</v>
      </c>
      <c r="C241" s="121">
        <v>0.0014877837335724356</v>
      </c>
      <c r="D241" s="86" t="s">
        <v>3437</v>
      </c>
      <c r="E241" s="86" t="b">
        <v>0</v>
      </c>
      <c r="F241" s="86" t="b">
        <v>1</v>
      </c>
      <c r="G241" s="86" t="b">
        <v>0</v>
      </c>
    </row>
    <row r="242" spans="1:7" ht="15">
      <c r="A242" s="86" t="s">
        <v>3333</v>
      </c>
      <c r="B242" s="86">
        <v>2</v>
      </c>
      <c r="C242" s="121">
        <v>0.00127909742808614</v>
      </c>
      <c r="D242" s="86" t="s">
        <v>3437</v>
      </c>
      <c r="E242" s="86" t="b">
        <v>0</v>
      </c>
      <c r="F242" s="86" t="b">
        <v>0</v>
      </c>
      <c r="G242" s="86" t="b">
        <v>0</v>
      </c>
    </row>
    <row r="243" spans="1:7" ht="15">
      <c r="A243" s="86" t="s">
        <v>3334</v>
      </c>
      <c r="B243" s="86">
        <v>2</v>
      </c>
      <c r="C243" s="121">
        <v>0.00127909742808614</v>
      </c>
      <c r="D243" s="86" t="s">
        <v>3437</v>
      </c>
      <c r="E243" s="86" t="b">
        <v>0</v>
      </c>
      <c r="F243" s="86" t="b">
        <v>0</v>
      </c>
      <c r="G243" s="86" t="b">
        <v>0</v>
      </c>
    </row>
    <row r="244" spans="1:7" ht="15">
      <c r="A244" s="86" t="s">
        <v>3335</v>
      </c>
      <c r="B244" s="86">
        <v>2</v>
      </c>
      <c r="C244" s="121">
        <v>0.00127909742808614</v>
      </c>
      <c r="D244" s="86" t="s">
        <v>3437</v>
      </c>
      <c r="E244" s="86" t="b">
        <v>0</v>
      </c>
      <c r="F244" s="86" t="b">
        <v>0</v>
      </c>
      <c r="G244" s="86" t="b">
        <v>0</v>
      </c>
    </row>
    <row r="245" spans="1:7" ht="15">
      <c r="A245" s="86" t="s">
        <v>418</v>
      </c>
      <c r="B245" s="86">
        <v>2</v>
      </c>
      <c r="C245" s="121">
        <v>0.00127909742808614</v>
      </c>
      <c r="D245" s="86" t="s">
        <v>3437</v>
      </c>
      <c r="E245" s="86" t="b">
        <v>0</v>
      </c>
      <c r="F245" s="86" t="b">
        <v>0</v>
      </c>
      <c r="G245" s="86" t="b">
        <v>0</v>
      </c>
    </row>
    <row r="246" spans="1:7" ht="15">
      <c r="A246" s="86" t="s">
        <v>318</v>
      </c>
      <c r="B246" s="86">
        <v>2</v>
      </c>
      <c r="C246" s="121">
        <v>0.00127909742808614</v>
      </c>
      <c r="D246" s="86" t="s">
        <v>3437</v>
      </c>
      <c r="E246" s="86" t="b">
        <v>0</v>
      </c>
      <c r="F246" s="86" t="b">
        <v>0</v>
      </c>
      <c r="G246" s="86" t="b">
        <v>0</v>
      </c>
    </row>
    <row r="247" spans="1:7" ht="15">
      <c r="A247" s="86" t="s">
        <v>3336</v>
      </c>
      <c r="B247" s="86">
        <v>2</v>
      </c>
      <c r="C247" s="121">
        <v>0.00127909742808614</v>
      </c>
      <c r="D247" s="86" t="s">
        <v>3437</v>
      </c>
      <c r="E247" s="86" t="b">
        <v>0</v>
      </c>
      <c r="F247" s="86" t="b">
        <v>0</v>
      </c>
      <c r="G247" s="86" t="b">
        <v>0</v>
      </c>
    </row>
    <row r="248" spans="1:7" ht="15">
      <c r="A248" s="86" t="s">
        <v>3337</v>
      </c>
      <c r="B248" s="86">
        <v>2</v>
      </c>
      <c r="C248" s="121">
        <v>0.00127909742808614</v>
      </c>
      <c r="D248" s="86" t="s">
        <v>3437</v>
      </c>
      <c r="E248" s="86" t="b">
        <v>0</v>
      </c>
      <c r="F248" s="86" t="b">
        <v>0</v>
      </c>
      <c r="G248" s="86" t="b">
        <v>0</v>
      </c>
    </row>
    <row r="249" spans="1:7" ht="15">
      <c r="A249" s="86" t="s">
        <v>3338</v>
      </c>
      <c r="B249" s="86">
        <v>2</v>
      </c>
      <c r="C249" s="121">
        <v>0.00127909742808614</v>
      </c>
      <c r="D249" s="86" t="s">
        <v>3437</v>
      </c>
      <c r="E249" s="86" t="b">
        <v>0</v>
      </c>
      <c r="F249" s="86" t="b">
        <v>0</v>
      </c>
      <c r="G249" s="86" t="b">
        <v>0</v>
      </c>
    </row>
    <row r="250" spans="1:7" ht="15">
      <c r="A250" s="86" t="s">
        <v>3339</v>
      </c>
      <c r="B250" s="86">
        <v>2</v>
      </c>
      <c r="C250" s="121">
        <v>0.00127909742808614</v>
      </c>
      <c r="D250" s="86" t="s">
        <v>3437</v>
      </c>
      <c r="E250" s="86" t="b">
        <v>0</v>
      </c>
      <c r="F250" s="86" t="b">
        <v>0</v>
      </c>
      <c r="G250" s="86" t="b">
        <v>0</v>
      </c>
    </row>
    <row r="251" spans="1:7" ht="15">
      <c r="A251" s="86" t="s">
        <v>3340</v>
      </c>
      <c r="B251" s="86">
        <v>2</v>
      </c>
      <c r="C251" s="121">
        <v>0.00127909742808614</v>
      </c>
      <c r="D251" s="86" t="s">
        <v>3437</v>
      </c>
      <c r="E251" s="86" t="b">
        <v>0</v>
      </c>
      <c r="F251" s="86" t="b">
        <v>0</v>
      </c>
      <c r="G251" s="86" t="b">
        <v>0</v>
      </c>
    </row>
    <row r="252" spans="1:7" ht="15">
      <c r="A252" s="86" t="s">
        <v>3341</v>
      </c>
      <c r="B252" s="86">
        <v>2</v>
      </c>
      <c r="C252" s="121">
        <v>0.00127909742808614</v>
      </c>
      <c r="D252" s="86" t="s">
        <v>3437</v>
      </c>
      <c r="E252" s="86" t="b">
        <v>0</v>
      </c>
      <c r="F252" s="86" t="b">
        <v>0</v>
      </c>
      <c r="G252" s="86" t="b">
        <v>0</v>
      </c>
    </row>
    <row r="253" spans="1:7" ht="15">
      <c r="A253" s="86" t="s">
        <v>3342</v>
      </c>
      <c r="B253" s="86">
        <v>2</v>
      </c>
      <c r="C253" s="121">
        <v>0.00127909742808614</v>
      </c>
      <c r="D253" s="86" t="s">
        <v>3437</v>
      </c>
      <c r="E253" s="86" t="b">
        <v>0</v>
      </c>
      <c r="F253" s="86" t="b">
        <v>0</v>
      </c>
      <c r="G253" s="86" t="b">
        <v>0</v>
      </c>
    </row>
    <row r="254" spans="1:7" ht="15">
      <c r="A254" s="86" t="s">
        <v>3343</v>
      </c>
      <c r="B254" s="86">
        <v>2</v>
      </c>
      <c r="C254" s="121">
        <v>0.00127909742808614</v>
      </c>
      <c r="D254" s="86" t="s">
        <v>3437</v>
      </c>
      <c r="E254" s="86" t="b">
        <v>0</v>
      </c>
      <c r="F254" s="86" t="b">
        <v>0</v>
      </c>
      <c r="G254" s="86" t="b">
        <v>0</v>
      </c>
    </row>
    <row r="255" spans="1:7" ht="15">
      <c r="A255" s="86" t="s">
        <v>3344</v>
      </c>
      <c r="B255" s="86">
        <v>2</v>
      </c>
      <c r="C255" s="121">
        <v>0.00127909742808614</v>
      </c>
      <c r="D255" s="86" t="s">
        <v>3437</v>
      </c>
      <c r="E255" s="86" t="b">
        <v>0</v>
      </c>
      <c r="F255" s="86" t="b">
        <v>1</v>
      </c>
      <c r="G255" s="86" t="b">
        <v>0</v>
      </c>
    </row>
    <row r="256" spans="1:7" ht="15">
      <c r="A256" s="86" t="s">
        <v>3345</v>
      </c>
      <c r="B256" s="86">
        <v>2</v>
      </c>
      <c r="C256" s="121">
        <v>0.00127909742808614</v>
      </c>
      <c r="D256" s="86" t="s">
        <v>3437</v>
      </c>
      <c r="E256" s="86" t="b">
        <v>0</v>
      </c>
      <c r="F256" s="86" t="b">
        <v>0</v>
      </c>
      <c r="G256" s="86" t="b">
        <v>0</v>
      </c>
    </row>
    <row r="257" spans="1:7" ht="15">
      <c r="A257" s="86" t="s">
        <v>3346</v>
      </c>
      <c r="B257" s="86">
        <v>2</v>
      </c>
      <c r="C257" s="121">
        <v>0.00127909742808614</v>
      </c>
      <c r="D257" s="86" t="s">
        <v>3437</v>
      </c>
      <c r="E257" s="86" t="b">
        <v>0</v>
      </c>
      <c r="F257" s="86" t="b">
        <v>0</v>
      </c>
      <c r="G257" s="86" t="b">
        <v>0</v>
      </c>
    </row>
    <row r="258" spans="1:7" ht="15">
      <c r="A258" s="86" t="s">
        <v>3347</v>
      </c>
      <c r="B258" s="86">
        <v>2</v>
      </c>
      <c r="C258" s="121">
        <v>0.00127909742808614</v>
      </c>
      <c r="D258" s="86" t="s">
        <v>3437</v>
      </c>
      <c r="E258" s="86" t="b">
        <v>0</v>
      </c>
      <c r="F258" s="86" t="b">
        <v>0</v>
      </c>
      <c r="G258" s="86" t="b">
        <v>0</v>
      </c>
    </row>
    <row r="259" spans="1:7" ht="15">
      <c r="A259" s="86" t="s">
        <v>3348</v>
      </c>
      <c r="B259" s="86">
        <v>2</v>
      </c>
      <c r="C259" s="121">
        <v>0.00127909742808614</v>
      </c>
      <c r="D259" s="86" t="s">
        <v>3437</v>
      </c>
      <c r="E259" s="86" t="b">
        <v>0</v>
      </c>
      <c r="F259" s="86" t="b">
        <v>0</v>
      </c>
      <c r="G259" s="86" t="b">
        <v>0</v>
      </c>
    </row>
    <row r="260" spans="1:7" ht="15">
      <c r="A260" s="86" t="s">
        <v>3349</v>
      </c>
      <c r="B260" s="86">
        <v>2</v>
      </c>
      <c r="C260" s="121">
        <v>0.00127909742808614</v>
      </c>
      <c r="D260" s="86" t="s">
        <v>3437</v>
      </c>
      <c r="E260" s="86" t="b">
        <v>0</v>
      </c>
      <c r="F260" s="86" t="b">
        <v>0</v>
      </c>
      <c r="G260" s="86" t="b">
        <v>0</v>
      </c>
    </row>
    <row r="261" spans="1:7" ht="15">
      <c r="A261" s="86" t="s">
        <v>3350</v>
      </c>
      <c r="B261" s="86">
        <v>2</v>
      </c>
      <c r="C261" s="121">
        <v>0.00127909742808614</v>
      </c>
      <c r="D261" s="86" t="s">
        <v>3437</v>
      </c>
      <c r="E261" s="86" t="b">
        <v>0</v>
      </c>
      <c r="F261" s="86" t="b">
        <v>0</v>
      </c>
      <c r="G261" s="86" t="b">
        <v>0</v>
      </c>
    </row>
    <row r="262" spans="1:7" ht="15">
      <c r="A262" s="86" t="s">
        <v>3351</v>
      </c>
      <c r="B262" s="86">
        <v>2</v>
      </c>
      <c r="C262" s="121">
        <v>0.00127909742808614</v>
      </c>
      <c r="D262" s="86" t="s">
        <v>3437</v>
      </c>
      <c r="E262" s="86" t="b">
        <v>0</v>
      </c>
      <c r="F262" s="86" t="b">
        <v>0</v>
      </c>
      <c r="G262" s="86" t="b">
        <v>0</v>
      </c>
    </row>
    <row r="263" spans="1:7" ht="15">
      <c r="A263" s="86" t="s">
        <v>3352</v>
      </c>
      <c r="B263" s="86">
        <v>2</v>
      </c>
      <c r="C263" s="121">
        <v>0.00127909742808614</v>
      </c>
      <c r="D263" s="86" t="s">
        <v>3437</v>
      </c>
      <c r="E263" s="86" t="b">
        <v>0</v>
      </c>
      <c r="F263" s="86" t="b">
        <v>0</v>
      </c>
      <c r="G263" s="86" t="b">
        <v>0</v>
      </c>
    </row>
    <row r="264" spans="1:7" ht="15">
      <c r="A264" s="86" t="s">
        <v>3353</v>
      </c>
      <c r="B264" s="86">
        <v>2</v>
      </c>
      <c r="C264" s="121">
        <v>0.00127909742808614</v>
      </c>
      <c r="D264" s="86" t="s">
        <v>3437</v>
      </c>
      <c r="E264" s="86" t="b">
        <v>0</v>
      </c>
      <c r="F264" s="86" t="b">
        <v>0</v>
      </c>
      <c r="G264" s="86" t="b">
        <v>0</v>
      </c>
    </row>
    <row r="265" spans="1:7" ht="15">
      <c r="A265" s="86" t="s">
        <v>3354</v>
      </c>
      <c r="B265" s="86">
        <v>2</v>
      </c>
      <c r="C265" s="121">
        <v>0.00127909742808614</v>
      </c>
      <c r="D265" s="86" t="s">
        <v>3437</v>
      </c>
      <c r="E265" s="86" t="b">
        <v>0</v>
      </c>
      <c r="F265" s="86" t="b">
        <v>0</v>
      </c>
      <c r="G265" s="86" t="b">
        <v>0</v>
      </c>
    </row>
    <row r="266" spans="1:7" ht="15">
      <c r="A266" s="86" t="s">
        <v>3355</v>
      </c>
      <c r="B266" s="86">
        <v>2</v>
      </c>
      <c r="C266" s="121">
        <v>0.00127909742808614</v>
      </c>
      <c r="D266" s="86" t="s">
        <v>3437</v>
      </c>
      <c r="E266" s="86" t="b">
        <v>0</v>
      </c>
      <c r="F266" s="86" t="b">
        <v>0</v>
      </c>
      <c r="G266" s="86" t="b">
        <v>0</v>
      </c>
    </row>
    <row r="267" spans="1:7" ht="15">
      <c r="A267" s="86" t="s">
        <v>3356</v>
      </c>
      <c r="B267" s="86">
        <v>2</v>
      </c>
      <c r="C267" s="121">
        <v>0.00127909742808614</v>
      </c>
      <c r="D267" s="86" t="s">
        <v>3437</v>
      </c>
      <c r="E267" s="86" t="b">
        <v>1</v>
      </c>
      <c r="F267" s="86" t="b">
        <v>0</v>
      </c>
      <c r="G267" s="86" t="b">
        <v>0</v>
      </c>
    </row>
    <row r="268" spans="1:7" ht="15">
      <c r="A268" s="86" t="s">
        <v>3357</v>
      </c>
      <c r="B268" s="86">
        <v>2</v>
      </c>
      <c r="C268" s="121">
        <v>0.00127909742808614</v>
      </c>
      <c r="D268" s="86" t="s">
        <v>3437</v>
      </c>
      <c r="E268" s="86" t="b">
        <v>0</v>
      </c>
      <c r="F268" s="86" t="b">
        <v>1</v>
      </c>
      <c r="G268" s="86" t="b">
        <v>0</v>
      </c>
    </row>
    <row r="269" spans="1:7" ht="15">
      <c r="A269" s="86" t="s">
        <v>410</v>
      </c>
      <c r="B269" s="86">
        <v>2</v>
      </c>
      <c r="C269" s="121">
        <v>0.00127909742808614</v>
      </c>
      <c r="D269" s="86" t="s">
        <v>3437</v>
      </c>
      <c r="E269" s="86" t="b">
        <v>0</v>
      </c>
      <c r="F269" s="86" t="b">
        <v>0</v>
      </c>
      <c r="G269" s="86" t="b">
        <v>0</v>
      </c>
    </row>
    <row r="270" spans="1:7" ht="15">
      <c r="A270" s="86" t="s">
        <v>3358</v>
      </c>
      <c r="B270" s="86">
        <v>2</v>
      </c>
      <c r="C270" s="121">
        <v>0.00127909742808614</v>
      </c>
      <c r="D270" s="86" t="s">
        <v>3437</v>
      </c>
      <c r="E270" s="86" t="b">
        <v>0</v>
      </c>
      <c r="F270" s="86" t="b">
        <v>0</v>
      </c>
      <c r="G270" s="86" t="b">
        <v>0</v>
      </c>
    </row>
    <row r="271" spans="1:7" ht="15">
      <c r="A271" s="86" t="s">
        <v>3359</v>
      </c>
      <c r="B271" s="86">
        <v>2</v>
      </c>
      <c r="C271" s="121">
        <v>0.00127909742808614</v>
      </c>
      <c r="D271" s="86" t="s">
        <v>3437</v>
      </c>
      <c r="E271" s="86" t="b">
        <v>0</v>
      </c>
      <c r="F271" s="86" t="b">
        <v>0</v>
      </c>
      <c r="G271" s="86" t="b">
        <v>0</v>
      </c>
    </row>
    <row r="272" spans="1:7" ht="15">
      <c r="A272" s="86" t="s">
        <v>3360</v>
      </c>
      <c r="B272" s="86">
        <v>2</v>
      </c>
      <c r="C272" s="121">
        <v>0.00127909742808614</v>
      </c>
      <c r="D272" s="86" t="s">
        <v>3437</v>
      </c>
      <c r="E272" s="86" t="b">
        <v>0</v>
      </c>
      <c r="F272" s="86" t="b">
        <v>0</v>
      </c>
      <c r="G272" s="86" t="b">
        <v>0</v>
      </c>
    </row>
    <row r="273" spans="1:7" ht="15">
      <c r="A273" s="86" t="s">
        <v>3361</v>
      </c>
      <c r="B273" s="86">
        <v>2</v>
      </c>
      <c r="C273" s="121">
        <v>0.00127909742808614</v>
      </c>
      <c r="D273" s="86" t="s">
        <v>3437</v>
      </c>
      <c r="E273" s="86" t="b">
        <v>0</v>
      </c>
      <c r="F273" s="86" t="b">
        <v>0</v>
      </c>
      <c r="G273" s="86" t="b">
        <v>0</v>
      </c>
    </row>
    <row r="274" spans="1:7" ht="15">
      <c r="A274" s="86" t="s">
        <v>3362</v>
      </c>
      <c r="B274" s="86">
        <v>2</v>
      </c>
      <c r="C274" s="121">
        <v>0.00127909742808614</v>
      </c>
      <c r="D274" s="86" t="s">
        <v>3437</v>
      </c>
      <c r="E274" s="86" t="b">
        <v>0</v>
      </c>
      <c r="F274" s="86" t="b">
        <v>1</v>
      </c>
      <c r="G274" s="86" t="b">
        <v>0</v>
      </c>
    </row>
    <row r="275" spans="1:7" ht="15">
      <c r="A275" s="86" t="s">
        <v>3363</v>
      </c>
      <c r="B275" s="86">
        <v>2</v>
      </c>
      <c r="C275" s="121">
        <v>0.00127909742808614</v>
      </c>
      <c r="D275" s="86" t="s">
        <v>3437</v>
      </c>
      <c r="E275" s="86" t="b">
        <v>0</v>
      </c>
      <c r="F275" s="86" t="b">
        <v>0</v>
      </c>
      <c r="G275" s="86" t="b">
        <v>0</v>
      </c>
    </row>
    <row r="276" spans="1:7" ht="15">
      <c r="A276" s="86" t="s">
        <v>3364</v>
      </c>
      <c r="B276" s="86">
        <v>2</v>
      </c>
      <c r="C276" s="121">
        <v>0.00127909742808614</v>
      </c>
      <c r="D276" s="86" t="s">
        <v>3437</v>
      </c>
      <c r="E276" s="86" t="b">
        <v>1</v>
      </c>
      <c r="F276" s="86" t="b">
        <v>0</v>
      </c>
      <c r="G276" s="86" t="b">
        <v>0</v>
      </c>
    </row>
    <row r="277" spans="1:7" ht="15">
      <c r="A277" s="86" t="s">
        <v>3365</v>
      </c>
      <c r="B277" s="86">
        <v>2</v>
      </c>
      <c r="C277" s="121">
        <v>0.00127909742808614</v>
      </c>
      <c r="D277" s="86" t="s">
        <v>3437</v>
      </c>
      <c r="E277" s="86" t="b">
        <v>0</v>
      </c>
      <c r="F277" s="86" t="b">
        <v>0</v>
      </c>
      <c r="G277" s="86" t="b">
        <v>0</v>
      </c>
    </row>
    <row r="278" spans="1:7" ht="15">
      <c r="A278" s="86" t="s">
        <v>3366</v>
      </c>
      <c r="B278" s="86">
        <v>2</v>
      </c>
      <c r="C278" s="121">
        <v>0.00127909742808614</v>
      </c>
      <c r="D278" s="86" t="s">
        <v>3437</v>
      </c>
      <c r="E278" s="86" t="b">
        <v>0</v>
      </c>
      <c r="F278" s="86" t="b">
        <v>0</v>
      </c>
      <c r="G278" s="86" t="b">
        <v>0</v>
      </c>
    </row>
    <row r="279" spans="1:7" ht="15">
      <c r="A279" s="86" t="s">
        <v>3367</v>
      </c>
      <c r="B279" s="86">
        <v>2</v>
      </c>
      <c r="C279" s="121">
        <v>0.00127909742808614</v>
      </c>
      <c r="D279" s="86" t="s">
        <v>3437</v>
      </c>
      <c r="E279" s="86" t="b">
        <v>0</v>
      </c>
      <c r="F279" s="86" t="b">
        <v>1</v>
      </c>
      <c r="G279" s="86" t="b">
        <v>0</v>
      </c>
    </row>
    <row r="280" spans="1:7" ht="15">
      <c r="A280" s="86" t="s">
        <v>3368</v>
      </c>
      <c r="B280" s="86">
        <v>2</v>
      </c>
      <c r="C280" s="121">
        <v>0.00127909742808614</v>
      </c>
      <c r="D280" s="86" t="s">
        <v>3437</v>
      </c>
      <c r="E280" s="86" t="b">
        <v>0</v>
      </c>
      <c r="F280" s="86" t="b">
        <v>0</v>
      </c>
      <c r="G280" s="86" t="b">
        <v>0</v>
      </c>
    </row>
    <row r="281" spans="1:7" ht="15">
      <c r="A281" s="86" t="s">
        <v>3369</v>
      </c>
      <c r="B281" s="86">
        <v>2</v>
      </c>
      <c r="C281" s="121">
        <v>0.00127909742808614</v>
      </c>
      <c r="D281" s="86" t="s">
        <v>3437</v>
      </c>
      <c r="E281" s="86" t="b">
        <v>0</v>
      </c>
      <c r="F281" s="86" t="b">
        <v>0</v>
      </c>
      <c r="G281" s="86" t="b">
        <v>0</v>
      </c>
    </row>
    <row r="282" spans="1:7" ht="15">
      <c r="A282" s="86" t="s">
        <v>3370</v>
      </c>
      <c r="B282" s="86">
        <v>2</v>
      </c>
      <c r="C282" s="121">
        <v>0.00127909742808614</v>
      </c>
      <c r="D282" s="86" t="s">
        <v>3437</v>
      </c>
      <c r="E282" s="86" t="b">
        <v>0</v>
      </c>
      <c r="F282" s="86" t="b">
        <v>0</v>
      </c>
      <c r="G282" s="86" t="b">
        <v>0</v>
      </c>
    </row>
    <row r="283" spans="1:7" ht="15">
      <c r="A283" s="86" t="s">
        <v>3371</v>
      </c>
      <c r="B283" s="86">
        <v>2</v>
      </c>
      <c r="C283" s="121">
        <v>0.00127909742808614</v>
      </c>
      <c r="D283" s="86" t="s">
        <v>3437</v>
      </c>
      <c r="E283" s="86" t="b">
        <v>0</v>
      </c>
      <c r="F283" s="86" t="b">
        <v>0</v>
      </c>
      <c r="G283" s="86" t="b">
        <v>0</v>
      </c>
    </row>
    <row r="284" spans="1:7" ht="15">
      <c r="A284" s="86" t="s">
        <v>3372</v>
      </c>
      <c r="B284" s="86">
        <v>2</v>
      </c>
      <c r="C284" s="121">
        <v>0.00127909742808614</v>
      </c>
      <c r="D284" s="86" t="s">
        <v>3437</v>
      </c>
      <c r="E284" s="86" t="b">
        <v>0</v>
      </c>
      <c r="F284" s="86" t="b">
        <v>0</v>
      </c>
      <c r="G284" s="86" t="b">
        <v>0</v>
      </c>
    </row>
    <row r="285" spans="1:7" ht="15">
      <c r="A285" s="86" t="s">
        <v>359</v>
      </c>
      <c r="B285" s="86">
        <v>2</v>
      </c>
      <c r="C285" s="121">
        <v>0.00127909742808614</v>
      </c>
      <c r="D285" s="86" t="s">
        <v>3437</v>
      </c>
      <c r="E285" s="86" t="b">
        <v>0</v>
      </c>
      <c r="F285" s="86" t="b">
        <v>0</v>
      </c>
      <c r="G285" s="86" t="b">
        <v>0</v>
      </c>
    </row>
    <row r="286" spans="1:7" ht="15">
      <c r="A286" s="86" t="s">
        <v>3373</v>
      </c>
      <c r="B286" s="86">
        <v>2</v>
      </c>
      <c r="C286" s="121">
        <v>0.00127909742808614</v>
      </c>
      <c r="D286" s="86" t="s">
        <v>3437</v>
      </c>
      <c r="E286" s="86" t="b">
        <v>0</v>
      </c>
      <c r="F286" s="86" t="b">
        <v>0</v>
      </c>
      <c r="G286" s="86" t="b">
        <v>0</v>
      </c>
    </row>
    <row r="287" spans="1:7" ht="15">
      <c r="A287" s="86" t="s">
        <v>3374</v>
      </c>
      <c r="B287" s="86">
        <v>2</v>
      </c>
      <c r="C287" s="121">
        <v>0.00127909742808614</v>
      </c>
      <c r="D287" s="86" t="s">
        <v>3437</v>
      </c>
      <c r="E287" s="86" t="b">
        <v>0</v>
      </c>
      <c r="F287" s="86" t="b">
        <v>0</v>
      </c>
      <c r="G287" s="86" t="b">
        <v>0</v>
      </c>
    </row>
    <row r="288" spans="1:7" ht="15">
      <c r="A288" s="86" t="s">
        <v>3375</v>
      </c>
      <c r="B288" s="86">
        <v>2</v>
      </c>
      <c r="C288" s="121">
        <v>0.00127909742808614</v>
      </c>
      <c r="D288" s="86" t="s">
        <v>3437</v>
      </c>
      <c r="E288" s="86" t="b">
        <v>0</v>
      </c>
      <c r="F288" s="86" t="b">
        <v>0</v>
      </c>
      <c r="G288" s="86" t="b">
        <v>0</v>
      </c>
    </row>
    <row r="289" spans="1:7" ht="15">
      <c r="A289" s="86" t="s">
        <v>3376</v>
      </c>
      <c r="B289" s="86">
        <v>2</v>
      </c>
      <c r="C289" s="121">
        <v>0.00127909742808614</v>
      </c>
      <c r="D289" s="86" t="s">
        <v>3437</v>
      </c>
      <c r="E289" s="86" t="b">
        <v>0</v>
      </c>
      <c r="F289" s="86" t="b">
        <v>0</v>
      </c>
      <c r="G289" s="86" t="b">
        <v>0</v>
      </c>
    </row>
    <row r="290" spans="1:7" ht="15">
      <c r="A290" s="86" t="s">
        <v>3377</v>
      </c>
      <c r="B290" s="86">
        <v>2</v>
      </c>
      <c r="C290" s="121">
        <v>0.00127909742808614</v>
      </c>
      <c r="D290" s="86" t="s">
        <v>3437</v>
      </c>
      <c r="E290" s="86" t="b">
        <v>0</v>
      </c>
      <c r="F290" s="86" t="b">
        <v>0</v>
      </c>
      <c r="G290" s="86" t="b">
        <v>0</v>
      </c>
    </row>
    <row r="291" spans="1:7" ht="15">
      <c r="A291" s="86" t="s">
        <v>3378</v>
      </c>
      <c r="B291" s="86">
        <v>2</v>
      </c>
      <c r="C291" s="121">
        <v>0.00127909742808614</v>
      </c>
      <c r="D291" s="86" t="s">
        <v>3437</v>
      </c>
      <c r="E291" s="86" t="b">
        <v>0</v>
      </c>
      <c r="F291" s="86" t="b">
        <v>0</v>
      </c>
      <c r="G291" s="86" t="b">
        <v>0</v>
      </c>
    </row>
    <row r="292" spans="1:7" ht="15">
      <c r="A292" s="86" t="s">
        <v>3379</v>
      </c>
      <c r="B292" s="86">
        <v>2</v>
      </c>
      <c r="C292" s="121">
        <v>0.00127909742808614</v>
      </c>
      <c r="D292" s="86" t="s">
        <v>3437</v>
      </c>
      <c r="E292" s="86" t="b">
        <v>0</v>
      </c>
      <c r="F292" s="86" t="b">
        <v>0</v>
      </c>
      <c r="G292" s="86" t="b">
        <v>0</v>
      </c>
    </row>
    <row r="293" spans="1:7" ht="15">
      <c r="A293" s="86" t="s">
        <v>3380</v>
      </c>
      <c r="B293" s="86">
        <v>2</v>
      </c>
      <c r="C293" s="121">
        <v>0.00127909742808614</v>
      </c>
      <c r="D293" s="86" t="s">
        <v>3437</v>
      </c>
      <c r="E293" s="86" t="b">
        <v>0</v>
      </c>
      <c r="F293" s="86" t="b">
        <v>0</v>
      </c>
      <c r="G293" s="86" t="b">
        <v>0</v>
      </c>
    </row>
    <row r="294" spans="1:7" ht="15">
      <c r="A294" s="86" t="s">
        <v>2800</v>
      </c>
      <c r="B294" s="86">
        <v>2</v>
      </c>
      <c r="C294" s="121">
        <v>0.0014877837335724356</v>
      </c>
      <c r="D294" s="86" t="s">
        <v>3437</v>
      </c>
      <c r="E294" s="86" t="b">
        <v>0</v>
      </c>
      <c r="F294" s="86" t="b">
        <v>0</v>
      </c>
      <c r="G294" s="86" t="b">
        <v>0</v>
      </c>
    </row>
    <row r="295" spans="1:7" ht="15">
      <c r="A295" s="86" t="s">
        <v>3381</v>
      </c>
      <c r="B295" s="86">
        <v>2</v>
      </c>
      <c r="C295" s="121">
        <v>0.00127909742808614</v>
      </c>
      <c r="D295" s="86" t="s">
        <v>3437</v>
      </c>
      <c r="E295" s="86" t="b">
        <v>1</v>
      </c>
      <c r="F295" s="86" t="b">
        <v>0</v>
      </c>
      <c r="G295" s="86" t="b">
        <v>0</v>
      </c>
    </row>
    <row r="296" spans="1:7" ht="15">
      <c r="A296" s="86" t="s">
        <v>3382</v>
      </c>
      <c r="B296" s="86">
        <v>2</v>
      </c>
      <c r="C296" s="121">
        <v>0.00127909742808614</v>
      </c>
      <c r="D296" s="86" t="s">
        <v>3437</v>
      </c>
      <c r="E296" s="86" t="b">
        <v>0</v>
      </c>
      <c r="F296" s="86" t="b">
        <v>0</v>
      </c>
      <c r="G296" s="86" t="b">
        <v>0</v>
      </c>
    </row>
    <row r="297" spans="1:7" ht="15">
      <c r="A297" s="86" t="s">
        <v>3383</v>
      </c>
      <c r="B297" s="86">
        <v>2</v>
      </c>
      <c r="C297" s="121">
        <v>0.00127909742808614</v>
      </c>
      <c r="D297" s="86" t="s">
        <v>3437</v>
      </c>
      <c r="E297" s="86" t="b">
        <v>0</v>
      </c>
      <c r="F297" s="86" t="b">
        <v>0</v>
      </c>
      <c r="G297" s="86" t="b">
        <v>0</v>
      </c>
    </row>
    <row r="298" spans="1:7" ht="15">
      <c r="A298" s="86" t="s">
        <v>3384</v>
      </c>
      <c r="B298" s="86">
        <v>2</v>
      </c>
      <c r="C298" s="121">
        <v>0.00127909742808614</v>
      </c>
      <c r="D298" s="86" t="s">
        <v>3437</v>
      </c>
      <c r="E298" s="86" t="b">
        <v>0</v>
      </c>
      <c r="F298" s="86" t="b">
        <v>0</v>
      </c>
      <c r="G298" s="86" t="b">
        <v>0</v>
      </c>
    </row>
    <row r="299" spans="1:7" ht="15">
      <c r="A299" s="86" t="s">
        <v>3385</v>
      </c>
      <c r="B299" s="86">
        <v>2</v>
      </c>
      <c r="C299" s="121">
        <v>0.00127909742808614</v>
      </c>
      <c r="D299" s="86" t="s">
        <v>3437</v>
      </c>
      <c r="E299" s="86" t="b">
        <v>0</v>
      </c>
      <c r="F299" s="86" t="b">
        <v>1</v>
      </c>
      <c r="G299" s="86" t="b">
        <v>0</v>
      </c>
    </row>
    <row r="300" spans="1:7" ht="15">
      <c r="A300" s="86" t="s">
        <v>3386</v>
      </c>
      <c r="B300" s="86">
        <v>2</v>
      </c>
      <c r="C300" s="121">
        <v>0.00127909742808614</v>
      </c>
      <c r="D300" s="86" t="s">
        <v>3437</v>
      </c>
      <c r="E300" s="86" t="b">
        <v>0</v>
      </c>
      <c r="F300" s="86" t="b">
        <v>0</v>
      </c>
      <c r="G300" s="86" t="b">
        <v>0</v>
      </c>
    </row>
    <row r="301" spans="1:7" ht="15">
      <c r="A301" s="86" t="s">
        <v>3387</v>
      </c>
      <c r="B301" s="86">
        <v>2</v>
      </c>
      <c r="C301" s="121">
        <v>0.00127909742808614</v>
      </c>
      <c r="D301" s="86" t="s">
        <v>3437</v>
      </c>
      <c r="E301" s="86" t="b">
        <v>0</v>
      </c>
      <c r="F301" s="86" t="b">
        <v>0</v>
      </c>
      <c r="G301" s="86" t="b">
        <v>0</v>
      </c>
    </row>
    <row r="302" spans="1:7" ht="15">
      <c r="A302" s="86" t="s">
        <v>3388</v>
      </c>
      <c r="B302" s="86">
        <v>2</v>
      </c>
      <c r="C302" s="121">
        <v>0.0014877837335724356</v>
      </c>
      <c r="D302" s="86" t="s">
        <v>3437</v>
      </c>
      <c r="E302" s="86" t="b">
        <v>0</v>
      </c>
      <c r="F302" s="86" t="b">
        <v>0</v>
      </c>
      <c r="G302" s="86" t="b">
        <v>0</v>
      </c>
    </row>
    <row r="303" spans="1:7" ht="15">
      <c r="A303" s="86" t="s">
        <v>3389</v>
      </c>
      <c r="B303" s="86">
        <v>2</v>
      </c>
      <c r="C303" s="121">
        <v>0.00127909742808614</v>
      </c>
      <c r="D303" s="86" t="s">
        <v>3437</v>
      </c>
      <c r="E303" s="86" t="b">
        <v>0</v>
      </c>
      <c r="F303" s="86" t="b">
        <v>0</v>
      </c>
      <c r="G303" s="86" t="b">
        <v>0</v>
      </c>
    </row>
    <row r="304" spans="1:7" ht="15">
      <c r="A304" s="86" t="s">
        <v>3390</v>
      </c>
      <c r="B304" s="86">
        <v>2</v>
      </c>
      <c r="C304" s="121">
        <v>0.00127909742808614</v>
      </c>
      <c r="D304" s="86" t="s">
        <v>3437</v>
      </c>
      <c r="E304" s="86" t="b">
        <v>0</v>
      </c>
      <c r="F304" s="86" t="b">
        <v>0</v>
      </c>
      <c r="G304" s="86" t="b">
        <v>0</v>
      </c>
    </row>
    <row r="305" spans="1:7" ht="15">
      <c r="A305" s="86" t="s">
        <v>3391</v>
      </c>
      <c r="B305" s="86">
        <v>2</v>
      </c>
      <c r="C305" s="121">
        <v>0.00127909742808614</v>
      </c>
      <c r="D305" s="86" t="s">
        <v>3437</v>
      </c>
      <c r="E305" s="86" t="b">
        <v>0</v>
      </c>
      <c r="F305" s="86" t="b">
        <v>0</v>
      </c>
      <c r="G305" s="86" t="b">
        <v>0</v>
      </c>
    </row>
    <row r="306" spans="1:7" ht="15">
      <c r="A306" s="86" t="s">
        <v>3392</v>
      </c>
      <c r="B306" s="86">
        <v>2</v>
      </c>
      <c r="C306" s="121">
        <v>0.00127909742808614</v>
      </c>
      <c r="D306" s="86" t="s">
        <v>3437</v>
      </c>
      <c r="E306" s="86" t="b">
        <v>0</v>
      </c>
      <c r="F306" s="86" t="b">
        <v>1</v>
      </c>
      <c r="G306" s="86" t="b">
        <v>0</v>
      </c>
    </row>
    <row r="307" spans="1:7" ht="15">
      <c r="A307" s="86" t="s">
        <v>2762</v>
      </c>
      <c r="B307" s="86">
        <v>2</v>
      </c>
      <c r="C307" s="121">
        <v>0.00127909742808614</v>
      </c>
      <c r="D307" s="86" t="s">
        <v>3437</v>
      </c>
      <c r="E307" s="86" t="b">
        <v>0</v>
      </c>
      <c r="F307" s="86" t="b">
        <v>0</v>
      </c>
      <c r="G307" s="86" t="b">
        <v>0</v>
      </c>
    </row>
    <row r="308" spans="1:7" ht="15">
      <c r="A308" s="86" t="s">
        <v>2763</v>
      </c>
      <c r="B308" s="86">
        <v>2</v>
      </c>
      <c r="C308" s="121">
        <v>0.00127909742808614</v>
      </c>
      <c r="D308" s="86" t="s">
        <v>3437</v>
      </c>
      <c r="E308" s="86" t="b">
        <v>0</v>
      </c>
      <c r="F308" s="86" t="b">
        <v>0</v>
      </c>
      <c r="G308" s="86" t="b">
        <v>0</v>
      </c>
    </row>
    <row r="309" spans="1:7" ht="15">
      <c r="A309" s="86" t="s">
        <v>3393</v>
      </c>
      <c r="B309" s="86">
        <v>2</v>
      </c>
      <c r="C309" s="121">
        <v>0.00127909742808614</v>
      </c>
      <c r="D309" s="86" t="s">
        <v>3437</v>
      </c>
      <c r="E309" s="86" t="b">
        <v>0</v>
      </c>
      <c r="F309" s="86" t="b">
        <v>0</v>
      </c>
      <c r="G309" s="86" t="b">
        <v>0</v>
      </c>
    </row>
    <row r="310" spans="1:7" ht="15">
      <c r="A310" s="86" t="s">
        <v>3394</v>
      </c>
      <c r="B310" s="86">
        <v>2</v>
      </c>
      <c r="C310" s="121">
        <v>0.00127909742808614</v>
      </c>
      <c r="D310" s="86" t="s">
        <v>3437</v>
      </c>
      <c r="E310" s="86" t="b">
        <v>0</v>
      </c>
      <c r="F310" s="86" t="b">
        <v>1</v>
      </c>
      <c r="G310" s="86" t="b">
        <v>0</v>
      </c>
    </row>
    <row r="311" spans="1:7" ht="15">
      <c r="A311" s="86" t="s">
        <v>3395</v>
      </c>
      <c r="B311" s="86">
        <v>2</v>
      </c>
      <c r="C311" s="121">
        <v>0.00127909742808614</v>
      </c>
      <c r="D311" s="86" t="s">
        <v>3437</v>
      </c>
      <c r="E311" s="86" t="b">
        <v>0</v>
      </c>
      <c r="F311" s="86" t="b">
        <v>0</v>
      </c>
      <c r="G311" s="86" t="b">
        <v>0</v>
      </c>
    </row>
    <row r="312" spans="1:7" ht="15">
      <c r="A312" s="86" t="s">
        <v>3396</v>
      </c>
      <c r="B312" s="86">
        <v>2</v>
      </c>
      <c r="C312" s="121">
        <v>0.00127909742808614</v>
      </c>
      <c r="D312" s="86" t="s">
        <v>3437</v>
      </c>
      <c r="E312" s="86" t="b">
        <v>0</v>
      </c>
      <c r="F312" s="86" t="b">
        <v>0</v>
      </c>
      <c r="G312" s="86" t="b">
        <v>0</v>
      </c>
    </row>
    <row r="313" spans="1:7" ht="15">
      <c r="A313" s="86" t="s">
        <v>3397</v>
      </c>
      <c r="B313" s="86">
        <v>2</v>
      </c>
      <c r="C313" s="121">
        <v>0.00127909742808614</v>
      </c>
      <c r="D313" s="86" t="s">
        <v>3437</v>
      </c>
      <c r="E313" s="86" t="b">
        <v>0</v>
      </c>
      <c r="F313" s="86" t="b">
        <v>0</v>
      </c>
      <c r="G313" s="86" t="b">
        <v>0</v>
      </c>
    </row>
    <row r="314" spans="1:7" ht="15">
      <c r="A314" s="86" t="s">
        <v>3398</v>
      </c>
      <c r="B314" s="86">
        <v>2</v>
      </c>
      <c r="C314" s="121">
        <v>0.00127909742808614</v>
      </c>
      <c r="D314" s="86" t="s">
        <v>3437</v>
      </c>
      <c r="E314" s="86" t="b">
        <v>0</v>
      </c>
      <c r="F314" s="86" t="b">
        <v>0</v>
      </c>
      <c r="G314" s="86" t="b">
        <v>0</v>
      </c>
    </row>
    <row r="315" spans="1:7" ht="15">
      <c r="A315" s="86" t="s">
        <v>3399</v>
      </c>
      <c r="B315" s="86">
        <v>2</v>
      </c>
      <c r="C315" s="121">
        <v>0.00127909742808614</v>
      </c>
      <c r="D315" s="86" t="s">
        <v>3437</v>
      </c>
      <c r="E315" s="86" t="b">
        <v>0</v>
      </c>
      <c r="F315" s="86" t="b">
        <v>0</v>
      </c>
      <c r="G315" s="86" t="b">
        <v>0</v>
      </c>
    </row>
    <row r="316" spans="1:7" ht="15">
      <c r="A316" s="86" t="s">
        <v>3400</v>
      </c>
      <c r="B316" s="86">
        <v>2</v>
      </c>
      <c r="C316" s="121">
        <v>0.0014877837335724356</v>
      </c>
      <c r="D316" s="86" t="s">
        <v>3437</v>
      </c>
      <c r="E316" s="86" t="b">
        <v>0</v>
      </c>
      <c r="F316" s="86" t="b">
        <v>0</v>
      </c>
      <c r="G316" s="86" t="b">
        <v>0</v>
      </c>
    </row>
    <row r="317" spans="1:7" ht="15">
      <c r="A317" s="86" t="s">
        <v>3401</v>
      </c>
      <c r="B317" s="86">
        <v>2</v>
      </c>
      <c r="C317" s="121">
        <v>0.00127909742808614</v>
      </c>
      <c r="D317" s="86" t="s">
        <v>3437</v>
      </c>
      <c r="E317" s="86" t="b">
        <v>0</v>
      </c>
      <c r="F317" s="86" t="b">
        <v>0</v>
      </c>
      <c r="G317" s="86" t="b">
        <v>0</v>
      </c>
    </row>
    <row r="318" spans="1:7" ht="15">
      <c r="A318" s="86" t="s">
        <v>3402</v>
      </c>
      <c r="B318" s="86">
        <v>2</v>
      </c>
      <c r="C318" s="121">
        <v>0.00127909742808614</v>
      </c>
      <c r="D318" s="86" t="s">
        <v>3437</v>
      </c>
      <c r="E318" s="86" t="b">
        <v>0</v>
      </c>
      <c r="F318" s="86" t="b">
        <v>0</v>
      </c>
      <c r="G318" s="86" t="b">
        <v>0</v>
      </c>
    </row>
    <row r="319" spans="1:7" ht="15">
      <c r="A319" s="86" t="s">
        <v>379</v>
      </c>
      <c r="B319" s="86">
        <v>2</v>
      </c>
      <c r="C319" s="121">
        <v>0.00127909742808614</v>
      </c>
      <c r="D319" s="86" t="s">
        <v>3437</v>
      </c>
      <c r="E319" s="86" t="b">
        <v>0</v>
      </c>
      <c r="F319" s="86" t="b">
        <v>0</v>
      </c>
      <c r="G319" s="86" t="b">
        <v>0</v>
      </c>
    </row>
    <row r="320" spans="1:7" ht="15">
      <c r="A320" s="86" t="s">
        <v>378</v>
      </c>
      <c r="B320" s="86">
        <v>2</v>
      </c>
      <c r="C320" s="121">
        <v>0.00127909742808614</v>
      </c>
      <c r="D320" s="86" t="s">
        <v>3437</v>
      </c>
      <c r="E320" s="86" t="b">
        <v>0</v>
      </c>
      <c r="F320" s="86" t="b">
        <v>0</v>
      </c>
      <c r="G320" s="86" t="b">
        <v>0</v>
      </c>
    </row>
    <row r="321" spans="1:7" ht="15">
      <c r="A321" s="86" t="s">
        <v>3403</v>
      </c>
      <c r="B321" s="86">
        <v>2</v>
      </c>
      <c r="C321" s="121">
        <v>0.00127909742808614</v>
      </c>
      <c r="D321" s="86" t="s">
        <v>3437</v>
      </c>
      <c r="E321" s="86" t="b">
        <v>0</v>
      </c>
      <c r="F321" s="86" t="b">
        <v>0</v>
      </c>
      <c r="G321" s="86" t="b">
        <v>0</v>
      </c>
    </row>
    <row r="322" spans="1:7" ht="15">
      <c r="A322" s="86" t="s">
        <v>3404</v>
      </c>
      <c r="B322" s="86">
        <v>2</v>
      </c>
      <c r="C322" s="121">
        <v>0.00127909742808614</v>
      </c>
      <c r="D322" s="86" t="s">
        <v>3437</v>
      </c>
      <c r="E322" s="86" t="b">
        <v>0</v>
      </c>
      <c r="F322" s="86" t="b">
        <v>1</v>
      </c>
      <c r="G322" s="86" t="b">
        <v>0</v>
      </c>
    </row>
    <row r="323" spans="1:7" ht="15">
      <c r="A323" s="86" t="s">
        <v>3405</v>
      </c>
      <c r="B323" s="86">
        <v>2</v>
      </c>
      <c r="C323" s="121">
        <v>0.00127909742808614</v>
      </c>
      <c r="D323" s="86" t="s">
        <v>3437</v>
      </c>
      <c r="E323" s="86" t="b">
        <v>0</v>
      </c>
      <c r="F323" s="86" t="b">
        <v>0</v>
      </c>
      <c r="G323" s="86" t="b">
        <v>0</v>
      </c>
    </row>
    <row r="324" spans="1:7" ht="15">
      <c r="A324" s="86" t="s">
        <v>3406</v>
      </c>
      <c r="B324" s="86">
        <v>2</v>
      </c>
      <c r="C324" s="121">
        <v>0.00127909742808614</v>
      </c>
      <c r="D324" s="86" t="s">
        <v>3437</v>
      </c>
      <c r="E324" s="86" t="b">
        <v>0</v>
      </c>
      <c r="F324" s="86" t="b">
        <v>1</v>
      </c>
      <c r="G324" s="86" t="b">
        <v>0</v>
      </c>
    </row>
    <row r="325" spans="1:7" ht="15">
      <c r="A325" s="86" t="s">
        <v>3407</v>
      </c>
      <c r="B325" s="86">
        <v>2</v>
      </c>
      <c r="C325" s="121">
        <v>0.00127909742808614</v>
      </c>
      <c r="D325" s="86" t="s">
        <v>3437</v>
      </c>
      <c r="E325" s="86" t="b">
        <v>0</v>
      </c>
      <c r="F325" s="86" t="b">
        <v>0</v>
      </c>
      <c r="G325" s="86" t="b">
        <v>0</v>
      </c>
    </row>
    <row r="326" spans="1:7" ht="15">
      <c r="A326" s="86" t="s">
        <v>3408</v>
      </c>
      <c r="B326" s="86">
        <v>2</v>
      </c>
      <c r="C326" s="121">
        <v>0.00127909742808614</v>
      </c>
      <c r="D326" s="86" t="s">
        <v>3437</v>
      </c>
      <c r="E326" s="86" t="b">
        <v>0</v>
      </c>
      <c r="F326" s="86" t="b">
        <v>0</v>
      </c>
      <c r="G326" s="86" t="b">
        <v>0</v>
      </c>
    </row>
    <row r="327" spans="1:7" ht="15">
      <c r="A327" s="86" t="s">
        <v>3409</v>
      </c>
      <c r="B327" s="86">
        <v>2</v>
      </c>
      <c r="C327" s="121">
        <v>0.00127909742808614</v>
      </c>
      <c r="D327" s="86" t="s">
        <v>3437</v>
      </c>
      <c r="E327" s="86" t="b">
        <v>0</v>
      </c>
      <c r="F327" s="86" t="b">
        <v>0</v>
      </c>
      <c r="G327" s="86" t="b">
        <v>0</v>
      </c>
    </row>
    <row r="328" spans="1:7" ht="15">
      <c r="A328" s="86" t="s">
        <v>3410</v>
      </c>
      <c r="B328" s="86">
        <v>2</v>
      </c>
      <c r="C328" s="121">
        <v>0.00127909742808614</v>
      </c>
      <c r="D328" s="86" t="s">
        <v>3437</v>
      </c>
      <c r="E328" s="86" t="b">
        <v>0</v>
      </c>
      <c r="F328" s="86" t="b">
        <v>0</v>
      </c>
      <c r="G328" s="86" t="b">
        <v>0</v>
      </c>
    </row>
    <row r="329" spans="1:7" ht="15">
      <c r="A329" s="86" t="s">
        <v>3411</v>
      </c>
      <c r="B329" s="86">
        <v>2</v>
      </c>
      <c r="C329" s="121">
        <v>0.00127909742808614</v>
      </c>
      <c r="D329" s="86" t="s">
        <v>3437</v>
      </c>
      <c r="E329" s="86" t="b">
        <v>0</v>
      </c>
      <c r="F329" s="86" t="b">
        <v>0</v>
      </c>
      <c r="G329" s="86" t="b">
        <v>0</v>
      </c>
    </row>
    <row r="330" spans="1:7" ht="15">
      <c r="A330" s="86" t="s">
        <v>3412</v>
      </c>
      <c r="B330" s="86">
        <v>2</v>
      </c>
      <c r="C330" s="121">
        <v>0.00127909742808614</v>
      </c>
      <c r="D330" s="86" t="s">
        <v>3437</v>
      </c>
      <c r="E330" s="86" t="b">
        <v>1</v>
      </c>
      <c r="F330" s="86" t="b">
        <v>0</v>
      </c>
      <c r="G330" s="86" t="b">
        <v>0</v>
      </c>
    </row>
    <row r="331" spans="1:7" ht="15">
      <c r="A331" s="86" t="s">
        <v>3413</v>
      </c>
      <c r="B331" s="86">
        <v>2</v>
      </c>
      <c r="C331" s="121">
        <v>0.00127909742808614</v>
      </c>
      <c r="D331" s="86" t="s">
        <v>3437</v>
      </c>
      <c r="E331" s="86" t="b">
        <v>0</v>
      </c>
      <c r="F331" s="86" t="b">
        <v>0</v>
      </c>
      <c r="G331" s="86" t="b">
        <v>0</v>
      </c>
    </row>
    <row r="332" spans="1:7" ht="15">
      <c r="A332" s="86" t="s">
        <v>3414</v>
      </c>
      <c r="B332" s="86">
        <v>2</v>
      </c>
      <c r="C332" s="121">
        <v>0.00127909742808614</v>
      </c>
      <c r="D332" s="86" t="s">
        <v>3437</v>
      </c>
      <c r="E332" s="86" t="b">
        <v>0</v>
      </c>
      <c r="F332" s="86" t="b">
        <v>0</v>
      </c>
      <c r="G332" s="86" t="b">
        <v>0</v>
      </c>
    </row>
    <row r="333" spans="1:7" ht="15">
      <c r="A333" s="86" t="s">
        <v>3415</v>
      </c>
      <c r="B333" s="86">
        <v>2</v>
      </c>
      <c r="C333" s="121">
        <v>0.0014877837335724356</v>
      </c>
      <c r="D333" s="86" t="s">
        <v>3437</v>
      </c>
      <c r="E333" s="86" t="b">
        <v>0</v>
      </c>
      <c r="F333" s="86" t="b">
        <v>0</v>
      </c>
      <c r="G333" s="86" t="b">
        <v>0</v>
      </c>
    </row>
    <row r="334" spans="1:7" ht="15">
      <c r="A334" s="86" t="s">
        <v>3416</v>
      </c>
      <c r="B334" s="86">
        <v>2</v>
      </c>
      <c r="C334" s="121">
        <v>0.00127909742808614</v>
      </c>
      <c r="D334" s="86" t="s">
        <v>3437</v>
      </c>
      <c r="E334" s="86" t="b">
        <v>0</v>
      </c>
      <c r="F334" s="86" t="b">
        <v>0</v>
      </c>
      <c r="G334" s="86" t="b">
        <v>0</v>
      </c>
    </row>
    <row r="335" spans="1:7" ht="15">
      <c r="A335" s="86" t="s">
        <v>3417</v>
      </c>
      <c r="B335" s="86">
        <v>2</v>
      </c>
      <c r="C335" s="121">
        <v>0.00127909742808614</v>
      </c>
      <c r="D335" s="86" t="s">
        <v>3437</v>
      </c>
      <c r="E335" s="86" t="b">
        <v>0</v>
      </c>
      <c r="F335" s="86" t="b">
        <v>0</v>
      </c>
      <c r="G335" s="86" t="b">
        <v>0</v>
      </c>
    </row>
    <row r="336" spans="1:7" ht="15">
      <c r="A336" s="86" t="s">
        <v>3418</v>
      </c>
      <c r="B336" s="86">
        <v>2</v>
      </c>
      <c r="C336" s="121">
        <v>0.00127909742808614</v>
      </c>
      <c r="D336" s="86" t="s">
        <v>3437</v>
      </c>
      <c r="E336" s="86" t="b">
        <v>0</v>
      </c>
      <c r="F336" s="86" t="b">
        <v>0</v>
      </c>
      <c r="G336" s="86" t="b">
        <v>0</v>
      </c>
    </row>
    <row r="337" spans="1:7" ht="15">
      <c r="A337" s="86" t="s">
        <v>365</v>
      </c>
      <c r="B337" s="86">
        <v>2</v>
      </c>
      <c r="C337" s="121">
        <v>0.00127909742808614</v>
      </c>
      <c r="D337" s="86" t="s">
        <v>3437</v>
      </c>
      <c r="E337" s="86" t="b">
        <v>0</v>
      </c>
      <c r="F337" s="86" t="b">
        <v>0</v>
      </c>
      <c r="G337" s="86" t="b">
        <v>0</v>
      </c>
    </row>
    <row r="338" spans="1:7" ht="15">
      <c r="A338" s="86" t="s">
        <v>3419</v>
      </c>
      <c r="B338" s="86">
        <v>2</v>
      </c>
      <c r="C338" s="121">
        <v>0.00127909742808614</v>
      </c>
      <c r="D338" s="86" t="s">
        <v>3437</v>
      </c>
      <c r="E338" s="86" t="b">
        <v>0</v>
      </c>
      <c r="F338" s="86" t="b">
        <v>0</v>
      </c>
      <c r="G338" s="86" t="b">
        <v>0</v>
      </c>
    </row>
    <row r="339" spans="1:7" ht="15">
      <c r="A339" s="86" t="s">
        <v>3420</v>
      </c>
      <c r="B339" s="86">
        <v>2</v>
      </c>
      <c r="C339" s="121">
        <v>0.00127909742808614</v>
      </c>
      <c r="D339" s="86" t="s">
        <v>3437</v>
      </c>
      <c r="E339" s="86" t="b">
        <v>0</v>
      </c>
      <c r="F339" s="86" t="b">
        <v>0</v>
      </c>
      <c r="G339" s="86" t="b">
        <v>0</v>
      </c>
    </row>
    <row r="340" spans="1:7" ht="15">
      <c r="A340" s="86" t="s">
        <v>3421</v>
      </c>
      <c r="B340" s="86">
        <v>2</v>
      </c>
      <c r="C340" s="121">
        <v>0.00127909742808614</v>
      </c>
      <c r="D340" s="86" t="s">
        <v>3437</v>
      </c>
      <c r="E340" s="86" t="b">
        <v>0</v>
      </c>
      <c r="F340" s="86" t="b">
        <v>1</v>
      </c>
      <c r="G340" s="86" t="b">
        <v>0</v>
      </c>
    </row>
    <row r="341" spans="1:7" ht="15">
      <c r="A341" s="86" t="s">
        <v>3422</v>
      </c>
      <c r="B341" s="86">
        <v>2</v>
      </c>
      <c r="C341" s="121">
        <v>0.00127909742808614</v>
      </c>
      <c r="D341" s="86" t="s">
        <v>3437</v>
      </c>
      <c r="E341" s="86" t="b">
        <v>0</v>
      </c>
      <c r="F341" s="86" t="b">
        <v>0</v>
      </c>
      <c r="G341" s="86" t="b">
        <v>0</v>
      </c>
    </row>
    <row r="342" spans="1:7" ht="15">
      <c r="A342" s="86" t="s">
        <v>3423</v>
      </c>
      <c r="B342" s="86">
        <v>2</v>
      </c>
      <c r="C342" s="121">
        <v>0.00127909742808614</v>
      </c>
      <c r="D342" s="86" t="s">
        <v>3437</v>
      </c>
      <c r="E342" s="86" t="b">
        <v>1</v>
      </c>
      <c r="F342" s="86" t="b">
        <v>0</v>
      </c>
      <c r="G342" s="86" t="b">
        <v>0</v>
      </c>
    </row>
    <row r="343" spans="1:7" ht="15">
      <c r="A343" s="86" t="s">
        <v>3424</v>
      </c>
      <c r="B343" s="86">
        <v>2</v>
      </c>
      <c r="C343" s="121">
        <v>0.00127909742808614</v>
      </c>
      <c r="D343" s="86" t="s">
        <v>3437</v>
      </c>
      <c r="E343" s="86" t="b">
        <v>0</v>
      </c>
      <c r="F343" s="86" t="b">
        <v>0</v>
      </c>
      <c r="G343" s="86" t="b">
        <v>0</v>
      </c>
    </row>
    <row r="344" spans="1:7" ht="15">
      <c r="A344" s="86" t="s">
        <v>3425</v>
      </c>
      <c r="B344" s="86">
        <v>2</v>
      </c>
      <c r="C344" s="121">
        <v>0.00127909742808614</v>
      </c>
      <c r="D344" s="86" t="s">
        <v>3437</v>
      </c>
      <c r="E344" s="86" t="b">
        <v>0</v>
      </c>
      <c r="F344" s="86" t="b">
        <v>0</v>
      </c>
      <c r="G344" s="86" t="b">
        <v>0</v>
      </c>
    </row>
    <row r="345" spans="1:7" ht="15">
      <c r="A345" s="86" t="s">
        <v>3426</v>
      </c>
      <c r="B345" s="86">
        <v>2</v>
      </c>
      <c r="C345" s="121">
        <v>0.00127909742808614</v>
      </c>
      <c r="D345" s="86" t="s">
        <v>3437</v>
      </c>
      <c r="E345" s="86" t="b">
        <v>0</v>
      </c>
      <c r="F345" s="86" t="b">
        <v>0</v>
      </c>
      <c r="G345" s="86" t="b">
        <v>0</v>
      </c>
    </row>
    <row r="346" spans="1:7" ht="15">
      <c r="A346" s="86" t="s">
        <v>3427</v>
      </c>
      <c r="B346" s="86">
        <v>2</v>
      </c>
      <c r="C346" s="121">
        <v>0.00127909742808614</v>
      </c>
      <c r="D346" s="86" t="s">
        <v>3437</v>
      </c>
      <c r="E346" s="86" t="b">
        <v>0</v>
      </c>
      <c r="F346" s="86" t="b">
        <v>0</v>
      </c>
      <c r="G346" s="86" t="b">
        <v>0</v>
      </c>
    </row>
    <row r="347" spans="1:7" ht="15">
      <c r="A347" s="86" t="s">
        <v>3428</v>
      </c>
      <c r="B347" s="86">
        <v>2</v>
      </c>
      <c r="C347" s="121">
        <v>0.00127909742808614</v>
      </c>
      <c r="D347" s="86" t="s">
        <v>3437</v>
      </c>
      <c r="E347" s="86" t="b">
        <v>0</v>
      </c>
      <c r="F347" s="86" t="b">
        <v>0</v>
      </c>
      <c r="G347" s="86" t="b">
        <v>0</v>
      </c>
    </row>
    <row r="348" spans="1:7" ht="15">
      <c r="A348" s="86" t="s">
        <v>3429</v>
      </c>
      <c r="B348" s="86">
        <v>2</v>
      </c>
      <c r="C348" s="121">
        <v>0.00127909742808614</v>
      </c>
      <c r="D348" s="86" t="s">
        <v>3437</v>
      </c>
      <c r="E348" s="86" t="b">
        <v>0</v>
      </c>
      <c r="F348" s="86" t="b">
        <v>0</v>
      </c>
      <c r="G348" s="86" t="b">
        <v>0</v>
      </c>
    </row>
    <row r="349" spans="1:7" ht="15">
      <c r="A349" s="86" t="s">
        <v>3430</v>
      </c>
      <c r="B349" s="86">
        <v>2</v>
      </c>
      <c r="C349" s="121">
        <v>0.00127909742808614</v>
      </c>
      <c r="D349" s="86" t="s">
        <v>3437</v>
      </c>
      <c r="E349" s="86" t="b">
        <v>0</v>
      </c>
      <c r="F349" s="86" t="b">
        <v>0</v>
      </c>
      <c r="G349" s="86" t="b">
        <v>0</v>
      </c>
    </row>
    <row r="350" spans="1:7" ht="15">
      <c r="A350" s="86" t="s">
        <v>3431</v>
      </c>
      <c r="B350" s="86">
        <v>2</v>
      </c>
      <c r="C350" s="121">
        <v>0.00127909742808614</v>
      </c>
      <c r="D350" s="86" t="s">
        <v>3437</v>
      </c>
      <c r="E350" s="86" t="b">
        <v>1</v>
      </c>
      <c r="F350" s="86" t="b">
        <v>0</v>
      </c>
      <c r="G350" s="86" t="b">
        <v>0</v>
      </c>
    </row>
    <row r="351" spans="1:7" ht="15">
      <c r="A351" s="86" t="s">
        <v>3432</v>
      </c>
      <c r="B351" s="86">
        <v>2</v>
      </c>
      <c r="C351" s="121">
        <v>0.0014877837335724356</v>
      </c>
      <c r="D351" s="86" t="s">
        <v>3437</v>
      </c>
      <c r="E351" s="86" t="b">
        <v>0</v>
      </c>
      <c r="F351" s="86" t="b">
        <v>0</v>
      </c>
      <c r="G351" s="86" t="b">
        <v>0</v>
      </c>
    </row>
    <row r="352" spans="1:7" ht="15">
      <c r="A352" s="86" t="s">
        <v>3433</v>
      </c>
      <c r="B352" s="86">
        <v>2</v>
      </c>
      <c r="C352" s="121">
        <v>0.0014877837335724356</v>
      </c>
      <c r="D352" s="86" t="s">
        <v>3437</v>
      </c>
      <c r="E352" s="86" t="b">
        <v>0</v>
      </c>
      <c r="F352" s="86" t="b">
        <v>0</v>
      </c>
      <c r="G352" s="86" t="b">
        <v>0</v>
      </c>
    </row>
    <row r="353" spans="1:7" ht="15">
      <c r="A353" s="86" t="s">
        <v>3434</v>
      </c>
      <c r="B353" s="86">
        <v>2</v>
      </c>
      <c r="C353" s="121">
        <v>0.0014877837335724356</v>
      </c>
      <c r="D353" s="86" t="s">
        <v>3437</v>
      </c>
      <c r="E353" s="86" t="b">
        <v>1</v>
      </c>
      <c r="F353" s="86" t="b">
        <v>0</v>
      </c>
      <c r="G353" s="86" t="b">
        <v>0</v>
      </c>
    </row>
    <row r="354" spans="1:7" ht="15">
      <c r="A354" s="86" t="s">
        <v>2767</v>
      </c>
      <c r="B354" s="86">
        <v>2</v>
      </c>
      <c r="C354" s="121">
        <v>0.0014877837335724356</v>
      </c>
      <c r="D354" s="86" t="s">
        <v>3437</v>
      </c>
      <c r="E354" s="86" t="b">
        <v>0</v>
      </c>
      <c r="F354" s="86" t="b">
        <v>0</v>
      </c>
      <c r="G354" s="86" t="b">
        <v>0</v>
      </c>
    </row>
    <row r="355" spans="1:7" ht="15">
      <c r="A355" s="86" t="s">
        <v>2717</v>
      </c>
      <c r="B355" s="86">
        <v>33</v>
      </c>
      <c r="C355" s="121">
        <v>0</v>
      </c>
      <c r="D355" s="86" t="s">
        <v>2596</v>
      </c>
      <c r="E355" s="86" t="b">
        <v>0</v>
      </c>
      <c r="F355" s="86" t="b">
        <v>0</v>
      </c>
      <c r="G355" s="86" t="b">
        <v>0</v>
      </c>
    </row>
    <row r="356" spans="1:7" ht="15">
      <c r="A356" s="86" t="s">
        <v>2718</v>
      </c>
      <c r="B356" s="86">
        <v>33</v>
      </c>
      <c r="C356" s="121">
        <v>0</v>
      </c>
      <c r="D356" s="86" t="s">
        <v>2596</v>
      </c>
      <c r="E356" s="86" t="b">
        <v>0</v>
      </c>
      <c r="F356" s="86" t="b">
        <v>0</v>
      </c>
      <c r="G356" s="86" t="b">
        <v>0</v>
      </c>
    </row>
    <row r="357" spans="1:7" ht="15">
      <c r="A357" s="86" t="s">
        <v>2721</v>
      </c>
      <c r="B357" s="86">
        <v>33</v>
      </c>
      <c r="C357" s="121">
        <v>0</v>
      </c>
      <c r="D357" s="86" t="s">
        <v>2596</v>
      </c>
      <c r="E357" s="86" t="b">
        <v>0</v>
      </c>
      <c r="F357" s="86" t="b">
        <v>0</v>
      </c>
      <c r="G357" s="86" t="b">
        <v>0</v>
      </c>
    </row>
    <row r="358" spans="1:7" ht="15">
      <c r="A358" s="86" t="s">
        <v>2722</v>
      </c>
      <c r="B358" s="86">
        <v>33</v>
      </c>
      <c r="C358" s="121">
        <v>0</v>
      </c>
      <c r="D358" s="86" t="s">
        <v>2596</v>
      </c>
      <c r="E358" s="86" t="b">
        <v>0</v>
      </c>
      <c r="F358" s="86" t="b">
        <v>0</v>
      </c>
      <c r="G358" s="86" t="b">
        <v>0</v>
      </c>
    </row>
    <row r="359" spans="1:7" ht="15">
      <c r="A359" s="86" t="s">
        <v>2723</v>
      </c>
      <c r="B359" s="86">
        <v>33</v>
      </c>
      <c r="C359" s="121">
        <v>0</v>
      </c>
      <c r="D359" s="86" t="s">
        <v>2596</v>
      </c>
      <c r="E359" s="86" t="b">
        <v>0</v>
      </c>
      <c r="F359" s="86" t="b">
        <v>0</v>
      </c>
      <c r="G359" s="86" t="b">
        <v>0</v>
      </c>
    </row>
    <row r="360" spans="1:7" ht="15">
      <c r="A360" s="86" t="s">
        <v>2724</v>
      </c>
      <c r="B360" s="86">
        <v>33</v>
      </c>
      <c r="C360" s="121">
        <v>0</v>
      </c>
      <c r="D360" s="86" t="s">
        <v>2596</v>
      </c>
      <c r="E360" s="86" t="b">
        <v>0</v>
      </c>
      <c r="F360" s="86" t="b">
        <v>0</v>
      </c>
      <c r="G360" s="86" t="b">
        <v>0</v>
      </c>
    </row>
    <row r="361" spans="1:7" ht="15">
      <c r="A361" s="86" t="s">
        <v>2725</v>
      </c>
      <c r="B361" s="86">
        <v>33</v>
      </c>
      <c r="C361" s="121">
        <v>0</v>
      </c>
      <c r="D361" s="86" t="s">
        <v>2596</v>
      </c>
      <c r="E361" s="86" t="b">
        <v>1</v>
      </c>
      <c r="F361" s="86" t="b">
        <v>0</v>
      </c>
      <c r="G361" s="86" t="b">
        <v>0</v>
      </c>
    </row>
    <row r="362" spans="1:7" ht="15">
      <c r="A362" s="86" t="s">
        <v>2726</v>
      </c>
      <c r="B362" s="86">
        <v>33</v>
      </c>
      <c r="C362" s="121">
        <v>0</v>
      </c>
      <c r="D362" s="86" t="s">
        <v>2596</v>
      </c>
      <c r="E362" s="86" t="b">
        <v>1</v>
      </c>
      <c r="F362" s="86" t="b">
        <v>0</v>
      </c>
      <c r="G362" s="86" t="b">
        <v>0</v>
      </c>
    </row>
    <row r="363" spans="1:7" ht="15">
      <c r="A363" s="86" t="s">
        <v>2727</v>
      </c>
      <c r="B363" s="86">
        <v>33</v>
      </c>
      <c r="C363" s="121">
        <v>0</v>
      </c>
      <c r="D363" s="86" t="s">
        <v>2596</v>
      </c>
      <c r="E363" s="86" t="b">
        <v>0</v>
      </c>
      <c r="F363" s="86" t="b">
        <v>0</v>
      </c>
      <c r="G363" s="86" t="b">
        <v>0</v>
      </c>
    </row>
    <row r="364" spans="1:7" ht="15">
      <c r="A364" s="86" t="s">
        <v>2728</v>
      </c>
      <c r="B364" s="86">
        <v>33</v>
      </c>
      <c r="C364" s="121">
        <v>0</v>
      </c>
      <c r="D364" s="86" t="s">
        <v>2596</v>
      </c>
      <c r="E364" s="86" t="b">
        <v>0</v>
      </c>
      <c r="F364" s="86" t="b">
        <v>1</v>
      </c>
      <c r="G364" s="86" t="b">
        <v>0</v>
      </c>
    </row>
    <row r="365" spans="1:7" ht="15">
      <c r="A365" s="86" t="s">
        <v>3169</v>
      </c>
      <c r="B365" s="86">
        <v>33</v>
      </c>
      <c r="C365" s="121">
        <v>0</v>
      </c>
      <c r="D365" s="86" t="s">
        <v>2596</v>
      </c>
      <c r="E365" s="86" t="b">
        <v>0</v>
      </c>
      <c r="F365" s="86" t="b">
        <v>0</v>
      </c>
      <c r="G365" s="86" t="b">
        <v>0</v>
      </c>
    </row>
    <row r="366" spans="1:7" ht="15">
      <c r="A366" s="86" t="s">
        <v>3170</v>
      </c>
      <c r="B366" s="86">
        <v>33</v>
      </c>
      <c r="C366" s="121">
        <v>0</v>
      </c>
      <c r="D366" s="86" t="s">
        <v>2596</v>
      </c>
      <c r="E366" s="86" t="b">
        <v>1</v>
      </c>
      <c r="F366" s="86" t="b">
        <v>0</v>
      </c>
      <c r="G366" s="86" t="b">
        <v>0</v>
      </c>
    </row>
    <row r="367" spans="1:7" ht="15">
      <c r="A367" s="86" t="s">
        <v>3164</v>
      </c>
      <c r="B367" s="86">
        <v>33</v>
      </c>
      <c r="C367" s="121">
        <v>0</v>
      </c>
      <c r="D367" s="86" t="s">
        <v>2596</v>
      </c>
      <c r="E367" s="86" t="b">
        <v>0</v>
      </c>
      <c r="F367" s="86" t="b">
        <v>0</v>
      </c>
      <c r="G367" s="86" t="b">
        <v>0</v>
      </c>
    </row>
    <row r="368" spans="1:7" ht="15">
      <c r="A368" s="86" t="s">
        <v>563</v>
      </c>
      <c r="B368" s="86">
        <v>33</v>
      </c>
      <c r="C368" s="121">
        <v>0</v>
      </c>
      <c r="D368" s="86" t="s">
        <v>2596</v>
      </c>
      <c r="E368" s="86" t="b">
        <v>0</v>
      </c>
      <c r="F368" s="86" t="b">
        <v>0</v>
      </c>
      <c r="G368" s="86" t="b">
        <v>0</v>
      </c>
    </row>
    <row r="369" spans="1:7" ht="15">
      <c r="A369" s="86" t="s">
        <v>2737</v>
      </c>
      <c r="B369" s="86">
        <v>33</v>
      </c>
      <c r="C369" s="121">
        <v>0</v>
      </c>
      <c r="D369" s="86" t="s">
        <v>2596</v>
      </c>
      <c r="E369" s="86" t="b">
        <v>0</v>
      </c>
      <c r="F369" s="86" t="b">
        <v>0</v>
      </c>
      <c r="G369" s="86" t="b">
        <v>0</v>
      </c>
    </row>
    <row r="370" spans="1:7" ht="15">
      <c r="A370" s="86" t="s">
        <v>3168</v>
      </c>
      <c r="B370" s="86">
        <v>33</v>
      </c>
      <c r="C370" s="121">
        <v>0</v>
      </c>
      <c r="D370" s="86" t="s">
        <v>2596</v>
      </c>
      <c r="E370" s="86" t="b">
        <v>0</v>
      </c>
      <c r="F370" s="86" t="b">
        <v>0</v>
      </c>
      <c r="G370" s="86" t="b">
        <v>0</v>
      </c>
    </row>
    <row r="371" spans="1:7" ht="15">
      <c r="A371" s="86" t="s">
        <v>3171</v>
      </c>
      <c r="B371" s="86">
        <v>33</v>
      </c>
      <c r="C371" s="121">
        <v>0</v>
      </c>
      <c r="D371" s="86" t="s">
        <v>2596</v>
      </c>
      <c r="E371" s="86" t="b">
        <v>1</v>
      </c>
      <c r="F371" s="86" t="b">
        <v>0</v>
      </c>
      <c r="G371" s="86" t="b">
        <v>0</v>
      </c>
    </row>
    <row r="372" spans="1:7" ht="15">
      <c r="A372" s="86" t="s">
        <v>3166</v>
      </c>
      <c r="B372" s="86">
        <v>33</v>
      </c>
      <c r="C372" s="121">
        <v>0</v>
      </c>
      <c r="D372" s="86" t="s">
        <v>2596</v>
      </c>
      <c r="E372" s="86" t="b">
        <v>0</v>
      </c>
      <c r="F372" s="86" t="b">
        <v>0</v>
      </c>
      <c r="G372" s="86" t="b">
        <v>0</v>
      </c>
    </row>
    <row r="373" spans="1:7" ht="15">
      <c r="A373" s="86" t="s">
        <v>3172</v>
      </c>
      <c r="B373" s="86">
        <v>33</v>
      </c>
      <c r="C373" s="121">
        <v>0</v>
      </c>
      <c r="D373" s="86" t="s">
        <v>2596</v>
      </c>
      <c r="E373" s="86" t="b">
        <v>1</v>
      </c>
      <c r="F373" s="86" t="b">
        <v>0</v>
      </c>
      <c r="G373" s="86" t="b">
        <v>0</v>
      </c>
    </row>
    <row r="374" spans="1:7" ht="15">
      <c r="A374" s="86" t="s">
        <v>3165</v>
      </c>
      <c r="B374" s="86">
        <v>33</v>
      </c>
      <c r="C374" s="121">
        <v>0</v>
      </c>
      <c r="D374" s="86" t="s">
        <v>2596</v>
      </c>
      <c r="E374" s="86" t="b">
        <v>0</v>
      </c>
      <c r="F374" s="86" t="b">
        <v>0</v>
      </c>
      <c r="G374" s="86" t="b">
        <v>0</v>
      </c>
    </row>
    <row r="375" spans="1:7" ht="15">
      <c r="A375" s="86" t="s">
        <v>2719</v>
      </c>
      <c r="B375" s="86">
        <v>33</v>
      </c>
      <c r="C375" s="121">
        <v>0</v>
      </c>
      <c r="D375" s="86" t="s">
        <v>2596</v>
      </c>
      <c r="E375" s="86" t="b">
        <v>0</v>
      </c>
      <c r="F375" s="86" t="b">
        <v>0</v>
      </c>
      <c r="G375" s="86" t="b">
        <v>0</v>
      </c>
    </row>
    <row r="376" spans="1:7" ht="15">
      <c r="A376" s="86" t="s">
        <v>2716</v>
      </c>
      <c r="B376" s="86">
        <v>33</v>
      </c>
      <c r="C376" s="121">
        <v>0</v>
      </c>
      <c r="D376" s="86" t="s">
        <v>2596</v>
      </c>
      <c r="E376" s="86" t="b">
        <v>0</v>
      </c>
      <c r="F376" s="86" t="b">
        <v>0</v>
      </c>
      <c r="G376" s="86" t="b">
        <v>0</v>
      </c>
    </row>
    <row r="377" spans="1:7" ht="15">
      <c r="A377" s="86" t="s">
        <v>3173</v>
      </c>
      <c r="B377" s="86">
        <v>33</v>
      </c>
      <c r="C377" s="121">
        <v>0</v>
      </c>
      <c r="D377" s="86" t="s">
        <v>2596</v>
      </c>
      <c r="E377" s="86" t="b">
        <v>0</v>
      </c>
      <c r="F377" s="86" t="b">
        <v>1</v>
      </c>
      <c r="G377" s="86" t="b">
        <v>0</v>
      </c>
    </row>
    <row r="378" spans="1:7" ht="15">
      <c r="A378" s="86" t="s">
        <v>3167</v>
      </c>
      <c r="B378" s="86">
        <v>33</v>
      </c>
      <c r="C378" s="121">
        <v>0</v>
      </c>
      <c r="D378" s="86" t="s">
        <v>2596</v>
      </c>
      <c r="E378" s="86" t="b">
        <v>0</v>
      </c>
      <c r="F378" s="86" t="b">
        <v>0</v>
      </c>
      <c r="G378" s="86" t="b">
        <v>0</v>
      </c>
    </row>
    <row r="379" spans="1:7" ht="15">
      <c r="A379" s="86" t="s">
        <v>3174</v>
      </c>
      <c r="B379" s="86">
        <v>33</v>
      </c>
      <c r="C379" s="121">
        <v>0</v>
      </c>
      <c r="D379" s="86" t="s">
        <v>2596</v>
      </c>
      <c r="E379" s="86" t="b">
        <v>0</v>
      </c>
      <c r="F379" s="86" t="b">
        <v>0</v>
      </c>
      <c r="G379" s="86" t="b">
        <v>0</v>
      </c>
    </row>
    <row r="380" spans="1:7" ht="15">
      <c r="A380" s="86" t="s">
        <v>2716</v>
      </c>
      <c r="B380" s="86">
        <v>26</v>
      </c>
      <c r="C380" s="121">
        <v>0.0023598296677271795</v>
      </c>
      <c r="D380" s="86" t="s">
        <v>2597</v>
      </c>
      <c r="E380" s="86" t="b">
        <v>0</v>
      </c>
      <c r="F380" s="86" t="b">
        <v>0</v>
      </c>
      <c r="G380" s="86" t="b">
        <v>0</v>
      </c>
    </row>
    <row r="381" spans="1:7" ht="15">
      <c r="A381" s="86" t="s">
        <v>563</v>
      </c>
      <c r="B381" s="86">
        <v>25</v>
      </c>
      <c r="C381" s="121">
        <v>0.0011118367688498936</v>
      </c>
      <c r="D381" s="86" t="s">
        <v>2597</v>
      </c>
      <c r="E381" s="86" t="b">
        <v>0</v>
      </c>
      <c r="F381" s="86" t="b">
        <v>0</v>
      </c>
      <c r="G381" s="86" t="b">
        <v>0</v>
      </c>
    </row>
    <row r="382" spans="1:7" ht="15">
      <c r="A382" s="86" t="s">
        <v>2717</v>
      </c>
      <c r="B382" s="86">
        <v>10</v>
      </c>
      <c r="C382" s="121">
        <v>0.018694604272449063</v>
      </c>
      <c r="D382" s="86" t="s">
        <v>2597</v>
      </c>
      <c r="E382" s="86" t="b">
        <v>0</v>
      </c>
      <c r="F382" s="86" t="b">
        <v>0</v>
      </c>
      <c r="G382" s="86" t="b">
        <v>0</v>
      </c>
    </row>
    <row r="383" spans="1:7" ht="15">
      <c r="A383" s="86" t="s">
        <v>2730</v>
      </c>
      <c r="B383" s="86">
        <v>8</v>
      </c>
      <c r="C383" s="121">
        <v>0.01330176705142923</v>
      </c>
      <c r="D383" s="86" t="s">
        <v>2597</v>
      </c>
      <c r="E383" s="86" t="b">
        <v>0</v>
      </c>
      <c r="F383" s="86" t="b">
        <v>0</v>
      </c>
      <c r="G383" s="86" t="b">
        <v>0</v>
      </c>
    </row>
    <row r="384" spans="1:7" ht="15">
      <c r="A384" s="86" t="s">
        <v>2718</v>
      </c>
      <c r="B384" s="86">
        <v>7</v>
      </c>
      <c r="C384" s="121">
        <v>0.011639046170000576</v>
      </c>
      <c r="D384" s="86" t="s">
        <v>2597</v>
      </c>
      <c r="E384" s="86" t="b">
        <v>0</v>
      </c>
      <c r="F384" s="86" t="b">
        <v>0</v>
      </c>
      <c r="G384" s="86" t="b">
        <v>0</v>
      </c>
    </row>
    <row r="385" spans="1:7" ht="15">
      <c r="A385" s="86" t="s">
        <v>2731</v>
      </c>
      <c r="B385" s="86">
        <v>5</v>
      </c>
      <c r="C385" s="121">
        <v>0.009347302136224532</v>
      </c>
      <c r="D385" s="86" t="s">
        <v>2597</v>
      </c>
      <c r="E385" s="86" t="b">
        <v>0</v>
      </c>
      <c r="F385" s="86" t="b">
        <v>0</v>
      </c>
      <c r="G385" s="86" t="b">
        <v>0</v>
      </c>
    </row>
    <row r="386" spans="1:7" ht="15">
      <c r="A386" s="86" t="s">
        <v>2732</v>
      </c>
      <c r="B386" s="86">
        <v>5</v>
      </c>
      <c r="C386" s="121">
        <v>0.009347302136224532</v>
      </c>
      <c r="D386" s="86" t="s">
        <v>2597</v>
      </c>
      <c r="E386" s="86" t="b">
        <v>0</v>
      </c>
      <c r="F386" s="86" t="b">
        <v>0</v>
      </c>
      <c r="G386" s="86" t="b">
        <v>0</v>
      </c>
    </row>
    <row r="387" spans="1:7" ht="15">
      <c r="A387" s="86" t="s">
        <v>2733</v>
      </c>
      <c r="B387" s="86">
        <v>4</v>
      </c>
      <c r="C387" s="121">
        <v>0.009794799929515985</v>
      </c>
      <c r="D387" s="86" t="s">
        <v>2597</v>
      </c>
      <c r="E387" s="86" t="b">
        <v>0</v>
      </c>
      <c r="F387" s="86" t="b">
        <v>0</v>
      </c>
      <c r="G387" s="86" t="b">
        <v>0</v>
      </c>
    </row>
    <row r="388" spans="1:7" ht="15">
      <c r="A388" s="86" t="s">
        <v>2734</v>
      </c>
      <c r="B388" s="86">
        <v>4</v>
      </c>
      <c r="C388" s="121">
        <v>0.008489956727340528</v>
      </c>
      <c r="D388" s="86" t="s">
        <v>2597</v>
      </c>
      <c r="E388" s="86" t="b">
        <v>0</v>
      </c>
      <c r="F388" s="86" t="b">
        <v>0</v>
      </c>
      <c r="G388" s="86" t="b">
        <v>0</v>
      </c>
    </row>
    <row r="389" spans="1:7" ht="15">
      <c r="A389" s="86" t="s">
        <v>2735</v>
      </c>
      <c r="B389" s="86">
        <v>4</v>
      </c>
      <c r="C389" s="121">
        <v>0.008489956727340528</v>
      </c>
      <c r="D389" s="86" t="s">
        <v>2597</v>
      </c>
      <c r="E389" s="86" t="b">
        <v>0</v>
      </c>
      <c r="F389" s="86" t="b">
        <v>0</v>
      </c>
      <c r="G389" s="86" t="b">
        <v>0</v>
      </c>
    </row>
    <row r="390" spans="1:7" ht="15">
      <c r="A390" s="86" t="s">
        <v>3211</v>
      </c>
      <c r="B390" s="86">
        <v>4</v>
      </c>
      <c r="C390" s="121">
        <v>0.008489956727340528</v>
      </c>
      <c r="D390" s="86" t="s">
        <v>2597</v>
      </c>
      <c r="E390" s="86" t="b">
        <v>1</v>
      </c>
      <c r="F390" s="86" t="b">
        <v>0</v>
      </c>
      <c r="G390" s="86" t="b">
        <v>0</v>
      </c>
    </row>
    <row r="391" spans="1:7" ht="15">
      <c r="A391" s="86" t="s">
        <v>3194</v>
      </c>
      <c r="B391" s="86">
        <v>4</v>
      </c>
      <c r="C391" s="121">
        <v>0.009794799929515985</v>
      </c>
      <c r="D391" s="86" t="s">
        <v>2597</v>
      </c>
      <c r="E391" s="86" t="b">
        <v>0</v>
      </c>
      <c r="F391" s="86" t="b">
        <v>0</v>
      </c>
      <c r="G391" s="86" t="b">
        <v>0</v>
      </c>
    </row>
    <row r="392" spans="1:7" ht="15">
      <c r="A392" s="86" t="s">
        <v>3232</v>
      </c>
      <c r="B392" s="86">
        <v>3</v>
      </c>
      <c r="C392" s="121">
        <v>0.007346099947136988</v>
      </c>
      <c r="D392" s="86" t="s">
        <v>2597</v>
      </c>
      <c r="E392" s="86" t="b">
        <v>0</v>
      </c>
      <c r="F392" s="86" t="b">
        <v>1</v>
      </c>
      <c r="G392" s="86" t="b">
        <v>0</v>
      </c>
    </row>
    <row r="393" spans="1:7" ht="15">
      <c r="A393" s="86" t="s">
        <v>3164</v>
      </c>
      <c r="B393" s="86">
        <v>3</v>
      </c>
      <c r="C393" s="121">
        <v>0.007346099947136988</v>
      </c>
      <c r="D393" s="86" t="s">
        <v>2597</v>
      </c>
      <c r="E393" s="86" t="b">
        <v>0</v>
      </c>
      <c r="F393" s="86" t="b">
        <v>0</v>
      </c>
      <c r="G393" s="86" t="b">
        <v>0</v>
      </c>
    </row>
    <row r="394" spans="1:7" ht="15">
      <c r="A394" s="86" t="s">
        <v>3175</v>
      </c>
      <c r="B394" s="86">
        <v>3</v>
      </c>
      <c r="C394" s="121">
        <v>0.007346099947136988</v>
      </c>
      <c r="D394" s="86" t="s">
        <v>2597</v>
      </c>
      <c r="E394" s="86" t="b">
        <v>0</v>
      </c>
      <c r="F394" s="86" t="b">
        <v>0</v>
      </c>
      <c r="G394" s="86" t="b">
        <v>0</v>
      </c>
    </row>
    <row r="395" spans="1:7" ht="15">
      <c r="A395" s="86" t="s">
        <v>3178</v>
      </c>
      <c r="B395" s="86">
        <v>3</v>
      </c>
      <c r="C395" s="121">
        <v>0.007346099947136988</v>
      </c>
      <c r="D395" s="86" t="s">
        <v>2597</v>
      </c>
      <c r="E395" s="86" t="b">
        <v>0</v>
      </c>
      <c r="F395" s="86" t="b">
        <v>0</v>
      </c>
      <c r="G395" s="86" t="b">
        <v>0</v>
      </c>
    </row>
    <row r="396" spans="1:7" ht="15">
      <c r="A396" s="86" t="s">
        <v>3196</v>
      </c>
      <c r="B396" s="86">
        <v>3</v>
      </c>
      <c r="C396" s="121">
        <v>0.007346099947136988</v>
      </c>
      <c r="D396" s="86" t="s">
        <v>2597</v>
      </c>
      <c r="E396" s="86" t="b">
        <v>0</v>
      </c>
      <c r="F396" s="86" t="b">
        <v>0</v>
      </c>
      <c r="G396" s="86" t="b">
        <v>0</v>
      </c>
    </row>
    <row r="397" spans="1:7" ht="15">
      <c r="A397" s="86" t="s">
        <v>3197</v>
      </c>
      <c r="B397" s="86">
        <v>3</v>
      </c>
      <c r="C397" s="121">
        <v>0.007346099947136988</v>
      </c>
      <c r="D397" s="86" t="s">
        <v>2597</v>
      </c>
      <c r="E397" s="86" t="b">
        <v>0</v>
      </c>
      <c r="F397" s="86" t="b">
        <v>0</v>
      </c>
      <c r="G397" s="86" t="b">
        <v>0</v>
      </c>
    </row>
    <row r="398" spans="1:7" ht="15">
      <c r="A398" s="86" t="s">
        <v>3190</v>
      </c>
      <c r="B398" s="86">
        <v>3</v>
      </c>
      <c r="C398" s="121">
        <v>0.007346099947136988</v>
      </c>
      <c r="D398" s="86" t="s">
        <v>2597</v>
      </c>
      <c r="E398" s="86" t="b">
        <v>0</v>
      </c>
      <c r="F398" s="86" t="b">
        <v>0</v>
      </c>
      <c r="G398" s="86" t="b">
        <v>0</v>
      </c>
    </row>
    <row r="399" spans="1:7" ht="15">
      <c r="A399" s="86" t="s">
        <v>3181</v>
      </c>
      <c r="B399" s="86">
        <v>3</v>
      </c>
      <c r="C399" s="121">
        <v>0.007346099947136988</v>
      </c>
      <c r="D399" s="86" t="s">
        <v>2597</v>
      </c>
      <c r="E399" s="86" t="b">
        <v>0</v>
      </c>
      <c r="F399" s="86" t="b">
        <v>0</v>
      </c>
      <c r="G399" s="86" t="b">
        <v>0</v>
      </c>
    </row>
    <row r="400" spans="1:7" ht="15">
      <c r="A400" s="86" t="s">
        <v>2742</v>
      </c>
      <c r="B400" s="86">
        <v>3</v>
      </c>
      <c r="C400" s="121">
        <v>0.007346099947136988</v>
      </c>
      <c r="D400" s="86" t="s">
        <v>2597</v>
      </c>
      <c r="E400" s="86" t="b">
        <v>0</v>
      </c>
      <c r="F400" s="86" t="b">
        <v>0</v>
      </c>
      <c r="G400" s="86" t="b">
        <v>0</v>
      </c>
    </row>
    <row r="401" spans="1:7" ht="15">
      <c r="A401" s="86" t="s">
        <v>3317</v>
      </c>
      <c r="B401" s="86">
        <v>2</v>
      </c>
      <c r="C401" s="121">
        <v>0.005816936565570949</v>
      </c>
      <c r="D401" s="86" t="s">
        <v>2597</v>
      </c>
      <c r="E401" s="86" t="b">
        <v>0</v>
      </c>
      <c r="F401" s="86" t="b">
        <v>0</v>
      </c>
      <c r="G401" s="86" t="b">
        <v>0</v>
      </c>
    </row>
    <row r="402" spans="1:7" ht="15">
      <c r="A402" s="86" t="s">
        <v>3177</v>
      </c>
      <c r="B402" s="86">
        <v>2</v>
      </c>
      <c r="C402" s="121">
        <v>0.005816936565570949</v>
      </c>
      <c r="D402" s="86" t="s">
        <v>2597</v>
      </c>
      <c r="E402" s="86" t="b">
        <v>0</v>
      </c>
      <c r="F402" s="86" t="b">
        <v>0</v>
      </c>
      <c r="G402" s="86" t="b">
        <v>0</v>
      </c>
    </row>
    <row r="403" spans="1:7" ht="15">
      <c r="A403" s="86" t="s">
        <v>2779</v>
      </c>
      <c r="B403" s="86">
        <v>2</v>
      </c>
      <c r="C403" s="121">
        <v>0.005816936565570949</v>
      </c>
      <c r="D403" s="86" t="s">
        <v>2597</v>
      </c>
      <c r="E403" s="86" t="b">
        <v>0</v>
      </c>
      <c r="F403" s="86" t="b">
        <v>0</v>
      </c>
      <c r="G403" s="86" t="b">
        <v>0</v>
      </c>
    </row>
    <row r="404" spans="1:7" ht="15">
      <c r="A404" s="86" t="s">
        <v>3182</v>
      </c>
      <c r="B404" s="86">
        <v>2</v>
      </c>
      <c r="C404" s="121">
        <v>0.005816936565570949</v>
      </c>
      <c r="D404" s="86" t="s">
        <v>2597</v>
      </c>
      <c r="E404" s="86" t="b">
        <v>0</v>
      </c>
      <c r="F404" s="86" t="b">
        <v>0</v>
      </c>
      <c r="G404" s="86" t="b">
        <v>0</v>
      </c>
    </row>
    <row r="405" spans="1:7" ht="15">
      <c r="A405" s="86" t="s">
        <v>3433</v>
      </c>
      <c r="B405" s="86">
        <v>2</v>
      </c>
      <c r="C405" s="121">
        <v>0.007388894767471634</v>
      </c>
      <c r="D405" s="86" t="s">
        <v>2597</v>
      </c>
      <c r="E405" s="86" t="b">
        <v>0</v>
      </c>
      <c r="F405" s="86" t="b">
        <v>0</v>
      </c>
      <c r="G405" s="86" t="b">
        <v>0</v>
      </c>
    </row>
    <row r="406" spans="1:7" ht="15">
      <c r="A406" s="86" t="s">
        <v>3434</v>
      </c>
      <c r="B406" s="86">
        <v>2</v>
      </c>
      <c r="C406" s="121">
        <v>0.007388894767471634</v>
      </c>
      <c r="D406" s="86" t="s">
        <v>2597</v>
      </c>
      <c r="E406" s="86" t="b">
        <v>1</v>
      </c>
      <c r="F406" s="86" t="b">
        <v>0</v>
      </c>
      <c r="G406" s="86" t="b">
        <v>0</v>
      </c>
    </row>
    <row r="407" spans="1:7" ht="15">
      <c r="A407" s="86" t="s">
        <v>3195</v>
      </c>
      <c r="B407" s="86">
        <v>2</v>
      </c>
      <c r="C407" s="121">
        <v>0.005816936565570949</v>
      </c>
      <c r="D407" s="86" t="s">
        <v>2597</v>
      </c>
      <c r="E407" s="86" t="b">
        <v>0</v>
      </c>
      <c r="F407" s="86" t="b">
        <v>0</v>
      </c>
      <c r="G407" s="86" t="b">
        <v>0</v>
      </c>
    </row>
    <row r="408" spans="1:7" ht="15">
      <c r="A408" s="86" t="s">
        <v>3385</v>
      </c>
      <c r="B408" s="86">
        <v>2</v>
      </c>
      <c r="C408" s="121">
        <v>0.005816936565570949</v>
      </c>
      <c r="D408" s="86" t="s">
        <v>2597</v>
      </c>
      <c r="E408" s="86" t="b">
        <v>0</v>
      </c>
      <c r="F408" s="86" t="b">
        <v>1</v>
      </c>
      <c r="G408" s="86" t="b">
        <v>0</v>
      </c>
    </row>
    <row r="409" spans="1:7" ht="15">
      <c r="A409" s="86" t="s">
        <v>3191</v>
      </c>
      <c r="B409" s="86">
        <v>2</v>
      </c>
      <c r="C409" s="121">
        <v>0.005816936565570949</v>
      </c>
      <c r="D409" s="86" t="s">
        <v>2597</v>
      </c>
      <c r="E409" s="86" t="b">
        <v>0</v>
      </c>
      <c r="F409" s="86" t="b">
        <v>0</v>
      </c>
      <c r="G409" s="86" t="b">
        <v>0</v>
      </c>
    </row>
    <row r="410" spans="1:7" ht="15">
      <c r="A410" s="86" t="s">
        <v>369</v>
      </c>
      <c r="B410" s="86">
        <v>2</v>
      </c>
      <c r="C410" s="121">
        <v>0.005816936565570949</v>
      </c>
      <c r="D410" s="86" t="s">
        <v>2597</v>
      </c>
      <c r="E410" s="86" t="b">
        <v>0</v>
      </c>
      <c r="F410" s="86" t="b">
        <v>0</v>
      </c>
      <c r="G410" s="86" t="b">
        <v>0</v>
      </c>
    </row>
    <row r="411" spans="1:7" ht="15">
      <c r="A411" s="86" t="s">
        <v>3179</v>
      </c>
      <c r="B411" s="86">
        <v>2</v>
      </c>
      <c r="C411" s="121">
        <v>0.005816936565570949</v>
      </c>
      <c r="D411" s="86" t="s">
        <v>2597</v>
      </c>
      <c r="E411" s="86" t="b">
        <v>0</v>
      </c>
      <c r="F411" s="86" t="b">
        <v>0</v>
      </c>
      <c r="G411" s="86" t="b">
        <v>0</v>
      </c>
    </row>
    <row r="412" spans="1:7" ht="15">
      <c r="A412" s="86" t="s">
        <v>3185</v>
      </c>
      <c r="B412" s="86">
        <v>2</v>
      </c>
      <c r="C412" s="121">
        <v>0.005816936565570949</v>
      </c>
      <c r="D412" s="86" t="s">
        <v>2597</v>
      </c>
      <c r="E412" s="86" t="b">
        <v>0</v>
      </c>
      <c r="F412" s="86" t="b">
        <v>0</v>
      </c>
      <c r="G412" s="86" t="b">
        <v>0</v>
      </c>
    </row>
    <row r="413" spans="1:7" ht="15">
      <c r="A413" s="86" t="s">
        <v>3249</v>
      </c>
      <c r="B413" s="86">
        <v>2</v>
      </c>
      <c r="C413" s="121">
        <v>0.005816936565570949</v>
      </c>
      <c r="D413" s="86" t="s">
        <v>2597</v>
      </c>
      <c r="E413" s="86" t="b">
        <v>0</v>
      </c>
      <c r="F413" s="86" t="b">
        <v>0</v>
      </c>
      <c r="G413" s="86" t="b">
        <v>0</v>
      </c>
    </row>
    <row r="414" spans="1:7" ht="15">
      <c r="A414" s="86" t="s">
        <v>3176</v>
      </c>
      <c r="B414" s="86">
        <v>2</v>
      </c>
      <c r="C414" s="121">
        <v>0.005816936565570949</v>
      </c>
      <c r="D414" s="86" t="s">
        <v>2597</v>
      </c>
      <c r="E414" s="86" t="b">
        <v>0</v>
      </c>
      <c r="F414" s="86" t="b">
        <v>0</v>
      </c>
      <c r="G414" s="86" t="b">
        <v>0</v>
      </c>
    </row>
    <row r="415" spans="1:7" ht="15">
      <c r="A415" s="86" t="s">
        <v>3225</v>
      </c>
      <c r="B415" s="86">
        <v>2</v>
      </c>
      <c r="C415" s="121">
        <v>0.005816936565570949</v>
      </c>
      <c r="D415" s="86" t="s">
        <v>2597</v>
      </c>
      <c r="E415" s="86" t="b">
        <v>0</v>
      </c>
      <c r="F415" s="86" t="b">
        <v>0</v>
      </c>
      <c r="G415" s="86" t="b">
        <v>0</v>
      </c>
    </row>
    <row r="416" spans="1:7" ht="15">
      <c r="A416" s="86" t="s">
        <v>3320</v>
      </c>
      <c r="B416" s="86">
        <v>2</v>
      </c>
      <c r="C416" s="121">
        <v>0.005816936565570949</v>
      </c>
      <c r="D416" s="86" t="s">
        <v>2597</v>
      </c>
      <c r="E416" s="86" t="b">
        <v>0</v>
      </c>
      <c r="F416" s="86" t="b">
        <v>0</v>
      </c>
      <c r="G416" s="86" t="b">
        <v>0</v>
      </c>
    </row>
    <row r="417" spans="1:7" ht="15">
      <c r="A417" s="86" t="s">
        <v>3192</v>
      </c>
      <c r="B417" s="86">
        <v>2</v>
      </c>
      <c r="C417" s="121">
        <v>0.005816936565570949</v>
      </c>
      <c r="D417" s="86" t="s">
        <v>2597</v>
      </c>
      <c r="E417" s="86" t="b">
        <v>0</v>
      </c>
      <c r="F417" s="86" t="b">
        <v>0</v>
      </c>
      <c r="G417" s="86" t="b">
        <v>0</v>
      </c>
    </row>
    <row r="418" spans="1:7" ht="15">
      <c r="A418" s="86" t="s">
        <v>3187</v>
      </c>
      <c r="B418" s="86">
        <v>2</v>
      </c>
      <c r="C418" s="121">
        <v>0.005816936565570949</v>
      </c>
      <c r="D418" s="86" t="s">
        <v>2597</v>
      </c>
      <c r="E418" s="86" t="b">
        <v>0</v>
      </c>
      <c r="F418" s="86" t="b">
        <v>1</v>
      </c>
      <c r="G418" s="86" t="b">
        <v>0</v>
      </c>
    </row>
    <row r="419" spans="1:7" ht="15">
      <c r="A419" s="86" t="s">
        <v>3325</v>
      </c>
      <c r="B419" s="86">
        <v>2</v>
      </c>
      <c r="C419" s="121">
        <v>0.005816936565570949</v>
      </c>
      <c r="D419" s="86" t="s">
        <v>2597</v>
      </c>
      <c r="E419" s="86" t="b">
        <v>0</v>
      </c>
      <c r="F419" s="86" t="b">
        <v>0</v>
      </c>
      <c r="G419" s="86" t="b">
        <v>0</v>
      </c>
    </row>
    <row r="420" spans="1:7" ht="15">
      <c r="A420" s="86" t="s">
        <v>3274</v>
      </c>
      <c r="B420" s="86">
        <v>2</v>
      </c>
      <c r="C420" s="121">
        <v>0.007388894767471634</v>
      </c>
      <c r="D420" s="86" t="s">
        <v>2597</v>
      </c>
      <c r="E420" s="86" t="b">
        <v>0</v>
      </c>
      <c r="F420" s="86" t="b">
        <v>0</v>
      </c>
      <c r="G420" s="86" t="b">
        <v>0</v>
      </c>
    </row>
    <row r="421" spans="1:7" ht="15">
      <c r="A421" s="86" t="s">
        <v>2793</v>
      </c>
      <c r="B421" s="86">
        <v>2</v>
      </c>
      <c r="C421" s="121">
        <v>0.005816936565570949</v>
      </c>
      <c r="D421" s="86" t="s">
        <v>2597</v>
      </c>
      <c r="E421" s="86" t="b">
        <v>0</v>
      </c>
      <c r="F421" s="86" t="b">
        <v>0</v>
      </c>
      <c r="G421" s="86" t="b">
        <v>0</v>
      </c>
    </row>
    <row r="422" spans="1:7" ht="15">
      <c r="A422" s="86" t="s">
        <v>3231</v>
      </c>
      <c r="B422" s="86">
        <v>2</v>
      </c>
      <c r="C422" s="121">
        <v>0.005816936565570949</v>
      </c>
      <c r="D422" s="86" t="s">
        <v>2597</v>
      </c>
      <c r="E422" s="86" t="b">
        <v>0</v>
      </c>
      <c r="F422" s="86" t="b">
        <v>0</v>
      </c>
      <c r="G422" s="86" t="b">
        <v>0</v>
      </c>
    </row>
    <row r="423" spans="1:7" ht="15">
      <c r="A423" s="86" t="s">
        <v>2695</v>
      </c>
      <c r="B423" s="86">
        <v>2</v>
      </c>
      <c r="C423" s="121">
        <v>0.005816936565570949</v>
      </c>
      <c r="D423" s="86" t="s">
        <v>2597</v>
      </c>
      <c r="E423" s="86" t="b">
        <v>0</v>
      </c>
      <c r="F423" s="86" t="b">
        <v>0</v>
      </c>
      <c r="G423" s="86" t="b">
        <v>0</v>
      </c>
    </row>
    <row r="424" spans="1:7" ht="15">
      <c r="A424" s="86" t="s">
        <v>3314</v>
      </c>
      <c r="B424" s="86">
        <v>2</v>
      </c>
      <c r="C424" s="121">
        <v>0.005816936565570949</v>
      </c>
      <c r="D424" s="86" t="s">
        <v>2597</v>
      </c>
      <c r="E424" s="86" t="b">
        <v>0</v>
      </c>
      <c r="F424" s="86" t="b">
        <v>0</v>
      </c>
      <c r="G424" s="86" t="b">
        <v>0</v>
      </c>
    </row>
    <row r="425" spans="1:7" ht="15">
      <c r="A425" s="86" t="s">
        <v>3332</v>
      </c>
      <c r="B425" s="86">
        <v>2</v>
      </c>
      <c r="C425" s="121">
        <v>0.007388894767471634</v>
      </c>
      <c r="D425" s="86" t="s">
        <v>2597</v>
      </c>
      <c r="E425" s="86" t="b">
        <v>0</v>
      </c>
      <c r="F425" s="86" t="b">
        <v>1</v>
      </c>
      <c r="G425" s="86" t="b">
        <v>0</v>
      </c>
    </row>
    <row r="426" spans="1:7" ht="15">
      <c r="A426" s="86" t="s">
        <v>3322</v>
      </c>
      <c r="B426" s="86">
        <v>2</v>
      </c>
      <c r="C426" s="121">
        <v>0.007388894767471634</v>
      </c>
      <c r="D426" s="86" t="s">
        <v>2597</v>
      </c>
      <c r="E426" s="86" t="b">
        <v>0</v>
      </c>
      <c r="F426" s="86" t="b">
        <v>0</v>
      </c>
      <c r="G426" s="86" t="b">
        <v>0</v>
      </c>
    </row>
    <row r="427" spans="1:7" ht="15">
      <c r="A427" s="86" t="s">
        <v>2719</v>
      </c>
      <c r="B427" s="86">
        <v>2</v>
      </c>
      <c r="C427" s="121">
        <v>0.007388894767471634</v>
      </c>
      <c r="D427" s="86" t="s">
        <v>2597</v>
      </c>
      <c r="E427" s="86" t="b">
        <v>0</v>
      </c>
      <c r="F427" s="86" t="b">
        <v>0</v>
      </c>
      <c r="G427" s="86" t="b">
        <v>0</v>
      </c>
    </row>
    <row r="428" spans="1:7" ht="15">
      <c r="A428" s="86" t="s">
        <v>3306</v>
      </c>
      <c r="B428" s="86">
        <v>2</v>
      </c>
      <c r="C428" s="121">
        <v>0.005816936565570949</v>
      </c>
      <c r="D428" s="86" t="s">
        <v>2597</v>
      </c>
      <c r="E428" s="86" t="b">
        <v>0</v>
      </c>
      <c r="F428" s="86" t="b">
        <v>0</v>
      </c>
      <c r="G428" s="86" t="b">
        <v>0</v>
      </c>
    </row>
    <row r="429" spans="1:7" ht="15">
      <c r="A429" s="86" t="s">
        <v>3207</v>
      </c>
      <c r="B429" s="86">
        <v>2</v>
      </c>
      <c r="C429" s="121">
        <v>0.005816936565570949</v>
      </c>
      <c r="D429" s="86" t="s">
        <v>2597</v>
      </c>
      <c r="E429" s="86" t="b">
        <v>0</v>
      </c>
      <c r="F429" s="86" t="b">
        <v>0</v>
      </c>
      <c r="G429" s="86" t="b">
        <v>0</v>
      </c>
    </row>
    <row r="430" spans="1:7" ht="15">
      <c r="A430" s="86" t="s">
        <v>3296</v>
      </c>
      <c r="B430" s="86">
        <v>2</v>
      </c>
      <c r="C430" s="121">
        <v>0.005816936565570949</v>
      </c>
      <c r="D430" s="86" t="s">
        <v>2597</v>
      </c>
      <c r="E430" s="86" t="b">
        <v>0</v>
      </c>
      <c r="F430" s="86" t="b">
        <v>0</v>
      </c>
      <c r="G430" s="86" t="b">
        <v>0</v>
      </c>
    </row>
    <row r="431" spans="1:7" ht="15">
      <c r="A431" s="86" t="s">
        <v>370</v>
      </c>
      <c r="B431" s="86">
        <v>7</v>
      </c>
      <c r="C431" s="121">
        <v>0.003300193855030229</v>
      </c>
      <c r="D431" s="86" t="s">
        <v>2598</v>
      </c>
      <c r="E431" s="86" t="b">
        <v>0</v>
      </c>
      <c r="F431" s="86" t="b">
        <v>0</v>
      </c>
      <c r="G431" s="86" t="b">
        <v>0</v>
      </c>
    </row>
    <row r="432" spans="1:7" ht="15">
      <c r="A432" s="86" t="s">
        <v>2716</v>
      </c>
      <c r="B432" s="86">
        <v>7</v>
      </c>
      <c r="C432" s="121">
        <v>0</v>
      </c>
      <c r="D432" s="86" t="s">
        <v>2598</v>
      </c>
      <c r="E432" s="86" t="b">
        <v>0</v>
      </c>
      <c r="F432" s="86" t="b">
        <v>0</v>
      </c>
      <c r="G432" s="86" t="b">
        <v>0</v>
      </c>
    </row>
    <row r="433" spans="1:7" ht="15">
      <c r="A433" s="86" t="s">
        <v>563</v>
      </c>
      <c r="B433" s="86">
        <v>7</v>
      </c>
      <c r="C433" s="121">
        <v>0</v>
      </c>
      <c r="D433" s="86" t="s">
        <v>2598</v>
      </c>
      <c r="E433" s="86" t="b">
        <v>0</v>
      </c>
      <c r="F433" s="86" t="b">
        <v>0</v>
      </c>
      <c r="G433" s="86" t="b">
        <v>0</v>
      </c>
    </row>
    <row r="434" spans="1:7" ht="15">
      <c r="A434" s="86" t="s">
        <v>2717</v>
      </c>
      <c r="B434" s="86">
        <v>3</v>
      </c>
      <c r="C434" s="121">
        <v>0.00777415743580129</v>
      </c>
      <c r="D434" s="86" t="s">
        <v>2598</v>
      </c>
      <c r="E434" s="86" t="b">
        <v>0</v>
      </c>
      <c r="F434" s="86" t="b">
        <v>0</v>
      </c>
      <c r="G434" s="86" t="b">
        <v>0</v>
      </c>
    </row>
    <row r="435" spans="1:7" ht="15">
      <c r="A435" s="86" t="s">
        <v>2718</v>
      </c>
      <c r="B435" s="86">
        <v>3</v>
      </c>
      <c r="C435" s="121">
        <v>0.00777415743580129</v>
      </c>
      <c r="D435" s="86" t="s">
        <v>2598</v>
      </c>
      <c r="E435" s="86" t="b">
        <v>0</v>
      </c>
      <c r="F435" s="86" t="b">
        <v>0</v>
      </c>
      <c r="G435" s="86" t="b">
        <v>0</v>
      </c>
    </row>
    <row r="436" spans="1:7" ht="15">
      <c r="A436" s="86" t="s">
        <v>2731</v>
      </c>
      <c r="B436" s="86">
        <v>3</v>
      </c>
      <c r="C436" s="121">
        <v>0.011494395303174839</v>
      </c>
      <c r="D436" s="86" t="s">
        <v>2598</v>
      </c>
      <c r="E436" s="86" t="b">
        <v>0</v>
      </c>
      <c r="F436" s="86" t="b">
        <v>0</v>
      </c>
      <c r="G436" s="86" t="b">
        <v>0</v>
      </c>
    </row>
    <row r="437" spans="1:7" ht="15">
      <c r="A437" s="86" t="s">
        <v>2737</v>
      </c>
      <c r="B437" s="86">
        <v>2</v>
      </c>
      <c r="C437" s="121">
        <v>0.007662930202116559</v>
      </c>
      <c r="D437" s="86" t="s">
        <v>2598</v>
      </c>
      <c r="E437" s="86" t="b">
        <v>0</v>
      </c>
      <c r="F437" s="86" t="b">
        <v>0</v>
      </c>
      <c r="G437" s="86" t="b">
        <v>0</v>
      </c>
    </row>
    <row r="438" spans="1:7" ht="15">
      <c r="A438" s="86" t="s">
        <v>2738</v>
      </c>
      <c r="B438" s="86">
        <v>2</v>
      </c>
      <c r="C438" s="121">
        <v>0.007662930202116559</v>
      </c>
      <c r="D438" s="86" t="s">
        <v>2598</v>
      </c>
      <c r="E438" s="86" t="b">
        <v>1</v>
      </c>
      <c r="F438" s="86" t="b">
        <v>0</v>
      </c>
      <c r="G438" s="86" t="b">
        <v>0</v>
      </c>
    </row>
    <row r="439" spans="1:7" ht="15">
      <c r="A439" s="86" t="s">
        <v>2739</v>
      </c>
      <c r="B439" s="86">
        <v>2</v>
      </c>
      <c r="C439" s="121">
        <v>0.011902789295975448</v>
      </c>
      <c r="D439" s="86" t="s">
        <v>2598</v>
      </c>
      <c r="E439" s="86" t="b">
        <v>0</v>
      </c>
      <c r="F439" s="86" t="b">
        <v>0</v>
      </c>
      <c r="G439" s="86" t="b">
        <v>0</v>
      </c>
    </row>
    <row r="440" spans="1:7" ht="15">
      <c r="A440" s="86" t="s">
        <v>2740</v>
      </c>
      <c r="B440" s="86">
        <v>2</v>
      </c>
      <c r="C440" s="121">
        <v>0.007662930202116559</v>
      </c>
      <c r="D440" s="86" t="s">
        <v>2598</v>
      </c>
      <c r="E440" s="86" t="b">
        <v>0</v>
      </c>
      <c r="F440" s="86" t="b">
        <v>0</v>
      </c>
      <c r="G440" s="86" t="b">
        <v>0</v>
      </c>
    </row>
    <row r="441" spans="1:7" ht="15">
      <c r="A441" s="86" t="s">
        <v>369</v>
      </c>
      <c r="B441" s="86">
        <v>2</v>
      </c>
      <c r="C441" s="121">
        <v>0.007662930202116559</v>
      </c>
      <c r="D441" s="86" t="s">
        <v>2598</v>
      </c>
      <c r="E441" s="86" t="b">
        <v>0</v>
      </c>
      <c r="F441" s="86" t="b">
        <v>0</v>
      </c>
      <c r="G441" s="86" t="b">
        <v>0</v>
      </c>
    </row>
    <row r="442" spans="1:7" ht="15">
      <c r="A442" s="86" t="s">
        <v>3222</v>
      </c>
      <c r="B442" s="86">
        <v>2</v>
      </c>
      <c r="C442" s="121">
        <v>0.011902789295975448</v>
      </c>
      <c r="D442" s="86" t="s">
        <v>2598</v>
      </c>
      <c r="E442" s="86" t="b">
        <v>0</v>
      </c>
      <c r="F442" s="86" t="b">
        <v>0</v>
      </c>
      <c r="G442" s="86" t="b">
        <v>0</v>
      </c>
    </row>
    <row r="443" spans="1:7" ht="15">
      <c r="A443" s="86" t="s">
        <v>563</v>
      </c>
      <c r="B443" s="86">
        <v>7</v>
      </c>
      <c r="C443" s="121">
        <v>0</v>
      </c>
      <c r="D443" s="86" t="s">
        <v>2599</v>
      </c>
      <c r="E443" s="86" t="b">
        <v>0</v>
      </c>
      <c r="F443" s="86" t="b">
        <v>0</v>
      </c>
      <c r="G443" s="86" t="b">
        <v>0</v>
      </c>
    </row>
    <row r="444" spans="1:7" ht="15">
      <c r="A444" s="86" t="s">
        <v>2716</v>
      </c>
      <c r="B444" s="86">
        <v>7</v>
      </c>
      <c r="C444" s="121">
        <v>0</v>
      </c>
      <c r="D444" s="86" t="s">
        <v>2599</v>
      </c>
      <c r="E444" s="86" t="b">
        <v>0</v>
      </c>
      <c r="F444" s="86" t="b">
        <v>0</v>
      </c>
      <c r="G444" s="86" t="b">
        <v>0</v>
      </c>
    </row>
    <row r="445" spans="1:7" ht="15">
      <c r="A445" s="86" t="s">
        <v>355</v>
      </c>
      <c r="B445" s="86">
        <v>5</v>
      </c>
      <c r="C445" s="121">
        <v>0.007594939021446701</v>
      </c>
      <c r="D445" s="86" t="s">
        <v>2599</v>
      </c>
      <c r="E445" s="86" t="b">
        <v>0</v>
      </c>
      <c r="F445" s="86" t="b">
        <v>0</v>
      </c>
      <c r="G445" s="86" t="b">
        <v>0</v>
      </c>
    </row>
    <row r="446" spans="1:7" ht="15">
      <c r="A446" s="86" t="s">
        <v>2734</v>
      </c>
      <c r="B446" s="86">
        <v>5</v>
      </c>
      <c r="C446" s="121">
        <v>0.007594939021446701</v>
      </c>
      <c r="D446" s="86" t="s">
        <v>2599</v>
      </c>
      <c r="E446" s="86" t="b">
        <v>0</v>
      </c>
      <c r="F446" s="86" t="b">
        <v>0</v>
      </c>
      <c r="G446" s="86" t="b">
        <v>0</v>
      </c>
    </row>
    <row r="447" spans="1:7" ht="15">
      <c r="A447" s="86" t="s">
        <v>364</v>
      </c>
      <c r="B447" s="86">
        <v>3</v>
      </c>
      <c r="C447" s="121">
        <v>0.006899564724273646</v>
      </c>
      <c r="D447" s="86" t="s">
        <v>2599</v>
      </c>
      <c r="E447" s="86" t="b">
        <v>0</v>
      </c>
      <c r="F447" s="86" t="b">
        <v>0</v>
      </c>
      <c r="G447" s="86" t="b">
        <v>0</v>
      </c>
    </row>
    <row r="448" spans="1:7" ht="15">
      <c r="A448" s="86" t="s">
        <v>2718</v>
      </c>
      <c r="B448" s="86">
        <v>3</v>
      </c>
      <c r="C448" s="121">
        <v>0.006899564724273646</v>
      </c>
      <c r="D448" s="86" t="s">
        <v>2599</v>
      </c>
      <c r="E448" s="86" t="b">
        <v>0</v>
      </c>
      <c r="F448" s="86" t="b">
        <v>0</v>
      </c>
      <c r="G448" s="86" t="b">
        <v>0</v>
      </c>
    </row>
    <row r="449" spans="1:7" ht="15">
      <c r="A449" s="86" t="s">
        <v>2733</v>
      </c>
      <c r="B449" s="86">
        <v>3</v>
      </c>
      <c r="C449" s="121">
        <v>0.010201275831567668</v>
      </c>
      <c r="D449" s="86" t="s">
        <v>2599</v>
      </c>
      <c r="E449" s="86" t="b">
        <v>0</v>
      </c>
      <c r="F449" s="86" t="b">
        <v>0</v>
      </c>
      <c r="G449" s="86" t="b">
        <v>0</v>
      </c>
    </row>
    <row r="450" spans="1:7" ht="15">
      <c r="A450" s="86" t="s">
        <v>2742</v>
      </c>
      <c r="B450" s="86">
        <v>2</v>
      </c>
      <c r="C450" s="121">
        <v>0.006800850554378447</v>
      </c>
      <c r="D450" s="86" t="s">
        <v>2599</v>
      </c>
      <c r="E450" s="86" t="b">
        <v>0</v>
      </c>
      <c r="F450" s="86" t="b">
        <v>0</v>
      </c>
      <c r="G450" s="86" t="b">
        <v>0</v>
      </c>
    </row>
    <row r="451" spans="1:7" ht="15">
      <c r="A451" s="86" t="s">
        <v>359</v>
      </c>
      <c r="B451" s="86">
        <v>2</v>
      </c>
      <c r="C451" s="121">
        <v>0.006800850554378447</v>
      </c>
      <c r="D451" s="86" t="s">
        <v>2599</v>
      </c>
      <c r="E451" s="86" t="b">
        <v>0</v>
      </c>
      <c r="F451" s="86" t="b">
        <v>0</v>
      </c>
      <c r="G451" s="86" t="b">
        <v>0</v>
      </c>
    </row>
    <row r="452" spans="1:7" ht="15">
      <c r="A452" s="86" t="s">
        <v>2743</v>
      </c>
      <c r="B452" s="86">
        <v>2</v>
      </c>
      <c r="C452" s="121">
        <v>0.006800850554378447</v>
      </c>
      <c r="D452" s="86" t="s">
        <v>2599</v>
      </c>
      <c r="E452" s="86" t="b">
        <v>0</v>
      </c>
      <c r="F452" s="86" t="b">
        <v>0</v>
      </c>
      <c r="G452" s="86" t="b">
        <v>0</v>
      </c>
    </row>
    <row r="453" spans="1:7" ht="15">
      <c r="A453" s="86" t="s">
        <v>2717</v>
      </c>
      <c r="B453" s="86">
        <v>2</v>
      </c>
      <c r="C453" s="121">
        <v>0.006800850554378447</v>
      </c>
      <c r="D453" s="86" t="s">
        <v>2599</v>
      </c>
      <c r="E453" s="86" t="b">
        <v>0</v>
      </c>
      <c r="F453" s="86" t="b">
        <v>0</v>
      </c>
      <c r="G453" s="86" t="b">
        <v>0</v>
      </c>
    </row>
    <row r="454" spans="1:7" ht="15">
      <c r="A454" s="86" t="s">
        <v>3214</v>
      </c>
      <c r="B454" s="86">
        <v>2</v>
      </c>
      <c r="C454" s="121">
        <v>0.006800850554378447</v>
      </c>
      <c r="D454" s="86" t="s">
        <v>2599</v>
      </c>
      <c r="E454" s="86" t="b">
        <v>0</v>
      </c>
      <c r="F454" s="86" t="b">
        <v>0</v>
      </c>
      <c r="G454" s="86" t="b">
        <v>0</v>
      </c>
    </row>
    <row r="455" spans="1:7" ht="15">
      <c r="A455" s="86" t="s">
        <v>3180</v>
      </c>
      <c r="B455" s="86">
        <v>2</v>
      </c>
      <c r="C455" s="121">
        <v>0.01056372550017821</v>
      </c>
      <c r="D455" s="86" t="s">
        <v>2599</v>
      </c>
      <c r="E455" s="86" t="b">
        <v>0</v>
      </c>
      <c r="F455" s="86" t="b">
        <v>0</v>
      </c>
      <c r="G455" s="86" t="b">
        <v>0</v>
      </c>
    </row>
    <row r="456" spans="1:7" ht="15">
      <c r="A456" s="86" t="s">
        <v>2731</v>
      </c>
      <c r="B456" s="86">
        <v>2</v>
      </c>
      <c r="C456" s="121">
        <v>0.006800850554378447</v>
      </c>
      <c r="D456" s="86" t="s">
        <v>2599</v>
      </c>
      <c r="E456" s="86" t="b">
        <v>0</v>
      </c>
      <c r="F456" s="86" t="b">
        <v>0</v>
      </c>
      <c r="G456" s="86" t="b">
        <v>0</v>
      </c>
    </row>
    <row r="457" spans="1:7" ht="15">
      <c r="A457" s="86" t="s">
        <v>3227</v>
      </c>
      <c r="B457" s="86">
        <v>2</v>
      </c>
      <c r="C457" s="121">
        <v>0.01056372550017821</v>
      </c>
      <c r="D457" s="86" t="s">
        <v>2599</v>
      </c>
      <c r="E457" s="86" t="b">
        <v>1</v>
      </c>
      <c r="F457" s="86" t="b">
        <v>0</v>
      </c>
      <c r="G457" s="86" t="b">
        <v>0</v>
      </c>
    </row>
    <row r="458" spans="1:7" ht="15">
      <c r="A458" s="86" t="s">
        <v>3236</v>
      </c>
      <c r="B458" s="86">
        <v>2</v>
      </c>
      <c r="C458" s="121">
        <v>0.01056372550017821</v>
      </c>
      <c r="D458" s="86" t="s">
        <v>2599</v>
      </c>
      <c r="E458" s="86" t="b">
        <v>0</v>
      </c>
      <c r="F458" s="86" t="b">
        <v>0</v>
      </c>
      <c r="G458" s="86" t="b">
        <v>0</v>
      </c>
    </row>
    <row r="459" spans="1:7" ht="15">
      <c r="A459" s="86" t="s">
        <v>563</v>
      </c>
      <c r="B459" s="86">
        <v>13</v>
      </c>
      <c r="C459" s="121">
        <v>0</v>
      </c>
      <c r="D459" s="86" t="s">
        <v>2600</v>
      </c>
      <c r="E459" s="86" t="b">
        <v>0</v>
      </c>
      <c r="F459" s="86" t="b">
        <v>0</v>
      </c>
      <c r="G459" s="86" t="b">
        <v>0</v>
      </c>
    </row>
    <row r="460" spans="1:7" ht="15">
      <c r="A460" s="86" t="s">
        <v>2716</v>
      </c>
      <c r="B460" s="86">
        <v>11</v>
      </c>
      <c r="C460" s="121">
        <v>0</v>
      </c>
      <c r="D460" s="86" t="s">
        <v>2600</v>
      </c>
      <c r="E460" s="86" t="b">
        <v>0</v>
      </c>
      <c r="F460" s="86" t="b">
        <v>0</v>
      </c>
      <c r="G460" s="86" t="b">
        <v>0</v>
      </c>
    </row>
    <row r="461" spans="1:7" ht="15">
      <c r="A461" s="86" t="s">
        <v>2717</v>
      </c>
      <c r="B461" s="86">
        <v>7</v>
      </c>
      <c r="C461" s="121">
        <v>0.01404259751968876</v>
      </c>
      <c r="D461" s="86" t="s">
        <v>2600</v>
      </c>
      <c r="E461" s="86" t="b">
        <v>0</v>
      </c>
      <c r="F461" s="86" t="b">
        <v>0</v>
      </c>
      <c r="G461" s="86" t="b">
        <v>0</v>
      </c>
    </row>
    <row r="462" spans="1:7" ht="15">
      <c r="A462" s="86" t="s">
        <v>363</v>
      </c>
      <c r="B462" s="86">
        <v>5</v>
      </c>
      <c r="C462" s="121">
        <v>0.010030426799777685</v>
      </c>
      <c r="D462" s="86" t="s">
        <v>2600</v>
      </c>
      <c r="E462" s="86" t="b">
        <v>0</v>
      </c>
      <c r="F462" s="86" t="b">
        <v>0</v>
      </c>
      <c r="G462" s="86" t="b">
        <v>0</v>
      </c>
    </row>
    <row r="463" spans="1:7" ht="15">
      <c r="A463" s="86" t="s">
        <v>2745</v>
      </c>
      <c r="B463" s="86">
        <v>4</v>
      </c>
      <c r="C463" s="121">
        <v>0.008024341439822148</v>
      </c>
      <c r="D463" s="86" t="s">
        <v>2600</v>
      </c>
      <c r="E463" s="86" t="b">
        <v>0</v>
      </c>
      <c r="F463" s="86" t="b">
        <v>0</v>
      </c>
      <c r="G463" s="86" t="b">
        <v>0</v>
      </c>
    </row>
    <row r="464" spans="1:7" ht="15">
      <c r="A464" s="86" t="s">
        <v>2733</v>
      </c>
      <c r="B464" s="86">
        <v>4</v>
      </c>
      <c r="C464" s="121">
        <v>0.008024341439822148</v>
      </c>
      <c r="D464" s="86" t="s">
        <v>2600</v>
      </c>
      <c r="E464" s="86" t="b">
        <v>0</v>
      </c>
      <c r="F464" s="86" t="b">
        <v>0</v>
      </c>
      <c r="G464" s="86" t="b">
        <v>0</v>
      </c>
    </row>
    <row r="465" spans="1:7" ht="15">
      <c r="A465" s="86" t="s">
        <v>2746</v>
      </c>
      <c r="B465" s="86">
        <v>4</v>
      </c>
      <c r="C465" s="121">
        <v>0.008024341439822148</v>
      </c>
      <c r="D465" s="86" t="s">
        <v>2600</v>
      </c>
      <c r="E465" s="86" t="b">
        <v>0</v>
      </c>
      <c r="F465" s="86" t="b">
        <v>0</v>
      </c>
      <c r="G465" s="86" t="b">
        <v>0</v>
      </c>
    </row>
    <row r="466" spans="1:7" ht="15">
      <c r="A466" s="86" t="s">
        <v>2747</v>
      </c>
      <c r="B466" s="86">
        <v>4</v>
      </c>
      <c r="C466" s="121">
        <v>0.008024341439822148</v>
      </c>
      <c r="D466" s="86" t="s">
        <v>2600</v>
      </c>
      <c r="E466" s="86" t="b">
        <v>0</v>
      </c>
      <c r="F466" s="86" t="b">
        <v>0</v>
      </c>
      <c r="G466" s="86" t="b">
        <v>0</v>
      </c>
    </row>
    <row r="467" spans="1:7" ht="15">
      <c r="A467" s="86" t="s">
        <v>2748</v>
      </c>
      <c r="B467" s="86">
        <v>4</v>
      </c>
      <c r="C467" s="121">
        <v>0.008024341439822148</v>
      </c>
      <c r="D467" s="86" t="s">
        <v>2600</v>
      </c>
      <c r="E467" s="86" t="b">
        <v>0</v>
      </c>
      <c r="F467" s="86" t="b">
        <v>0</v>
      </c>
      <c r="G467" s="86" t="b">
        <v>0</v>
      </c>
    </row>
    <row r="468" spans="1:7" ht="15">
      <c r="A468" s="86" t="s">
        <v>2749</v>
      </c>
      <c r="B468" s="86">
        <v>4</v>
      </c>
      <c r="C468" s="121">
        <v>0.008024341439822148</v>
      </c>
      <c r="D468" s="86" t="s">
        <v>2600</v>
      </c>
      <c r="E468" s="86" t="b">
        <v>0</v>
      </c>
      <c r="F468" s="86" t="b">
        <v>0</v>
      </c>
      <c r="G468" s="86" t="b">
        <v>0</v>
      </c>
    </row>
    <row r="469" spans="1:7" ht="15">
      <c r="A469" s="86" t="s">
        <v>2740</v>
      </c>
      <c r="B469" s="86">
        <v>4</v>
      </c>
      <c r="C469" s="121">
        <v>0.008024341439822148</v>
      </c>
      <c r="D469" s="86" t="s">
        <v>2600</v>
      </c>
      <c r="E469" s="86" t="b">
        <v>0</v>
      </c>
      <c r="F469" s="86" t="b">
        <v>0</v>
      </c>
      <c r="G469" s="86" t="b">
        <v>0</v>
      </c>
    </row>
    <row r="470" spans="1:7" ht="15">
      <c r="A470" s="86" t="s">
        <v>3223</v>
      </c>
      <c r="B470" s="86">
        <v>4</v>
      </c>
      <c r="C470" s="121">
        <v>0.008024341439822148</v>
      </c>
      <c r="D470" s="86" t="s">
        <v>2600</v>
      </c>
      <c r="E470" s="86" t="b">
        <v>0</v>
      </c>
      <c r="F470" s="86" t="b">
        <v>0</v>
      </c>
      <c r="G470" s="86" t="b">
        <v>0</v>
      </c>
    </row>
    <row r="471" spans="1:7" ht="15">
      <c r="A471" s="86" t="s">
        <v>3189</v>
      </c>
      <c r="B471" s="86">
        <v>4</v>
      </c>
      <c r="C471" s="121">
        <v>0.008024341439822148</v>
      </c>
      <c r="D471" s="86" t="s">
        <v>2600</v>
      </c>
      <c r="E471" s="86" t="b">
        <v>0</v>
      </c>
      <c r="F471" s="86" t="b">
        <v>0</v>
      </c>
      <c r="G471" s="86" t="b">
        <v>0</v>
      </c>
    </row>
    <row r="472" spans="1:7" ht="15">
      <c r="A472" s="86" t="s">
        <v>402</v>
      </c>
      <c r="B472" s="86">
        <v>3</v>
      </c>
      <c r="C472" s="121">
        <v>0.007729745622446061</v>
      </c>
      <c r="D472" s="86" t="s">
        <v>2600</v>
      </c>
      <c r="E472" s="86" t="b">
        <v>0</v>
      </c>
      <c r="F472" s="86" t="b">
        <v>0</v>
      </c>
      <c r="G472" s="86" t="b">
        <v>0</v>
      </c>
    </row>
    <row r="473" spans="1:7" ht="15">
      <c r="A473" s="86" t="s">
        <v>3180</v>
      </c>
      <c r="B473" s="86">
        <v>3</v>
      </c>
      <c r="C473" s="121">
        <v>0.007729745622446061</v>
      </c>
      <c r="D473" s="86" t="s">
        <v>2600</v>
      </c>
      <c r="E473" s="86" t="b">
        <v>0</v>
      </c>
      <c r="F473" s="86" t="b">
        <v>0</v>
      </c>
      <c r="G473" s="86" t="b">
        <v>0</v>
      </c>
    </row>
    <row r="474" spans="1:7" ht="15">
      <c r="A474" s="86" t="s">
        <v>2751</v>
      </c>
      <c r="B474" s="86">
        <v>3</v>
      </c>
      <c r="C474" s="121">
        <v>0.007729745622446061</v>
      </c>
      <c r="D474" s="86" t="s">
        <v>2600</v>
      </c>
      <c r="E474" s="86" t="b">
        <v>0</v>
      </c>
      <c r="F474" s="86" t="b">
        <v>0</v>
      </c>
      <c r="G474" s="86" t="b">
        <v>0</v>
      </c>
    </row>
    <row r="475" spans="1:7" ht="15">
      <c r="A475" s="86" t="s">
        <v>2732</v>
      </c>
      <c r="B475" s="86">
        <v>2</v>
      </c>
      <c r="C475" s="121">
        <v>0.006761303100404054</v>
      </c>
      <c r="D475" s="86" t="s">
        <v>2600</v>
      </c>
      <c r="E475" s="86" t="b">
        <v>0</v>
      </c>
      <c r="F475" s="86" t="b">
        <v>0</v>
      </c>
      <c r="G475" s="86" t="b">
        <v>0</v>
      </c>
    </row>
    <row r="476" spans="1:7" ht="15">
      <c r="A476" s="86" t="s">
        <v>2730</v>
      </c>
      <c r="B476" s="86">
        <v>2</v>
      </c>
      <c r="C476" s="121">
        <v>0.006761303100404054</v>
      </c>
      <c r="D476" s="86" t="s">
        <v>2600</v>
      </c>
      <c r="E476" s="86" t="b">
        <v>0</v>
      </c>
      <c r="F476" s="86" t="b">
        <v>0</v>
      </c>
      <c r="G476" s="86" t="b">
        <v>0</v>
      </c>
    </row>
    <row r="477" spans="1:7" ht="15">
      <c r="A477" s="86" t="s">
        <v>3181</v>
      </c>
      <c r="B477" s="86">
        <v>2</v>
      </c>
      <c r="C477" s="121">
        <v>0.009510435480897033</v>
      </c>
      <c r="D477" s="86" t="s">
        <v>2600</v>
      </c>
      <c r="E477" s="86" t="b">
        <v>0</v>
      </c>
      <c r="F477" s="86" t="b">
        <v>0</v>
      </c>
      <c r="G477" s="86" t="b">
        <v>0</v>
      </c>
    </row>
    <row r="478" spans="1:7" ht="15">
      <c r="A478" s="86" t="s">
        <v>3228</v>
      </c>
      <c r="B478" s="86">
        <v>2</v>
      </c>
      <c r="C478" s="121">
        <v>0.009510435480897033</v>
      </c>
      <c r="D478" s="86" t="s">
        <v>2600</v>
      </c>
      <c r="E478" s="86" t="b">
        <v>0</v>
      </c>
      <c r="F478" s="86" t="b">
        <v>0</v>
      </c>
      <c r="G478" s="86" t="b">
        <v>0</v>
      </c>
    </row>
    <row r="479" spans="1:7" ht="15">
      <c r="A479" s="86" t="s">
        <v>3289</v>
      </c>
      <c r="B479" s="86">
        <v>2</v>
      </c>
      <c r="C479" s="121">
        <v>0.006761303100404054</v>
      </c>
      <c r="D479" s="86" t="s">
        <v>2600</v>
      </c>
      <c r="E479" s="86" t="b">
        <v>0</v>
      </c>
      <c r="F479" s="86" t="b">
        <v>1</v>
      </c>
      <c r="G479" s="86" t="b">
        <v>0</v>
      </c>
    </row>
    <row r="480" spans="1:7" ht="15">
      <c r="A480" s="86" t="s">
        <v>417</v>
      </c>
      <c r="B480" s="86">
        <v>2</v>
      </c>
      <c r="C480" s="121">
        <v>0.006761303100404054</v>
      </c>
      <c r="D480" s="86" t="s">
        <v>2600</v>
      </c>
      <c r="E480" s="86" t="b">
        <v>0</v>
      </c>
      <c r="F480" s="86" t="b">
        <v>0</v>
      </c>
      <c r="G480" s="86" t="b">
        <v>0</v>
      </c>
    </row>
    <row r="481" spans="1:7" ht="15">
      <c r="A481" s="86" t="s">
        <v>3183</v>
      </c>
      <c r="B481" s="86">
        <v>2</v>
      </c>
      <c r="C481" s="121">
        <v>0.006761303100404054</v>
      </c>
      <c r="D481" s="86" t="s">
        <v>2600</v>
      </c>
      <c r="E481" s="86" t="b">
        <v>1</v>
      </c>
      <c r="F481" s="86" t="b">
        <v>0</v>
      </c>
      <c r="G481" s="86" t="b">
        <v>0</v>
      </c>
    </row>
    <row r="482" spans="1:7" ht="15">
      <c r="A482" s="86" t="s">
        <v>3255</v>
      </c>
      <c r="B482" s="86">
        <v>2</v>
      </c>
      <c r="C482" s="121">
        <v>0.009510435480897033</v>
      </c>
      <c r="D482" s="86" t="s">
        <v>2600</v>
      </c>
      <c r="E482" s="86" t="b">
        <v>0</v>
      </c>
      <c r="F482" s="86" t="b">
        <v>0</v>
      </c>
      <c r="G482" s="86" t="b">
        <v>0</v>
      </c>
    </row>
    <row r="483" spans="1:7" ht="15">
      <c r="A483" s="86" t="s">
        <v>2742</v>
      </c>
      <c r="B483" s="86">
        <v>2</v>
      </c>
      <c r="C483" s="121">
        <v>0.006761303100404054</v>
      </c>
      <c r="D483" s="86" t="s">
        <v>2600</v>
      </c>
      <c r="E483" s="86" t="b">
        <v>0</v>
      </c>
      <c r="F483" s="86" t="b">
        <v>0</v>
      </c>
      <c r="G483" s="86" t="b">
        <v>0</v>
      </c>
    </row>
    <row r="484" spans="1:7" ht="15">
      <c r="A484" s="86" t="s">
        <v>3176</v>
      </c>
      <c r="B484" s="86">
        <v>2</v>
      </c>
      <c r="C484" s="121">
        <v>0.006761303100404054</v>
      </c>
      <c r="D484" s="86" t="s">
        <v>2600</v>
      </c>
      <c r="E484" s="86" t="b">
        <v>0</v>
      </c>
      <c r="F484" s="86" t="b">
        <v>0</v>
      </c>
      <c r="G484" s="86" t="b">
        <v>0</v>
      </c>
    </row>
    <row r="485" spans="1:7" ht="15">
      <c r="A485" s="86" t="s">
        <v>2722</v>
      </c>
      <c r="B485" s="86">
        <v>2</v>
      </c>
      <c r="C485" s="121">
        <v>0.006761303100404054</v>
      </c>
      <c r="D485" s="86" t="s">
        <v>2600</v>
      </c>
      <c r="E485" s="86" t="b">
        <v>0</v>
      </c>
      <c r="F485" s="86" t="b">
        <v>0</v>
      </c>
      <c r="G485" s="86" t="b">
        <v>0</v>
      </c>
    </row>
    <row r="486" spans="1:7" ht="15">
      <c r="A486" s="86" t="s">
        <v>2718</v>
      </c>
      <c r="B486" s="86">
        <v>2</v>
      </c>
      <c r="C486" s="121">
        <v>0.006761303100404054</v>
      </c>
      <c r="D486" s="86" t="s">
        <v>2600</v>
      </c>
      <c r="E486" s="86" t="b">
        <v>0</v>
      </c>
      <c r="F486" s="86" t="b">
        <v>0</v>
      </c>
      <c r="G486" s="86" t="b">
        <v>0</v>
      </c>
    </row>
    <row r="487" spans="1:7" ht="15">
      <c r="A487" s="86" t="s">
        <v>3179</v>
      </c>
      <c r="B487" s="86">
        <v>2</v>
      </c>
      <c r="C487" s="121">
        <v>0.006761303100404054</v>
      </c>
      <c r="D487" s="86" t="s">
        <v>2600</v>
      </c>
      <c r="E487" s="86" t="b">
        <v>0</v>
      </c>
      <c r="F487" s="86" t="b">
        <v>0</v>
      </c>
      <c r="G487" s="86" t="b">
        <v>0</v>
      </c>
    </row>
    <row r="488" spans="1:7" ht="15">
      <c r="A488" s="86" t="s">
        <v>370</v>
      </c>
      <c r="B488" s="86">
        <v>5</v>
      </c>
      <c r="C488" s="121">
        <v>0</v>
      </c>
      <c r="D488" s="86" t="s">
        <v>2601</v>
      </c>
      <c r="E488" s="86" t="b">
        <v>0</v>
      </c>
      <c r="F488" s="86" t="b">
        <v>0</v>
      </c>
      <c r="G488" s="86" t="b">
        <v>0</v>
      </c>
    </row>
    <row r="489" spans="1:7" ht="15">
      <c r="A489" s="86" t="s">
        <v>2751</v>
      </c>
      <c r="B489" s="86">
        <v>5</v>
      </c>
      <c r="C489" s="121">
        <v>0</v>
      </c>
      <c r="D489" s="86" t="s">
        <v>2601</v>
      </c>
      <c r="E489" s="86" t="b">
        <v>0</v>
      </c>
      <c r="F489" s="86" t="b">
        <v>0</v>
      </c>
      <c r="G489" s="86" t="b">
        <v>0</v>
      </c>
    </row>
    <row r="490" spans="1:7" ht="15">
      <c r="A490" s="86" t="s">
        <v>2752</v>
      </c>
      <c r="B490" s="86">
        <v>5</v>
      </c>
      <c r="C490" s="121">
        <v>0</v>
      </c>
      <c r="D490" s="86" t="s">
        <v>2601</v>
      </c>
      <c r="E490" s="86" t="b">
        <v>0</v>
      </c>
      <c r="F490" s="86" t="b">
        <v>0</v>
      </c>
      <c r="G490" s="86" t="b">
        <v>0</v>
      </c>
    </row>
    <row r="491" spans="1:7" ht="15">
      <c r="A491" s="86" t="s">
        <v>2753</v>
      </c>
      <c r="B491" s="86">
        <v>5</v>
      </c>
      <c r="C491" s="121">
        <v>0</v>
      </c>
      <c r="D491" s="86" t="s">
        <v>2601</v>
      </c>
      <c r="E491" s="86" t="b">
        <v>0</v>
      </c>
      <c r="F491" s="86" t="b">
        <v>0</v>
      </c>
      <c r="G491" s="86" t="b">
        <v>0</v>
      </c>
    </row>
    <row r="492" spans="1:7" ht="15">
      <c r="A492" s="86" t="s">
        <v>2717</v>
      </c>
      <c r="B492" s="86">
        <v>5</v>
      </c>
      <c r="C492" s="121">
        <v>0</v>
      </c>
      <c r="D492" s="86" t="s">
        <v>2601</v>
      </c>
      <c r="E492" s="86" t="b">
        <v>0</v>
      </c>
      <c r="F492" s="86" t="b">
        <v>0</v>
      </c>
      <c r="G492" s="86" t="b">
        <v>0</v>
      </c>
    </row>
    <row r="493" spans="1:7" ht="15">
      <c r="A493" s="86" t="s">
        <v>2754</v>
      </c>
      <c r="B493" s="86">
        <v>5</v>
      </c>
      <c r="C493" s="121">
        <v>0</v>
      </c>
      <c r="D493" s="86" t="s">
        <v>2601</v>
      </c>
      <c r="E493" s="86" t="b">
        <v>0</v>
      </c>
      <c r="F493" s="86" t="b">
        <v>0</v>
      </c>
      <c r="G493" s="86" t="b">
        <v>0</v>
      </c>
    </row>
    <row r="494" spans="1:7" ht="15">
      <c r="A494" s="86" t="s">
        <v>2755</v>
      </c>
      <c r="B494" s="86">
        <v>5</v>
      </c>
      <c r="C494" s="121">
        <v>0</v>
      </c>
      <c r="D494" s="86" t="s">
        <v>2601</v>
      </c>
      <c r="E494" s="86" t="b">
        <v>0</v>
      </c>
      <c r="F494" s="86" t="b">
        <v>0</v>
      </c>
      <c r="G494" s="86" t="b">
        <v>0</v>
      </c>
    </row>
    <row r="495" spans="1:7" ht="15">
      <c r="A495" s="86" t="s">
        <v>2756</v>
      </c>
      <c r="B495" s="86">
        <v>5</v>
      </c>
      <c r="C495" s="121">
        <v>0</v>
      </c>
      <c r="D495" s="86" t="s">
        <v>2601</v>
      </c>
      <c r="E495" s="86" t="b">
        <v>0</v>
      </c>
      <c r="F495" s="86" t="b">
        <v>0</v>
      </c>
      <c r="G495" s="86" t="b">
        <v>0</v>
      </c>
    </row>
    <row r="496" spans="1:7" ht="15">
      <c r="A496" s="86" t="s">
        <v>2757</v>
      </c>
      <c r="B496" s="86">
        <v>5</v>
      </c>
      <c r="C496" s="121">
        <v>0</v>
      </c>
      <c r="D496" s="86" t="s">
        <v>2601</v>
      </c>
      <c r="E496" s="86" t="b">
        <v>0</v>
      </c>
      <c r="F496" s="86" t="b">
        <v>0</v>
      </c>
      <c r="G496" s="86" t="b">
        <v>0</v>
      </c>
    </row>
    <row r="497" spans="1:7" ht="15">
      <c r="A497" s="86" t="s">
        <v>2758</v>
      </c>
      <c r="B497" s="86">
        <v>5</v>
      </c>
      <c r="C497" s="121">
        <v>0</v>
      </c>
      <c r="D497" s="86" t="s">
        <v>2601</v>
      </c>
      <c r="E497" s="86" t="b">
        <v>0</v>
      </c>
      <c r="F497" s="86" t="b">
        <v>0</v>
      </c>
      <c r="G497" s="86" t="b">
        <v>0</v>
      </c>
    </row>
    <row r="498" spans="1:7" ht="15">
      <c r="A498" s="86" t="s">
        <v>563</v>
      </c>
      <c r="B498" s="86">
        <v>5</v>
      </c>
      <c r="C498" s="121">
        <v>0</v>
      </c>
      <c r="D498" s="86" t="s">
        <v>2601</v>
      </c>
      <c r="E498" s="86" t="b">
        <v>0</v>
      </c>
      <c r="F498" s="86" t="b">
        <v>0</v>
      </c>
      <c r="G498" s="86" t="b">
        <v>0</v>
      </c>
    </row>
    <row r="499" spans="1:7" ht="15">
      <c r="A499" s="86" t="s">
        <v>2716</v>
      </c>
      <c r="B499" s="86">
        <v>4</v>
      </c>
      <c r="C499" s="121">
        <v>0</v>
      </c>
      <c r="D499" s="86" t="s">
        <v>2602</v>
      </c>
      <c r="E499" s="86" t="b">
        <v>0</v>
      </c>
      <c r="F499" s="86" t="b">
        <v>0</v>
      </c>
      <c r="G499" s="86" t="b">
        <v>0</v>
      </c>
    </row>
    <row r="500" spans="1:7" ht="15">
      <c r="A500" s="86" t="s">
        <v>387</v>
      </c>
      <c r="B500" s="86">
        <v>3</v>
      </c>
      <c r="C500" s="121">
        <v>0</v>
      </c>
      <c r="D500" s="86" t="s">
        <v>2602</v>
      </c>
      <c r="E500" s="86" t="b">
        <v>0</v>
      </c>
      <c r="F500" s="86" t="b">
        <v>0</v>
      </c>
      <c r="G500" s="86" t="b">
        <v>0</v>
      </c>
    </row>
    <row r="501" spans="1:7" ht="15">
      <c r="A501" s="86" t="s">
        <v>563</v>
      </c>
      <c r="B501" s="86">
        <v>3</v>
      </c>
      <c r="C501" s="121">
        <v>0</v>
      </c>
      <c r="D501" s="86" t="s">
        <v>2602</v>
      </c>
      <c r="E501" s="86" t="b">
        <v>0</v>
      </c>
      <c r="F501" s="86" t="b">
        <v>0</v>
      </c>
      <c r="G501" s="86" t="b">
        <v>0</v>
      </c>
    </row>
    <row r="502" spans="1:7" ht="15">
      <c r="A502" s="86" t="s">
        <v>2760</v>
      </c>
      <c r="B502" s="86">
        <v>2</v>
      </c>
      <c r="C502" s="121">
        <v>0.01468065399137423</v>
      </c>
      <c r="D502" s="86" t="s">
        <v>2602</v>
      </c>
      <c r="E502" s="86" t="b">
        <v>0</v>
      </c>
      <c r="F502" s="86" t="b">
        <v>0</v>
      </c>
      <c r="G502" s="86" t="b">
        <v>0</v>
      </c>
    </row>
    <row r="503" spans="1:7" ht="15">
      <c r="A503" s="86" t="s">
        <v>2761</v>
      </c>
      <c r="B503" s="86">
        <v>2</v>
      </c>
      <c r="C503" s="121">
        <v>0.005418192586328654</v>
      </c>
      <c r="D503" s="86" t="s">
        <v>2602</v>
      </c>
      <c r="E503" s="86" t="b">
        <v>0</v>
      </c>
      <c r="F503" s="86" t="b">
        <v>0</v>
      </c>
      <c r="G503" s="86" t="b">
        <v>0</v>
      </c>
    </row>
    <row r="504" spans="1:7" ht="15">
      <c r="A504" s="86" t="s">
        <v>2762</v>
      </c>
      <c r="B504" s="86">
        <v>2</v>
      </c>
      <c r="C504" s="121">
        <v>0.005418192586328654</v>
      </c>
      <c r="D504" s="86" t="s">
        <v>2602</v>
      </c>
      <c r="E504" s="86" t="b">
        <v>0</v>
      </c>
      <c r="F504" s="86" t="b">
        <v>0</v>
      </c>
      <c r="G504" s="86" t="b">
        <v>0</v>
      </c>
    </row>
    <row r="505" spans="1:7" ht="15">
      <c r="A505" s="86" t="s">
        <v>2763</v>
      </c>
      <c r="B505" s="86">
        <v>2</v>
      </c>
      <c r="C505" s="121">
        <v>0.005418192586328654</v>
      </c>
      <c r="D505" s="86" t="s">
        <v>2602</v>
      </c>
      <c r="E505" s="86" t="b">
        <v>0</v>
      </c>
      <c r="F505" s="86" t="b">
        <v>0</v>
      </c>
      <c r="G505" s="86" t="b">
        <v>0</v>
      </c>
    </row>
    <row r="506" spans="1:7" ht="15">
      <c r="A506" s="86" t="s">
        <v>2764</v>
      </c>
      <c r="B506" s="86">
        <v>2</v>
      </c>
      <c r="C506" s="121">
        <v>0.005418192586328654</v>
      </c>
      <c r="D506" s="86" t="s">
        <v>2602</v>
      </c>
      <c r="E506" s="86" t="b">
        <v>0</v>
      </c>
      <c r="F506" s="86" t="b">
        <v>0</v>
      </c>
      <c r="G506" s="86" t="b">
        <v>0</v>
      </c>
    </row>
    <row r="507" spans="1:7" ht="15">
      <c r="A507" s="86" t="s">
        <v>2740</v>
      </c>
      <c r="B507" s="86">
        <v>2</v>
      </c>
      <c r="C507" s="121">
        <v>0.005418192586328654</v>
      </c>
      <c r="D507" s="86" t="s">
        <v>2602</v>
      </c>
      <c r="E507" s="86" t="b">
        <v>0</v>
      </c>
      <c r="F507" s="86" t="b">
        <v>0</v>
      </c>
      <c r="G507" s="86" t="b">
        <v>0</v>
      </c>
    </row>
    <row r="508" spans="1:7" ht="15">
      <c r="A508" s="86" t="s">
        <v>2765</v>
      </c>
      <c r="B508" s="86">
        <v>2</v>
      </c>
      <c r="C508" s="121">
        <v>0.005418192586328654</v>
      </c>
      <c r="D508" s="86" t="s">
        <v>2602</v>
      </c>
      <c r="E508" s="86" t="b">
        <v>0</v>
      </c>
      <c r="F508" s="86" t="b">
        <v>0</v>
      </c>
      <c r="G508" s="86" t="b">
        <v>0</v>
      </c>
    </row>
    <row r="509" spans="1:7" ht="15">
      <c r="A509" s="86" t="s">
        <v>3240</v>
      </c>
      <c r="B509" s="86">
        <v>2</v>
      </c>
      <c r="C509" s="121">
        <v>0.005418192586328654</v>
      </c>
      <c r="D509" s="86" t="s">
        <v>2602</v>
      </c>
      <c r="E509" s="86" t="b">
        <v>0</v>
      </c>
      <c r="F509" s="86" t="b">
        <v>0</v>
      </c>
      <c r="G509" s="86" t="b">
        <v>0</v>
      </c>
    </row>
    <row r="510" spans="1:7" ht="15">
      <c r="A510" s="86" t="s">
        <v>3280</v>
      </c>
      <c r="B510" s="86">
        <v>2</v>
      </c>
      <c r="C510" s="121">
        <v>0.005418192586328654</v>
      </c>
      <c r="D510" s="86" t="s">
        <v>2602</v>
      </c>
      <c r="E510" s="86" t="b">
        <v>0</v>
      </c>
      <c r="F510" s="86" t="b">
        <v>0</v>
      </c>
      <c r="G510" s="86" t="b">
        <v>0</v>
      </c>
    </row>
    <row r="511" spans="1:7" ht="15">
      <c r="A511" s="86" t="s">
        <v>3281</v>
      </c>
      <c r="B511" s="86">
        <v>2</v>
      </c>
      <c r="C511" s="121">
        <v>0.005418192586328654</v>
      </c>
      <c r="D511" s="86" t="s">
        <v>2602</v>
      </c>
      <c r="E511" s="86" t="b">
        <v>0</v>
      </c>
      <c r="F511" s="86" t="b">
        <v>0</v>
      </c>
      <c r="G511" s="86" t="b">
        <v>0</v>
      </c>
    </row>
    <row r="512" spans="1:7" ht="15">
      <c r="A512" s="86" t="s">
        <v>3393</v>
      </c>
      <c r="B512" s="86">
        <v>2</v>
      </c>
      <c r="C512" s="121">
        <v>0.005418192586328654</v>
      </c>
      <c r="D512" s="86" t="s">
        <v>2602</v>
      </c>
      <c r="E512" s="86" t="b">
        <v>0</v>
      </c>
      <c r="F512" s="86" t="b">
        <v>0</v>
      </c>
      <c r="G512" s="86" t="b">
        <v>0</v>
      </c>
    </row>
    <row r="513" spans="1:7" ht="15">
      <c r="A513" s="86" t="s">
        <v>3282</v>
      </c>
      <c r="B513" s="86">
        <v>2</v>
      </c>
      <c r="C513" s="121">
        <v>0.005418192586328654</v>
      </c>
      <c r="D513" s="86" t="s">
        <v>2602</v>
      </c>
      <c r="E513" s="86" t="b">
        <v>0</v>
      </c>
      <c r="F513" s="86" t="b">
        <v>0</v>
      </c>
      <c r="G513" s="86" t="b">
        <v>0</v>
      </c>
    </row>
    <row r="514" spans="1:7" ht="15">
      <c r="A514" s="86" t="s">
        <v>2732</v>
      </c>
      <c r="B514" s="86">
        <v>2</v>
      </c>
      <c r="C514" s="121">
        <v>0.005418192586328654</v>
      </c>
      <c r="D514" s="86" t="s">
        <v>2602</v>
      </c>
      <c r="E514" s="86" t="b">
        <v>0</v>
      </c>
      <c r="F514" s="86" t="b">
        <v>0</v>
      </c>
      <c r="G514" s="86" t="b">
        <v>0</v>
      </c>
    </row>
    <row r="515" spans="1:7" ht="15">
      <c r="A515" s="86" t="s">
        <v>2735</v>
      </c>
      <c r="B515" s="86">
        <v>2</v>
      </c>
      <c r="C515" s="121">
        <v>0.005418192586328654</v>
      </c>
      <c r="D515" s="86" t="s">
        <v>2602</v>
      </c>
      <c r="E515" s="86" t="b">
        <v>0</v>
      </c>
      <c r="F515" s="86" t="b">
        <v>0</v>
      </c>
      <c r="G515" s="86" t="b">
        <v>0</v>
      </c>
    </row>
    <row r="516" spans="1:7" ht="15">
      <c r="A516" s="86" t="s">
        <v>3394</v>
      </c>
      <c r="B516" s="86">
        <v>2</v>
      </c>
      <c r="C516" s="121">
        <v>0.005418192586328654</v>
      </c>
      <c r="D516" s="86" t="s">
        <v>2602</v>
      </c>
      <c r="E516" s="86" t="b">
        <v>0</v>
      </c>
      <c r="F516" s="86" t="b">
        <v>1</v>
      </c>
      <c r="G516" s="86" t="b">
        <v>0</v>
      </c>
    </row>
    <row r="517" spans="1:7" ht="15">
      <c r="A517" s="86" t="s">
        <v>2695</v>
      </c>
      <c r="B517" s="86">
        <v>2</v>
      </c>
      <c r="C517" s="121">
        <v>0.005418192586328654</v>
      </c>
      <c r="D517" s="86" t="s">
        <v>2602</v>
      </c>
      <c r="E517" s="86" t="b">
        <v>0</v>
      </c>
      <c r="F517" s="86" t="b">
        <v>0</v>
      </c>
      <c r="G517" s="86" t="b">
        <v>0</v>
      </c>
    </row>
    <row r="518" spans="1:7" ht="15">
      <c r="A518" s="86" t="s">
        <v>3193</v>
      </c>
      <c r="B518" s="86">
        <v>2</v>
      </c>
      <c r="C518" s="121">
        <v>0.005418192586328654</v>
      </c>
      <c r="D518" s="86" t="s">
        <v>2602</v>
      </c>
      <c r="E518" s="86" t="b">
        <v>0</v>
      </c>
      <c r="F518" s="86" t="b">
        <v>0</v>
      </c>
      <c r="G518" s="86" t="b">
        <v>0</v>
      </c>
    </row>
    <row r="519" spans="1:7" ht="15">
      <c r="A519" s="86" t="s">
        <v>3224</v>
      </c>
      <c r="B519" s="86">
        <v>2</v>
      </c>
      <c r="C519" s="121">
        <v>0.005418192586328654</v>
      </c>
      <c r="D519" s="86" t="s">
        <v>2602</v>
      </c>
      <c r="E519" s="86" t="b">
        <v>0</v>
      </c>
      <c r="F519" s="86" t="b">
        <v>0</v>
      </c>
      <c r="G519" s="86" t="b">
        <v>0</v>
      </c>
    </row>
    <row r="520" spans="1:7" ht="15">
      <c r="A520" s="86" t="s">
        <v>3395</v>
      </c>
      <c r="B520" s="86">
        <v>2</v>
      </c>
      <c r="C520" s="121">
        <v>0.005418192586328654</v>
      </c>
      <c r="D520" s="86" t="s">
        <v>2602</v>
      </c>
      <c r="E520" s="86" t="b">
        <v>0</v>
      </c>
      <c r="F520" s="86" t="b">
        <v>0</v>
      </c>
      <c r="G520" s="86" t="b">
        <v>0</v>
      </c>
    </row>
    <row r="521" spans="1:7" ht="15">
      <c r="A521" s="86" t="s">
        <v>3396</v>
      </c>
      <c r="B521" s="86">
        <v>2</v>
      </c>
      <c r="C521" s="121">
        <v>0.005418192586328654</v>
      </c>
      <c r="D521" s="86" t="s">
        <v>2602</v>
      </c>
      <c r="E521" s="86" t="b">
        <v>0</v>
      </c>
      <c r="F521" s="86" t="b">
        <v>0</v>
      </c>
      <c r="G521" s="86" t="b">
        <v>0</v>
      </c>
    </row>
    <row r="522" spans="1:7" ht="15">
      <c r="A522" s="86" t="s">
        <v>2767</v>
      </c>
      <c r="B522" s="86">
        <v>2</v>
      </c>
      <c r="C522" s="121">
        <v>0</v>
      </c>
      <c r="D522" s="86" t="s">
        <v>2603</v>
      </c>
      <c r="E522" s="86" t="b">
        <v>0</v>
      </c>
      <c r="F522" s="86" t="b">
        <v>0</v>
      </c>
      <c r="G522" s="86" t="b">
        <v>0</v>
      </c>
    </row>
    <row r="523" spans="1:7" ht="15">
      <c r="A523" s="86" t="s">
        <v>2769</v>
      </c>
      <c r="B523" s="86">
        <v>2</v>
      </c>
      <c r="C523" s="121">
        <v>0</v>
      </c>
      <c r="D523" s="86" t="s">
        <v>2604</v>
      </c>
      <c r="E523" s="86" t="b">
        <v>0</v>
      </c>
      <c r="F523" s="86" t="b">
        <v>0</v>
      </c>
      <c r="G523" s="86" t="b">
        <v>0</v>
      </c>
    </row>
    <row r="524" spans="1:7" ht="15">
      <c r="A524" s="86" t="s">
        <v>563</v>
      </c>
      <c r="B524" s="86">
        <v>2</v>
      </c>
      <c r="C524" s="121">
        <v>0</v>
      </c>
      <c r="D524" s="86" t="s">
        <v>2604</v>
      </c>
      <c r="E524" s="86" t="b">
        <v>0</v>
      </c>
      <c r="F524" s="86" t="b">
        <v>0</v>
      </c>
      <c r="G524" s="86" t="b">
        <v>0</v>
      </c>
    </row>
    <row r="525" spans="1:7" ht="15">
      <c r="A525" s="86" t="s">
        <v>2770</v>
      </c>
      <c r="B525" s="86">
        <v>2</v>
      </c>
      <c r="C525" s="121">
        <v>0.012542916485999216</v>
      </c>
      <c r="D525" s="86" t="s">
        <v>2604</v>
      </c>
      <c r="E525" s="86" t="b">
        <v>0</v>
      </c>
      <c r="F525" s="86" t="b">
        <v>0</v>
      </c>
      <c r="G525" s="86" t="b">
        <v>0</v>
      </c>
    </row>
    <row r="526" spans="1:7" ht="15">
      <c r="A526" s="86" t="s">
        <v>2771</v>
      </c>
      <c r="B526" s="86">
        <v>2</v>
      </c>
      <c r="C526" s="121">
        <v>0.012542916485999216</v>
      </c>
      <c r="D526" s="86" t="s">
        <v>2604</v>
      </c>
      <c r="E526" s="86" t="b">
        <v>0</v>
      </c>
      <c r="F526" s="86" t="b">
        <v>0</v>
      </c>
      <c r="G526" s="86" t="b">
        <v>0</v>
      </c>
    </row>
    <row r="527" spans="1:7" ht="15">
      <c r="A527" s="86" t="s">
        <v>2716</v>
      </c>
      <c r="B527" s="86">
        <v>2</v>
      </c>
      <c r="C527" s="121">
        <v>0</v>
      </c>
      <c r="D527" s="86" t="s">
        <v>2604</v>
      </c>
      <c r="E527" s="86" t="b">
        <v>0</v>
      </c>
      <c r="F527" s="86" t="b">
        <v>0</v>
      </c>
      <c r="G527" s="86" t="b">
        <v>0</v>
      </c>
    </row>
    <row r="528" spans="1:7" ht="15">
      <c r="A528" s="86" t="s">
        <v>370</v>
      </c>
      <c r="B528" s="86">
        <v>2</v>
      </c>
      <c r="C528" s="121">
        <v>0.012542916485999216</v>
      </c>
      <c r="D528" s="86" t="s">
        <v>2604</v>
      </c>
      <c r="E528" s="86" t="b">
        <v>0</v>
      </c>
      <c r="F528" s="86" t="b">
        <v>0</v>
      </c>
      <c r="G528" s="86" t="b">
        <v>0</v>
      </c>
    </row>
    <row r="529" spans="1:7" ht="15">
      <c r="A529" s="86" t="s">
        <v>2773</v>
      </c>
      <c r="B529" s="86">
        <v>6</v>
      </c>
      <c r="C529" s="121">
        <v>0</v>
      </c>
      <c r="D529" s="86" t="s">
        <v>2605</v>
      </c>
      <c r="E529" s="86" t="b">
        <v>0</v>
      </c>
      <c r="F529" s="86" t="b">
        <v>0</v>
      </c>
      <c r="G529" s="86" t="b">
        <v>0</v>
      </c>
    </row>
    <row r="530" spans="1:7" ht="15">
      <c r="A530" s="86" t="s">
        <v>2717</v>
      </c>
      <c r="B530" s="86">
        <v>3</v>
      </c>
      <c r="C530" s="121">
        <v>0</v>
      </c>
      <c r="D530" s="86" t="s">
        <v>2605</v>
      </c>
      <c r="E530" s="86" t="b">
        <v>0</v>
      </c>
      <c r="F530" s="86" t="b">
        <v>0</v>
      </c>
      <c r="G530" s="86" t="b">
        <v>0</v>
      </c>
    </row>
    <row r="531" spans="1:7" ht="15">
      <c r="A531" s="86" t="s">
        <v>2774</v>
      </c>
      <c r="B531" s="86">
        <v>3</v>
      </c>
      <c r="C531" s="121">
        <v>0</v>
      </c>
      <c r="D531" s="86" t="s">
        <v>2605</v>
      </c>
      <c r="E531" s="86" t="b">
        <v>0</v>
      </c>
      <c r="F531" s="86" t="b">
        <v>0</v>
      </c>
      <c r="G531" s="86" t="b">
        <v>0</v>
      </c>
    </row>
    <row r="532" spans="1:7" ht="15">
      <c r="A532" s="86" t="s">
        <v>2775</v>
      </c>
      <c r="B532" s="86">
        <v>3</v>
      </c>
      <c r="C532" s="121">
        <v>0</v>
      </c>
      <c r="D532" s="86" t="s">
        <v>2605</v>
      </c>
      <c r="E532" s="86" t="b">
        <v>0</v>
      </c>
      <c r="F532" s="86" t="b">
        <v>0</v>
      </c>
      <c r="G532" s="86" t="b">
        <v>0</v>
      </c>
    </row>
    <row r="533" spans="1:7" ht="15">
      <c r="A533" s="86" t="s">
        <v>2734</v>
      </c>
      <c r="B533" s="86">
        <v>3</v>
      </c>
      <c r="C533" s="121">
        <v>0</v>
      </c>
      <c r="D533" s="86" t="s">
        <v>2605</v>
      </c>
      <c r="E533" s="86" t="b">
        <v>0</v>
      </c>
      <c r="F533" s="86" t="b">
        <v>0</v>
      </c>
      <c r="G533" s="86" t="b">
        <v>0</v>
      </c>
    </row>
    <row r="534" spans="1:7" ht="15">
      <c r="A534" s="86" t="s">
        <v>2776</v>
      </c>
      <c r="B534" s="86">
        <v>3</v>
      </c>
      <c r="C534" s="121">
        <v>0</v>
      </c>
      <c r="D534" s="86" t="s">
        <v>2605</v>
      </c>
      <c r="E534" s="86" t="b">
        <v>0</v>
      </c>
      <c r="F534" s="86" t="b">
        <v>0</v>
      </c>
      <c r="G534" s="86" t="b">
        <v>0</v>
      </c>
    </row>
    <row r="535" spans="1:7" ht="15">
      <c r="A535" s="86" t="s">
        <v>2777</v>
      </c>
      <c r="B535" s="86">
        <v>3</v>
      </c>
      <c r="C535" s="121">
        <v>0</v>
      </c>
      <c r="D535" s="86" t="s">
        <v>2605</v>
      </c>
      <c r="E535" s="86" t="b">
        <v>0</v>
      </c>
      <c r="F535" s="86" t="b">
        <v>0</v>
      </c>
      <c r="G535" s="86" t="b">
        <v>0</v>
      </c>
    </row>
    <row r="536" spans="1:7" ht="15">
      <c r="A536" s="86" t="s">
        <v>2778</v>
      </c>
      <c r="B536" s="86">
        <v>3</v>
      </c>
      <c r="C536" s="121">
        <v>0</v>
      </c>
      <c r="D536" s="86" t="s">
        <v>2605</v>
      </c>
      <c r="E536" s="86" t="b">
        <v>0</v>
      </c>
      <c r="F536" s="86" t="b">
        <v>0</v>
      </c>
      <c r="G536" s="86" t="b">
        <v>0</v>
      </c>
    </row>
    <row r="537" spans="1:7" ht="15">
      <c r="A537" s="86" t="s">
        <v>2779</v>
      </c>
      <c r="B537" s="86">
        <v>3</v>
      </c>
      <c r="C537" s="121">
        <v>0</v>
      </c>
      <c r="D537" s="86" t="s">
        <v>2605</v>
      </c>
      <c r="E537" s="86" t="b">
        <v>0</v>
      </c>
      <c r="F537" s="86" t="b">
        <v>0</v>
      </c>
      <c r="G537" s="86" t="b">
        <v>0</v>
      </c>
    </row>
    <row r="538" spans="1:7" ht="15">
      <c r="A538" s="86" t="s">
        <v>2780</v>
      </c>
      <c r="B538" s="86">
        <v>3</v>
      </c>
      <c r="C538" s="121">
        <v>0</v>
      </c>
      <c r="D538" s="86" t="s">
        <v>2605</v>
      </c>
      <c r="E538" s="86" t="b">
        <v>1</v>
      </c>
      <c r="F538" s="86" t="b">
        <v>0</v>
      </c>
      <c r="G538" s="86" t="b">
        <v>0</v>
      </c>
    </row>
    <row r="539" spans="1:7" ht="15">
      <c r="A539" s="86" t="s">
        <v>3205</v>
      </c>
      <c r="B539" s="86">
        <v>3</v>
      </c>
      <c r="C539" s="121">
        <v>0</v>
      </c>
      <c r="D539" s="86" t="s">
        <v>2605</v>
      </c>
      <c r="E539" s="86" t="b">
        <v>0</v>
      </c>
      <c r="F539" s="86" t="b">
        <v>0</v>
      </c>
      <c r="G539" s="86" t="b">
        <v>0</v>
      </c>
    </row>
    <row r="540" spans="1:7" ht="15">
      <c r="A540" s="86" t="s">
        <v>3241</v>
      </c>
      <c r="B540" s="86">
        <v>3</v>
      </c>
      <c r="C540" s="121">
        <v>0</v>
      </c>
      <c r="D540" s="86" t="s">
        <v>2605</v>
      </c>
      <c r="E540" s="86" t="b">
        <v>0</v>
      </c>
      <c r="F540" s="86" t="b">
        <v>0</v>
      </c>
      <c r="G540" s="86" t="b">
        <v>0</v>
      </c>
    </row>
    <row r="541" spans="1:7" ht="15">
      <c r="A541" s="86" t="s">
        <v>3212</v>
      </c>
      <c r="B541" s="86">
        <v>3</v>
      </c>
      <c r="C541" s="121">
        <v>0</v>
      </c>
      <c r="D541" s="86" t="s">
        <v>2605</v>
      </c>
      <c r="E541" s="86" t="b">
        <v>0</v>
      </c>
      <c r="F541" s="86" t="b">
        <v>0</v>
      </c>
      <c r="G541" s="86" t="b">
        <v>0</v>
      </c>
    </row>
    <row r="542" spans="1:7" ht="15">
      <c r="A542" s="86" t="s">
        <v>2716</v>
      </c>
      <c r="B542" s="86">
        <v>3</v>
      </c>
      <c r="C542" s="121">
        <v>0</v>
      </c>
      <c r="D542" s="86" t="s">
        <v>2605</v>
      </c>
      <c r="E542" s="86" t="b">
        <v>0</v>
      </c>
      <c r="F542" s="86" t="b">
        <v>0</v>
      </c>
      <c r="G542" s="86" t="b">
        <v>0</v>
      </c>
    </row>
    <row r="543" spans="1:7" ht="15">
      <c r="A543" s="86" t="s">
        <v>3242</v>
      </c>
      <c r="B543" s="86">
        <v>3</v>
      </c>
      <c r="C543" s="121">
        <v>0</v>
      </c>
      <c r="D543" s="86" t="s">
        <v>2605</v>
      </c>
      <c r="E543" s="86" t="b">
        <v>0</v>
      </c>
      <c r="F543" s="86" t="b">
        <v>0</v>
      </c>
      <c r="G543" s="86" t="b">
        <v>0</v>
      </c>
    </row>
    <row r="544" spans="1:7" ht="15">
      <c r="A544" s="86" t="s">
        <v>3243</v>
      </c>
      <c r="B544" s="86">
        <v>3</v>
      </c>
      <c r="C544" s="121">
        <v>0</v>
      </c>
      <c r="D544" s="86" t="s">
        <v>2605</v>
      </c>
      <c r="E544" s="86" t="b">
        <v>0</v>
      </c>
      <c r="F544" s="86" t="b">
        <v>0</v>
      </c>
      <c r="G544" s="86" t="b">
        <v>0</v>
      </c>
    </row>
    <row r="545" spans="1:7" ht="15">
      <c r="A545" s="86" t="s">
        <v>3244</v>
      </c>
      <c r="B545" s="86">
        <v>3</v>
      </c>
      <c r="C545" s="121">
        <v>0</v>
      </c>
      <c r="D545" s="86" t="s">
        <v>2605</v>
      </c>
      <c r="E545" s="86" t="b">
        <v>0</v>
      </c>
      <c r="F545" s="86" t="b">
        <v>1</v>
      </c>
      <c r="G545" s="86" t="b">
        <v>0</v>
      </c>
    </row>
    <row r="546" spans="1:7" ht="15">
      <c r="A546" s="86" t="s">
        <v>3192</v>
      </c>
      <c r="B546" s="86">
        <v>3</v>
      </c>
      <c r="C546" s="121">
        <v>0</v>
      </c>
      <c r="D546" s="86" t="s">
        <v>2605</v>
      </c>
      <c r="E546" s="86" t="b">
        <v>0</v>
      </c>
      <c r="F546" s="86" t="b">
        <v>0</v>
      </c>
      <c r="G546" s="86" t="b">
        <v>0</v>
      </c>
    </row>
    <row r="547" spans="1:7" ht="15">
      <c r="A547" s="86" t="s">
        <v>3199</v>
      </c>
      <c r="B547" s="86">
        <v>3</v>
      </c>
      <c r="C547" s="121">
        <v>0</v>
      </c>
      <c r="D547" s="86" t="s">
        <v>2605</v>
      </c>
      <c r="E547" s="86" t="b">
        <v>0</v>
      </c>
      <c r="F547" s="86" t="b">
        <v>0</v>
      </c>
      <c r="G547" s="86" t="b">
        <v>0</v>
      </c>
    </row>
    <row r="548" spans="1:7" ht="15">
      <c r="A548" s="86" t="s">
        <v>3193</v>
      </c>
      <c r="B548" s="86">
        <v>3</v>
      </c>
      <c r="C548" s="121">
        <v>0</v>
      </c>
      <c r="D548" s="86" t="s">
        <v>2605</v>
      </c>
      <c r="E548" s="86" t="b">
        <v>0</v>
      </c>
      <c r="F548" s="86" t="b">
        <v>0</v>
      </c>
      <c r="G548" s="86" t="b">
        <v>0</v>
      </c>
    </row>
    <row r="549" spans="1:7" ht="15">
      <c r="A549" s="86" t="s">
        <v>2735</v>
      </c>
      <c r="B549" s="86">
        <v>3</v>
      </c>
      <c r="C549" s="121">
        <v>0</v>
      </c>
      <c r="D549" s="86" t="s">
        <v>2605</v>
      </c>
      <c r="E549" s="86" t="b">
        <v>0</v>
      </c>
      <c r="F549" s="86" t="b">
        <v>0</v>
      </c>
      <c r="G549" s="86" t="b">
        <v>0</v>
      </c>
    </row>
    <row r="550" spans="1:7" ht="15">
      <c r="A550" s="86" t="s">
        <v>2732</v>
      </c>
      <c r="B550" s="86">
        <v>3</v>
      </c>
      <c r="C550" s="121">
        <v>0</v>
      </c>
      <c r="D550" s="86" t="s">
        <v>2605</v>
      </c>
      <c r="E550" s="86" t="b">
        <v>0</v>
      </c>
      <c r="F550" s="86" t="b">
        <v>0</v>
      </c>
      <c r="G550" s="86" t="b">
        <v>0</v>
      </c>
    </row>
    <row r="551" spans="1:7" ht="15">
      <c r="A551" s="86" t="s">
        <v>3209</v>
      </c>
      <c r="B551" s="86">
        <v>3</v>
      </c>
      <c r="C551" s="121">
        <v>0</v>
      </c>
      <c r="D551" s="86" t="s">
        <v>2605</v>
      </c>
      <c r="E551" s="86" t="b">
        <v>0</v>
      </c>
      <c r="F551" s="86" t="b">
        <v>0</v>
      </c>
      <c r="G551" s="86" t="b">
        <v>0</v>
      </c>
    </row>
    <row r="552" spans="1:7" ht="15">
      <c r="A552" s="86" t="s">
        <v>3245</v>
      </c>
      <c r="B552" s="86">
        <v>3</v>
      </c>
      <c r="C552" s="121">
        <v>0</v>
      </c>
      <c r="D552" s="86" t="s">
        <v>2605</v>
      </c>
      <c r="E552" s="86" t="b">
        <v>0</v>
      </c>
      <c r="F552" s="86" t="b">
        <v>0</v>
      </c>
      <c r="G552" s="86" t="b">
        <v>0</v>
      </c>
    </row>
    <row r="553" spans="1:7" ht="15">
      <c r="A553" s="86" t="s">
        <v>3246</v>
      </c>
      <c r="B553" s="86">
        <v>3</v>
      </c>
      <c r="C553" s="121">
        <v>0</v>
      </c>
      <c r="D553" s="86" t="s">
        <v>2605</v>
      </c>
      <c r="E553" s="86" t="b">
        <v>1</v>
      </c>
      <c r="F553" s="86" t="b">
        <v>0</v>
      </c>
      <c r="G553" s="86" t="b">
        <v>0</v>
      </c>
    </row>
    <row r="554" spans="1:7" ht="15">
      <c r="A554" s="86" t="s">
        <v>3247</v>
      </c>
      <c r="B554" s="86">
        <v>3</v>
      </c>
      <c r="C554" s="121">
        <v>0</v>
      </c>
      <c r="D554" s="86" t="s">
        <v>2605</v>
      </c>
      <c r="E554" s="86" t="b">
        <v>0</v>
      </c>
      <c r="F554" s="86" t="b">
        <v>1</v>
      </c>
      <c r="G554" s="86" t="b">
        <v>0</v>
      </c>
    </row>
    <row r="555" spans="1:7" ht="15">
      <c r="A555" s="86" t="s">
        <v>3248</v>
      </c>
      <c r="B555" s="86">
        <v>3</v>
      </c>
      <c r="C555" s="121">
        <v>0</v>
      </c>
      <c r="D555" s="86" t="s">
        <v>2605</v>
      </c>
      <c r="E555" s="86" t="b">
        <v>0</v>
      </c>
      <c r="F555" s="86" t="b">
        <v>0</v>
      </c>
      <c r="G555" s="86" t="b">
        <v>0</v>
      </c>
    </row>
    <row r="556" spans="1:7" ht="15">
      <c r="A556" s="86" t="s">
        <v>563</v>
      </c>
      <c r="B556" s="86">
        <v>3</v>
      </c>
      <c r="C556" s="121">
        <v>0</v>
      </c>
      <c r="D556" s="86" t="s">
        <v>2605</v>
      </c>
      <c r="E556" s="86" t="b">
        <v>0</v>
      </c>
      <c r="F556" s="86" t="b">
        <v>0</v>
      </c>
      <c r="G556" s="86" t="b">
        <v>0</v>
      </c>
    </row>
    <row r="557" spans="1:7" ht="15">
      <c r="A557" s="86" t="s">
        <v>3213</v>
      </c>
      <c r="B557" s="86">
        <v>3</v>
      </c>
      <c r="C557" s="121">
        <v>0</v>
      </c>
      <c r="D557" s="86" t="s">
        <v>2605</v>
      </c>
      <c r="E557" s="86" t="b">
        <v>0</v>
      </c>
      <c r="F557" s="86" t="b">
        <v>0</v>
      </c>
      <c r="G557" s="86" t="b">
        <v>0</v>
      </c>
    </row>
    <row r="558" spans="1:7" ht="15">
      <c r="A558" s="86" t="s">
        <v>563</v>
      </c>
      <c r="B558" s="86">
        <v>4</v>
      </c>
      <c r="C558" s="121">
        <v>0</v>
      </c>
      <c r="D558" s="86" t="s">
        <v>2606</v>
      </c>
      <c r="E558" s="86" t="b">
        <v>0</v>
      </c>
      <c r="F558" s="86" t="b">
        <v>0</v>
      </c>
      <c r="G558" s="86" t="b">
        <v>0</v>
      </c>
    </row>
    <row r="559" spans="1:7" ht="15">
      <c r="A559" s="86" t="s">
        <v>3218</v>
      </c>
      <c r="B559" s="86">
        <v>4</v>
      </c>
      <c r="C559" s="121">
        <v>0</v>
      </c>
      <c r="D559" s="86" t="s">
        <v>2606</v>
      </c>
      <c r="E559" s="86" t="b">
        <v>0</v>
      </c>
      <c r="F559" s="86" t="b">
        <v>0</v>
      </c>
      <c r="G559" s="86" t="b">
        <v>0</v>
      </c>
    </row>
    <row r="560" spans="1:7" ht="15">
      <c r="A560" s="86" t="s">
        <v>3201</v>
      </c>
      <c r="B560" s="86">
        <v>4</v>
      </c>
      <c r="C560" s="121">
        <v>0</v>
      </c>
      <c r="D560" s="86" t="s">
        <v>2606</v>
      </c>
      <c r="E560" s="86" t="b">
        <v>0</v>
      </c>
      <c r="F560" s="86" t="b">
        <v>0</v>
      </c>
      <c r="G560" s="86" t="b">
        <v>0</v>
      </c>
    </row>
    <row r="561" spans="1:7" ht="15">
      <c r="A561" s="86" t="s">
        <v>3177</v>
      </c>
      <c r="B561" s="86">
        <v>4</v>
      </c>
      <c r="C561" s="121">
        <v>0</v>
      </c>
      <c r="D561" s="86" t="s">
        <v>2606</v>
      </c>
      <c r="E561" s="86" t="b">
        <v>0</v>
      </c>
      <c r="F561" s="86" t="b">
        <v>0</v>
      </c>
      <c r="G561" s="86" t="b">
        <v>0</v>
      </c>
    </row>
    <row r="562" spans="1:7" ht="15">
      <c r="A562" s="86" t="s">
        <v>418</v>
      </c>
      <c r="B562" s="86">
        <v>2</v>
      </c>
      <c r="C562" s="121">
        <v>0</v>
      </c>
      <c r="D562" s="86" t="s">
        <v>2606</v>
      </c>
      <c r="E562" s="86" t="b">
        <v>0</v>
      </c>
      <c r="F562" s="86" t="b">
        <v>0</v>
      </c>
      <c r="G562" s="86" t="b">
        <v>0</v>
      </c>
    </row>
    <row r="563" spans="1:7" ht="15">
      <c r="A563" s="86" t="s">
        <v>318</v>
      </c>
      <c r="B563" s="86">
        <v>2</v>
      </c>
      <c r="C563" s="121">
        <v>0</v>
      </c>
      <c r="D563" s="86" t="s">
        <v>2606</v>
      </c>
      <c r="E563" s="86" t="b">
        <v>0</v>
      </c>
      <c r="F563" s="86" t="b">
        <v>0</v>
      </c>
      <c r="G563" s="86" t="b">
        <v>0</v>
      </c>
    </row>
    <row r="564" spans="1:7" ht="15">
      <c r="A564" s="86" t="s">
        <v>3198</v>
      </c>
      <c r="B564" s="86">
        <v>2</v>
      </c>
      <c r="C564" s="121">
        <v>0</v>
      </c>
      <c r="D564" s="86" t="s">
        <v>2606</v>
      </c>
      <c r="E564" s="86" t="b">
        <v>0</v>
      </c>
      <c r="F564" s="86" t="b">
        <v>0</v>
      </c>
      <c r="G564" s="86" t="b">
        <v>0</v>
      </c>
    </row>
    <row r="565" spans="1:7" ht="15">
      <c r="A565" s="86" t="s">
        <v>3217</v>
      </c>
      <c r="B565" s="86">
        <v>2</v>
      </c>
      <c r="C565" s="121">
        <v>0</v>
      </c>
      <c r="D565" s="86" t="s">
        <v>2606</v>
      </c>
      <c r="E565" s="86" t="b">
        <v>0</v>
      </c>
      <c r="F565" s="86" t="b">
        <v>0</v>
      </c>
      <c r="G565" s="86" t="b">
        <v>0</v>
      </c>
    </row>
    <row r="566" spans="1:7" ht="15">
      <c r="A566" s="86" t="s">
        <v>3336</v>
      </c>
      <c r="B566" s="86">
        <v>2</v>
      </c>
      <c r="C566" s="121">
        <v>0</v>
      </c>
      <c r="D566" s="86" t="s">
        <v>2606</v>
      </c>
      <c r="E566" s="86" t="b">
        <v>0</v>
      </c>
      <c r="F566" s="86" t="b">
        <v>0</v>
      </c>
      <c r="G566" s="86" t="b">
        <v>0</v>
      </c>
    </row>
    <row r="567" spans="1:7" ht="15">
      <c r="A567" s="86" t="s">
        <v>2740</v>
      </c>
      <c r="B567" s="86">
        <v>2</v>
      </c>
      <c r="C567" s="121">
        <v>0</v>
      </c>
      <c r="D567" s="86" t="s">
        <v>2606</v>
      </c>
      <c r="E567" s="86" t="b">
        <v>0</v>
      </c>
      <c r="F567" s="86" t="b">
        <v>0</v>
      </c>
      <c r="G567" s="86" t="b">
        <v>0</v>
      </c>
    </row>
    <row r="568" spans="1:7" ht="15">
      <c r="A568" s="86" t="s">
        <v>3219</v>
      </c>
      <c r="B568" s="86">
        <v>2</v>
      </c>
      <c r="C568" s="121">
        <v>0</v>
      </c>
      <c r="D568" s="86" t="s">
        <v>2606</v>
      </c>
      <c r="E568" s="86" t="b">
        <v>0</v>
      </c>
      <c r="F568" s="86" t="b">
        <v>0</v>
      </c>
      <c r="G568" s="86" t="b">
        <v>0</v>
      </c>
    </row>
    <row r="569" spans="1:7" ht="15">
      <c r="A569" s="86" t="s">
        <v>3208</v>
      </c>
      <c r="B569" s="86">
        <v>2</v>
      </c>
      <c r="C569" s="121">
        <v>0</v>
      </c>
      <c r="D569" s="86" t="s">
        <v>2606</v>
      </c>
      <c r="E569" s="86" t="b">
        <v>0</v>
      </c>
      <c r="F569" s="86" t="b">
        <v>0</v>
      </c>
      <c r="G569" s="86" t="b">
        <v>0</v>
      </c>
    </row>
    <row r="570" spans="1:7" ht="15">
      <c r="A570" s="86" t="s">
        <v>3337</v>
      </c>
      <c r="B570" s="86">
        <v>2</v>
      </c>
      <c r="C570" s="121">
        <v>0</v>
      </c>
      <c r="D570" s="86" t="s">
        <v>2606</v>
      </c>
      <c r="E570" s="86" t="b">
        <v>0</v>
      </c>
      <c r="F570" s="86" t="b">
        <v>0</v>
      </c>
      <c r="G570" s="86" t="b">
        <v>0</v>
      </c>
    </row>
    <row r="571" spans="1:7" ht="15">
      <c r="A571" s="86" t="s">
        <v>3338</v>
      </c>
      <c r="B571" s="86">
        <v>2</v>
      </c>
      <c r="C571" s="121">
        <v>0</v>
      </c>
      <c r="D571" s="86" t="s">
        <v>2606</v>
      </c>
      <c r="E571" s="86" t="b">
        <v>0</v>
      </c>
      <c r="F571" s="86" t="b">
        <v>0</v>
      </c>
      <c r="G571" s="86" t="b">
        <v>0</v>
      </c>
    </row>
    <row r="572" spans="1:7" ht="15">
      <c r="A572" s="86" t="s">
        <v>3339</v>
      </c>
      <c r="B572" s="86">
        <v>2</v>
      </c>
      <c r="C572" s="121">
        <v>0</v>
      </c>
      <c r="D572" s="86" t="s">
        <v>2606</v>
      </c>
      <c r="E572" s="86" t="b">
        <v>0</v>
      </c>
      <c r="F572" s="86" t="b">
        <v>0</v>
      </c>
      <c r="G572" s="86" t="b">
        <v>0</v>
      </c>
    </row>
    <row r="573" spans="1:7" ht="15">
      <c r="A573" s="86" t="s">
        <v>3340</v>
      </c>
      <c r="B573" s="86">
        <v>2</v>
      </c>
      <c r="C573" s="121">
        <v>0</v>
      </c>
      <c r="D573" s="86" t="s">
        <v>2606</v>
      </c>
      <c r="E573" s="86" t="b">
        <v>0</v>
      </c>
      <c r="F573" s="86" t="b">
        <v>0</v>
      </c>
      <c r="G573" s="86" t="b">
        <v>0</v>
      </c>
    </row>
    <row r="574" spans="1:7" ht="15">
      <c r="A574" s="86" t="s">
        <v>3341</v>
      </c>
      <c r="B574" s="86">
        <v>2</v>
      </c>
      <c r="C574" s="121">
        <v>0</v>
      </c>
      <c r="D574" s="86" t="s">
        <v>2606</v>
      </c>
      <c r="E574" s="86" t="b">
        <v>0</v>
      </c>
      <c r="F574" s="86" t="b">
        <v>0</v>
      </c>
      <c r="G574" s="86" t="b">
        <v>0</v>
      </c>
    </row>
    <row r="575" spans="1:7" ht="15">
      <c r="A575" s="86" t="s">
        <v>3258</v>
      </c>
      <c r="B575" s="86">
        <v>2</v>
      </c>
      <c r="C575" s="121">
        <v>0</v>
      </c>
      <c r="D575" s="86" t="s">
        <v>2606</v>
      </c>
      <c r="E575" s="86" t="b">
        <v>0</v>
      </c>
      <c r="F575" s="86" t="b">
        <v>0</v>
      </c>
      <c r="G575" s="86" t="b">
        <v>0</v>
      </c>
    </row>
    <row r="576" spans="1:7" ht="15">
      <c r="A576" s="86" t="s">
        <v>3342</v>
      </c>
      <c r="B576" s="86">
        <v>2</v>
      </c>
      <c r="C576" s="121">
        <v>0</v>
      </c>
      <c r="D576" s="86" t="s">
        <v>2606</v>
      </c>
      <c r="E576" s="86" t="b">
        <v>0</v>
      </c>
      <c r="F576" s="86" t="b">
        <v>0</v>
      </c>
      <c r="G576" s="86" t="b">
        <v>0</v>
      </c>
    </row>
    <row r="577" spans="1:7" ht="15">
      <c r="A577" s="86" t="s">
        <v>3343</v>
      </c>
      <c r="B577" s="86">
        <v>2</v>
      </c>
      <c r="C577" s="121">
        <v>0</v>
      </c>
      <c r="D577" s="86" t="s">
        <v>2606</v>
      </c>
      <c r="E577" s="86" t="b">
        <v>0</v>
      </c>
      <c r="F577" s="86" t="b">
        <v>0</v>
      </c>
      <c r="G577" s="86" t="b">
        <v>0</v>
      </c>
    </row>
    <row r="578" spans="1:7" ht="15">
      <c r="A578" s="86" t="s">
        <v>3180</v>
      </c>
      <c r="B578" s="86">
        <v>2</v>
      </c>
      <c r="C578" s="121">
        <v>0</v>
      </c>
      <c r="D578" s="86" t="s">
        <v>2606</v>
      </c>
      <c r="E578" s="86" t="b">
        <v>0</v>
      </c>
      <c r="F578" s="86" t="b">
        <v>0</v>
      </c>
      <c r="G578" s="86" t="b">
        <v>0</v>
      </c>
    </row>
    <row r="579" spans="1:7" ht="15">
      <c r="A579" s="86" t="s">
        <v>2803</v>
      </c>
      <c r="B579" s="86">
        <v>2</v>
      </c>
      <c r="C579" s="121">
        <v>0</v>
      </c>
      <c r="D579" s="86" t="s">
        <v>2606</v>
      </c>
      <c r="E579" s="86" t="b">
        <v>0</v>
      </c>
      <c r="F579" s="86" t="b">
        <v>0</v>
      </c>
      <c r="G579" s="86" t="b">
        <v>0</v>
      </c>
    </row>
    <row r="580" spans="1:7" ht="15">
      <c r="A580" s="86" t="s">
        <v>3344</v>
      </c>
      <c r="B580" s="86">
        <v>2</v>
      </c>
      <c r="C580" s="121">
        <v>0</v>
      </c>
      <c r="D580" s="86" t="s">
        <v>2606</v>
      </c>
      <c r="E580" s="86" t="b">
        <v>0</v>
      </c>
      <c r="F580" s="86" t="b">
        <v>1</v>
      </c>
      <c r="G580" s="86" t="b">
        <v>0</v>
      </c>
    </row>
    <row r="581" spans="1:7" ht="15">
      <c r="A581" s="86" t="s">
        <v>3259</v>
      </c>
      <c r="B581" s="86">
        <v>2</v>
      </c>
      <c r="C581" s="121">
        <v>0</v>
      </c>
      <c r="D581" s="86" t="s">
        <v>2606</v>
      </c>
      <c r="E581" s="86" t="b">
        <v>0</v>
      </c>
      <c r="F581" s="86" t="b">
        <v>0</v>
      </c>
      <c r="G581" s="86" t="b">
        <v>0</v>
      </c>
    </row>
    <row r="582" spans="1:7" ht="15">
      <c r="A582" s="86" t="s">
        <v>3202</v>
      </c>
      <c r="B582" s="86">
        <v>2</v>
      </c>
      <c r="C582" s="121">
        <v>0</v>
      </c>
      <c r="D582" s="86" t="s">
        <v>2606</v>
      </c>
      <c r="E582" s="86" t="b">
        <v>0</v>
      </c>
      <c r="F582" s="86" t="b">
        <v>0</v>
      </c>
      <c r="G582" s="86" t="b">
        <v>0</v>
      </c>
    </row>
    <row r="583" spans="1:7" ht="15">
      <c r="A583" s="86" t="s">
        <v>3345</v>
      </c>
      <c r="B583" s="86">
        <v>2</v>
      </c>
      <c r="C583" s="121">
        <v>0</v>
      </c>
      <c r="D583" s="86" t="s">
        <v>2606</v>
      </c>
      <c r="E583" s="86" t="b">
        <v>0</v>
      </c>
      <c r="F583" s="86" t="b">
        <v>0</v>
      </c>
      <c r="G583" s="86" t="b">
        <v>0</v>
      </c>
    </row>
    <row r="584" spans="1:7" ht="15">
      <c r="A584" s="86" t="s">
        <v>3346</v>
      </c>
      <c r="B584" s="86">
        <v>2</v>
      </c>
      <c r="C584" s="121">
        <v>0</v>
      </c>
      <c r="D584" s="86" t="s">
        <v>2606</v>
      </c>
      <c r="E584" s="86" t="b">
        <v>0</v>
      </c>
      <c r="F584" s="86" t="b">
        <v>0</v>
      </c>
      <c r="G584" s="86" t="b">
        <v>0</v>
      </c>
    </row>
    <row r="585" spans="1:7" ht="15">
      <c r="A585" s="86" t="s">
        <v>2716</v>
      </c>
      <c r="B585" s="86">
        <v>2</v>
      </c>
      <c r="C585" s="121">
        <v>0</v>
      </c>
      <c r="D585" s="86" t="s">
        <v>2606</v>
      </c>
      <c r="E585" s="86" t="b">
        <v>0</v>
      </c>
      <c r="F585" s="86" t="b">
        <v>0</v>
      </c>
      <c r="G585" s="86" t="b">
        <v>0</v>
      </c>
    </row>
    <row r="586" spans="1:7" ht="15">
      <c r="A586" s="86" t="s">
        <v>3175</v>
      </c>
      <c r="B586" s="86">
        <v>2</v>
      </c>
      <c r="C586" s="121">
        <v>0</v>
      </c>
      <c r="D586" s="86" t="s">
        <v>2606</v>
      </c>
      <c r="E586" s="86" t="b">
        <v>0</v>
      </c>
      <c r="F586" s="86" t="b">
        <v>0</v>
      </c>
      <c r="G586" s="86" t="b">
        <v>0</v>
      </c>
    </row>
    <row r="587" spans="1:7" ht="15">
      <c r="A587" s="86" t="s">
        <v>3260</v>
      </c>
      <c r="B587" s="86">
        <v>2</v>
      </c>
      <c r="C587" s="121">
        <v>0</v>
      </c>
      <c r="D587" s="86" t="s">
        <v>2606</v>
      </c>
      <c r="E587" s="86" t="b">
        <v>0</v>
      </c>
      <c r="F587" s="86" t="b">
        <v>1</v>
      </c>
      <c r="G587" s="86" t="b">
        <v>0</v>
      </c>
    </row>
    <row r="588" spans="1:7" ht="15">
      <c r="A588" s="86" t="s">
        <v>3347</v>
      </c>
      <c r="B588" s="86">
        <v>2</v>
      </c>
      <c r="C588" s="121">
        <v>0</v>
      </c>
      <c r="D588" s="86" t="s">
        <v>2606</v>
      </c>
      <c r="E588" s="86" t="b">
        <v>0</v>
      </c>
      <c r="F588" s="86" t="b">
        <v>0</v>
      </c>
      <c r="G588" s="86" t="b">
        <v>0</v>
      </c>
    </row>
    <row r="589" spans="1:7" ht="15">
      <c r="A589" s="86" t="s">
        <v>3348</v>
      </c>
      <c r="B589" s="86">
        <v>2</v>
      </c>
      <c r="C589" s="121">
        <v>0</v>
      </c>
      <c r="D589" s="86" t="s">
        <v>2606</v>
      </c>
      <c r="E589" s="86" t="b">
        <v>0</v>
      </c>
      <c r="F589" s="86" t="b">
        <v>0</v>
      </c>
      <c r="G589" s="86" t="b">
        <v>0</v>
      </c>
    </row>
    <row r="590" spans="1:7" ht="15">
      <c r="A590" s="86" t="s">
        <v>2716</v>
      </c>
      <c r="B590" s="86">
        <v>2</v>
      </c>
      <c r="C590" s="121">
        <v>0</v>
      </c>
      <c r="D590" s="86" t="s">
        <v>2609</v>
      </c>
      <c r="E590" s="86" t="b">
        <v>0</v>
      </c>
      <c r="F590" s="86" t="b">
        <v>0</v>
      </c>
      <c r="G590" s="86" t="b">
        <v>0</v>
      </c>
    </row>
    <row r="591" spans="1:7" ht="15">
      <c r="A591" s="86" t="s">
        <v>3388</v>
      </c>
      <c r="B591" s="86">
        <v>2</v>
      </c>
      <c r="C591" s="121">
        <v>0.011805097869175734</v>
      </c>
      <c r="D591" s="86" t="s">
        <v>2609</v>
      </c>
      <c r="E591" s="86" t="b">
        <v>0</v>
      </c>
      <c r="F591" s="86" t="b">
        <v>0</v>
      </c>
      <c r="G591" s="86" t="b">
        <v>0</v>
      </c>
    </row>
    <row r="592" spans="1:7" ht="15">
      <c r="A592" s="86" t="s">
        <v>563</v>
      </c>
      <c r="B592" s="86">
        <v>2</v>
      </c>
      <c r="C592" s="121">
        <v>0</v>
      </c>
      <c r="D592" s="86" t="s">
        <v>2609</v>
      </c>
      <c r="E592" s="86" t="b">
        <v>0</v>
      </c>
      <c r="F592" s="86" t="b">
        <v>0</v>
      </c>
      <c r="G592" s="86" t="b">
        <v>0</v>
      </c>
    </row>
    <row r="593" spans="1:7" ht="15">
      <c r="A593" s="86" t="s">
        <v>3178</v>
      </c>
      <c r="B593" s="86">
        <v>2</v>
      </c>
      <c r="C593" s="121">
        <v>0</v>
      </c>
      <c r="D593" s="86" t="s">
        <v>2609</v>
      </c>
      <c r="E593" s="86" t="b">
        <v>0</v>
      </c>
      <c r="F593" s="86" t="b">
        <v>0</v>
      </c>
      <c r="G593" s="86" t="b">
        <v>0</v>
      </c>
    </row>
    <row r="594" spans="1:7" ht="15">
      <c r="A594" s="86" t="s">
        <v>3187</v>
      </c>
      <c r="B594" s="86">
        <v>2</v>
      </c>
      <c r="C594" s="121">
        <v>0.011805097869175734</v>
      </c>
      <c r="D594" s="86" t="s">
        <v>2609</v>
      </c>
      <c r="E594" s="86" t="b">
        <v>0</v>
      </c>
      <c r="F594" s="86" t="b">
        <v>1</v>
      </c>
      <c r="G594" s="86" t="b">
        <v>0</v>
      </c>
    </row>
    <row r="595" spans="1:7" ht="15">
      <c r="A595" s="86" t="s">
        <v>2718</v>
      </c>
      <c r="B595" s="86">
        <v>2</v>
      </c>
      <c r="C595" s="121">
        <v>0.011805097869175734</v>
      </c>
      <c r="D595" s="86" t="s">
        <v>2609</v>
      </c>
      <c r="E595" s="86" t="b">
        <v>0</v>
      </c>
      <c r="F595" s="86" t="b">
        <v>0</v>
      </c>
      <c r="G595" s="86" t="b">
        <v>0</v>
      </c>
    </row>
    <row r="596" spans="1:7" ht="15">
      <c r="A596" s="86" t="s">
        <v>2793</v>
      </c>
      <c r="B596" s="86">
        <v>2</v>
      </c>
      <c r="C596" s="121">
        <v>0</v>
      </c>
      <c r="D596" s="86" t="s">
        <v>2610</v>
      </c>
      <c r="E596" s="86" t="b">
        <v>0</v>
      </c>
      <c r="F596" s="86" t="b">
        <v>0</v>
      </c>
      <c r="G596" s="86" t="b">
        <v>0</v>
      </c>
    </row>
    <row r="597" spans="1:7" ht="15">
      <c r="A597" s="86" t="s">
        <v>2716</v>
      </c>
      <c r="B597" s="86">
        <v>2</v>
      </c>
      <c r="C597" s="121">
        <v>0</v>
      </c>
      <c r="D597" s="86" t="s">
        <v>2611</v>
      </c>
      <c r="E597" s="86" t="b">
        <v>0</v>
      </c>
      <c r="F597" s="86" t="b">
        <v>0</v>
      </c>
      <c r="G597" s="86" t="b">
        <v>0</v>
      </c>
    </row>
    <row r="598" spans="1:7" ht="15">
      <c r="A598" s="86" t="s">
        <v>2716</v>
      </c>
      <c r="B598" s="86">
        <v>2</v>
      </c>
      <c r="C598" s="121">
        <v>0</v>
      </c>
      <c r="D598" s="86" t="s">
        <v>2612</v>
      </c>
      <c r="E598" s="86" t="b">
        <v>0</v>
      </c>
      <c r="F598" s="86" t="b">
        <v>0</v>
      </c>
      <c r="G598" s="86" t="b">
        <v>0</v>
      </c>
    </row>
    <row r="599" spans="1:7" ht="15">
      <c r="A599" s="86" t="s">
        <v>563</v>
      </c>
      <c r="B599" s="86">
        <v>2</v>
      </c>
      <c r="C599" s="121">
        <v>0</v>
      </c>
      <c r="D599" s="86" t="s">
        <v>2612</v>
      </c>
      <c r="E599" s="86" t="b">
        <v>0</v>
      </c>
      <c r="F599" s="86" t="b">
        <v>0</v>
      </c>
      <c r="G599" s="86" t="b">
        <v>0</v>
      </c>
    </row>
    <row r="600" spans="1:7" ht="15">
      <c r="A600" s="86" t="s">
        <v>3400</v>
      </c>
      <c r="B600" s="86">
        <v>2</v>
      </c>
      <c r="C600" s="121">
        <v>0.01505149978319906</v>
      </c>
      <c r="D600" s="86" t="s">
        <v>2612</v>
      </c>
      <c r="E600" s="86" t="b">
        <v>0</v>
      </c>
      <c r="F600" s="86" t="b">
        <v>0</v>
      </c>
      <c r="G600" s="86" t="b">
        <v>0</v>
      </c>
    </row>
    <row r="601" spans="1:7" ht="15">
      <c r="A601" s="86" t="s">
        <v>3183</v>
      </c>
      <c r="B601" s="86">
        <v>4</v>
      </c>
      <c r="C601" s="121">
        <v>0</v>
      </c>
      <c r="D601" s="86" t="s">
        <v>2613</v>
      </c>
      <c r="E601" s="86" t="b">
        <v>1</v>
      </c>
      <c r="F601" s="86" t="b">
        <v>0</v>
      </c>
      <c r="G601" s="86" t="b">
        <v>0</v>
      </c>
    </row>
    <row r="602" spans="1:7" ht="15">
      <c r="A602" s="86" t="s">
        <v>379</v>
      </c>
      <c r="B602" s="86">
        <v>2</v>
      </c>
      <c r="C602" s="121">
        <v>0</v>
      </c>
      <c r="D602" s="86" t="s">
        <v>2613</v>
      </c>
      <c r="E602" s="86" t="b">
        <v>0</v>
      </c>
      <c r="F602" s="86" t="b">
        <v>0</v>
      </c>
      <c r="G602" s="86" t="b">
        <v>0</v>
      </c>
    </row>
    <row r="603" spans="1:7" ht="15">
      <c r="A603" s="86" t="s">
        <v>378</v>
      </c>
      <c r="B603" s="86">
        <v>2</v>
      </c>
      <c r="C603" s="121">
        <v>0</v>
      </c>
      <c r="D603" s="86" t="s">
        <v>2613</v>
      </c>
      <c r="E603" s="86" t="b">
        <v>0</v>
      </c>
      <c r="F603" s="86" t="b">
        <v>0</v>
      </c>
      <c r="G603" s="86" t="b">
        <v>0</v>
      </c>
    </row>
    <row r="604" spans="1:7" ht="15">
      <c r="A604" s="86" t="s">
        <v>3186</v>
      </c>
      <c r="B604" s="86">
        <v>2</v>
      </c>
      <c r="C604" s="121">
        <v>0</v>
      </c>
      <c r="D604" s="86" t="s">
        <v>2613</v>
      </c>
      <c r="E604" s="86" t="b">
        <v>0</v>
      </c>
      <c r="F604" s="86" t="b">
        <v>0</v>
      </c>
      <c r="G604" s="86" t="b">
        <v>0</v>
      </c>
    </row>
    <row r="605" spans="1:7" ht="15">
      <c r="A605" s="86" t="s">
        <v>3403</v>
      </c>
      <c r="B605" s="86">
        <v>2</v>
      </c>
      <c r="C605" s="121">
        <v>0</v>
      </c>
      <c r="D605" s="86" t="s">
        <v>2613</v>
      </c>
      <c r="E605" s="86" t="b">
        <v>0</v>
      </c>
      <c r="F605" s="86" t="b">
        <v>0</v>
      </c>
      <c r="G605" s="86" t="b">
        <v>0</v>
      </c>
    </row>
    <row r="606" spans="1:7" ht="15">
      <c r="A606" s="86" t="s">
        <v>3404</v>
      </c>
      <c r="B606" s="86">
        <v>2</v>
      </c>
      <c r="C606" s="121">
        <v>0</v>
      </c>
      <c r="D606" s="86" t="s">
        <v>2613</v>
      </c>
      <c r="E606" s="86" t="b">
        <v>0</v>
      </c>
      <c r="F606" s="86" t="b">
        <v>1</v>
      </c>
      <c r="G606" s="86" t="b">
        <v>0</v>
      </c>
    </row>
    <row r="607" spans="1:7" ht="15">
      <c r="A607" s="86" t="s">
        <v>3405</v>
      </c>
      <c r="B607" s="86">
        <v>2</v>
      </c>
      <c r="C607" s="121">
        <v>0</v>
      </c>
      <c r="D607" s="86" t="s">
        <v>2613</v>
      </c>
      <c r="E607" s="86" t="b">
        <v>0</v>
      </c>
      <c r="F607" s="86" t="b">
        <v>0</v>
      </c>
      <c r="G607" s="86" t="b">
        <v>0</v>
      </c>
    </row>
    <row r="608" spans="1:7" ht="15">
      <c r="A608" s="86" t="s">
        <v>3406</v>
      </c>
      <c r="B608" s="86">
        <v>2</v>
      </c>
      <c r="C608" s="121">
        <v>0</v>
      </c>
      <c r="D608" s="86" t="s">
        <v>2613</v>
      </c>
      <c r="E608" s="86" t="b">
        <v>0</v>
      </c>
      <c r="F608" s="86" t="b">
        <v>1</v>
      </c>
      <c r="G608" s="86" t="b">
        <v>0</v>
      </c>
    </row>
    <row r="609" spans="1:7" ht="15">
      <c r="A609" s="86" t="s">
        <v>3407</v>
      </c>
      <c r="B609" s="86">
        <v>2</v>
      </c>
      <c r="C609" s="121">
        <v>0</v>
      </c>
      <c r="D609" s="86" t="s">
        <v>2613</v>
      </c>
      <c r="E609" s="86" t="b">
        <v>0</v>
      </c>
      <c r="F609" s="86" t="b">
        <v>0</v>
      </c>
      <c r="G609" s="86" t="b">
        <v>0</v>
      </c>
    </row>
    <row r="610" spans="1:7" ht="15">
      <c r="A610" s="86" t="s">
        <v>3408</v>
      </c>
      <c r="B610" s="86">
        <v>2</v>
      </c>
      <c r="C610" s="121">
        <v>0</v>
      </c>
      <c r="D610" s="86" t="s">
        <v>2613</v>
      </c>
      <c r="E610" s="86" t="b">
        <v>0</v>
      </c>
      <c r="F610" s="86" t="b">
        <v>0</v>
      </c>
      <c r="G610" s="86" t="b">
        <v>0</v>
      </c>
    </row>
    <row r="611" spans="1:7" ht="15">
      <c r="A611" s="86" t="s">
        <v>3176</v>
      </c>
      <c r="B611" s="86">
        <v>2</v>
      </c>
      <c r="C611" s="121">
        <v>0</v>
      </c>
      <c r="D611" s="86" t="s">
        <v>2613</v>
      </c>
      <c r="E611" s="86" t="b">
        <v>0</v>
      </c>
      <c r="F611" s="86" t="b">
        <v>0</v>
      </c>
      <c r="G611" s="86" t="b">
        <v>0</v>
      </c>
    </row>
    <row r="612" spans="1:7" ht="15">
      <c r="A612" s="86" t="s">
        <v>3409</v>
      </c>
      <c r="B612" s="86">
        <v>2</v>
      </c>
      <c r="C612" s="121">
        <v>0</v>
      </c>
      <c r="D612" s="86" t="s">
        <v>2613</v>
      </c>
      <c r="E612" s="86" t="b">
        <v>0</v>
      </c>
      <c r="F612" s="86" t="b">
        <v>0</v>
      </c>
      <c r="G612" s="86" t="b">
        <v>0</v>
      </c>
    </row>
    <row r="613" spans="1:7" ht="15">
      <c r="A613" s="86" t="s">
        <v>3286</v>
      </c>
      <c r="B613" s="86">
        <v>2</v>
      </c>
      <c r="C613" s="121">
        <v>0</v>
      </c>
      <c r="D613" s="86" t="s">
        <v>2613</v>
      </c>
      <c r="E613" s="86" t="b">
        <v>0</v>
      </c>
      <c r="F613" s="86" t="b">
        <v>1</v>
      </c>
      <c r="G613" s="86" t="b">
        <v>0</v>
      </c>
    </row>
    <row r="614" spans="1:7" ht="15">
      <c r="A614" s="86" t="s">
        <v>3410</v>
      </c>
      <c r="B614" s="86">
        <v>2</v>
      </c>
      <c r="C614" s="121">
        <v>0</v>
      </c>
      <c r="D614" s="86" t="s">
        <v>2613</v>
      </c>
      <c r="E614" s="86" t="b">
        <v>0</v>
      </c>
      <c r="F614" s="86" t="b">
        <v>0</v>
      </c>
      <c r="G614" s="86" t="b">
        <v>0</v>
      </c>
    </row>
    <row r="615" spans="1:7" ht="15">
      <c r="A615" s="86" t="s">
        <v>3411</v>
      </c>
      <c r="B615" s="86">
        <v>2</v>
      </c>
      <c r="C615" s="121">
        <v>0</v>
      </c>
      <c r="D615" s="86" t="s">
        <v>2613</v>
      </c>
      <c r="E615" s="86" t="b">
        <v>0</v>
      </c>
      <c r="F615" s="86" t="b">
        <v>0</v>
      </c>
      <c r="G615" s="86" t="b">
        <v>0</v>
      </c>
    </row>
    <row r="616" spans="1:7" ht="15">
      <c r="A616" s="86" t="s">
        <v>563</v>
      </c>
      <c r="B616" s="86">
        <v>2</v>
      </c>
      <c r="C616" s="121">
        <v>0</v>
      </c>
      <c r="D616" s="86" t="s">
        <v>2613</v>
      </c>
      <c r="E616" s="86" t="b">
        <v>0</v>
      </c>
      <c r="F616" s="86" t="b">
        <v>0</v>
      </c>
      <c r="G616" s="86" t="b">
        <v>0</v>
      </c>
    </row>
    <row r="617" spans="1:7" ht="15">
      <c r="A617" s="86" t="s">
        <v>3279</v>
      </c>
      <c r="B617" s="86">
        <v>2</v>
      </c>
      <c r="C617" s="121">
        <v>0</v>
      </c>
      <c r="D617" s="86" t="s">
        <v>2613</v>
      </c>
      <c r="E617" s="86" t="b">
        <v>0</v>
      </c>
      <c r="F617" s="86" t="b">
        <v>0</v>
      </c>
      <c r="G617" s="86" t="b">
        <v>0</v>
      </c>
    </row>
    <row r="618" spans="1:7" ht="15">
      <c r="A618" s="86" t="s">
        <v>3412</v>
      </c>
      <c r="B618" s="86">
        <v>2</v>
      </c>
      <c r="C618" s="121">
        <v>0</v>
      </c>
      <c r="D618" s="86" t="s">
        <v>2613</v>
      </c>
      <c r="E618" s="86" t="b">
        <v>1</v>
      </c>
      <c r="F618" s="86" t="b">
        <v>0</v>
      </c>
      <c r="G618" s="86" t="b">
        <v>0</v>
      </c>
    </row>
    <row r="619" spans="1:7" ht="15">
      <c r="A619" s="86" t="s">
        <v>3239</v>
      </c>
      <c r="B619" s="86">
        <v>2</v>
      </c>
      <c r="C619" s="121">
        <v>0</v>
      </c>
      <c r="D619" s="86" t="s">
        <v>2613</v>
      </c>
      <c r="E619" s="86" t="b">
        <v>0</v>
      </c>
      <c r="F619" s="86" t="b">
        <v>0</v>
      </c>
      <c r="G619" s="86" t="b">
        <v>0</v>
      </c>
    </row>
    <row r="620" spans="1:7" ht="15">
      <c r="A620" s="86" t="s">
        <v>3413</v>
      </c>
      <c r="B620" s="86">
        <v>2</v>
      </c>
      <c r="C620" s="121">
        <v>0</v>
      </c>
      <c r="D620" s="86" t="s">
        <v>2613</v>
      </c>
      <c r="E620" s="86" t="b">
        <v>0</v>
      </c>
      <c r="F620" s="86" t="b">
        <v>0</v>
      </c>
      <c r="G620" s="86" t="b">
        <v>0</v>
      </c>
    </row>
    <row r="621" spans="1:7" ht="15">
      <c r="A621" s="86" t="s">
        <v>3414</v>
      </c>
      <c r="B621" s="86">
        <v>2</v>
      </c>
      <c r="C621" s="121">
        <v>0</v>
      </c>
      <c r="D621" s="86" t="s">
        <v>2613</v>
      </c>
      <c r="E621" s="86" t="b">
        <v>0</v>
      </c>
      <c r="F621" s="86" t="b">
        <v>0</v>
      </c>
      <c r="G621" s="86" t="b">
        <v>0</v>
      </c>
    </row>
    <row r="622" spans="1:7" ht="15">
      <c r="A622" s="86" t="s">
        <v>2716</v>
      </c>
      <c r="B622" s="86">
        <v>2</v>
      </c>
      <c r="C622" s="121">
        <v>0</v>
      </c>
      <c r="D622" s="86" t="s">
        <v>2613</v>
      </c>
      <c r="E622" s="86" t="b">
        <v>0</v>
      </c>
      <c r="F622" s="86" t="b">
        <v>0</v>
      </c>
      <c r="G622" s="86" t="b">
        <v>0</v>
      </c>
    </row>
    <row r="623" spans="1:7" ht="15">
      <c r="A623" s="86" t="s">
        <v>2793</v>
      </c>
      <c r="B623" s="86">
        <v>2</v>
      </c>
      <c r="C623" s="121">
        <v>0</v>
      </c>
      <c r="D623" s="86" t="s">
        <v>2613</v>
      </c>
      <c r="E623" s="86" t="b">
        <v>0</v>
      </c>
      <c r="F623" s="86" t="b">
        <v>0</v>
      </c>
      <c r="G623" s="86" t="b">
        <v>0</v>
      </c>
    </row>
    <row r="624" spans="1:7" ht="15">
      <c r="A624" s="86" t="s">
        <v>3202</v>
      </c>
      <c r="B624" s="86">
        <v>2</v>
      </c>
      <c r="C624" s="121">
        <v>0</v>
      </c>
      <c r="D624" s="86" t="s">
        <v>2613</v>
      </c>
      <c r="E624" s="86" t="b">
        <v>0</v>
      </c>
      <c r="F624" s="86" t="b">
        <v>0</v>
      </c>
      <c r="G624" s="86" t="b">
        <v>0</v>
      </c>
    </row>
    <row r="625" spans="1:7" ht="15">
      <c r="A625" s="86" t="s">
        <v>365</v>
      </c>
      <c r="B625" s="86">
        <v>2</v>
      </c>
      <c r="C625" s="121">
        <v>0</v>
      </c>
      <c r="D625" s="86" t="s">
        <v>2614</v>
      </c>
      <c r="E625" s="86" t="b">
        <v>0</v>
      </c>
      <c r="F625" s="86" t="b">
        <v>0</v>
      </c>
      <c r="G625" s="86" t="b">
        <v>0</v>
      </c>
    </row>
    <row r="626" spans="1:7" ht="15">
      <c r="A626" s="86" t="s">
        <v>563</v>
      </c>
      <c r="B626" s="86">
        <v>2</v>
      </c>
      <c r="C626" s="121">
        <v>0</v>
      </c>
      <c r="D626" s="86" t="s">
        <v>2614</v>
      </c>
      <c r="E626" s="86" t="b">
        <v>0</v>
      </c>
      <c r="F626" s="86" t="b">
        <v>0</v>
      </c>
      <c r="G626" s="86" t="b">
        <v>0</v>
      </c>
    </row>
    <row r="627" spans="1:7" ht="15">
      <c r="A627" s="86" t="s">
        <v>2716</v>
      </c>
      <c r="B627" s="86">
        <v>2</v>
      </c>
      <c r="C627" s="121">
        <v>0</v>
      </c>
      <c r="D627" s="86" t="s">
        <v>2614</v>
      </c>
      <c r="E627" s="86" t="b">
        <v>0</v>
      </c>
      <c r="F627" s="86" t="b">
        <v>0</v>
      </c>
      <c r="G627" s="86" t="b">
        <v>0</v>
      </c>
    </row>
    <row r="628" spans="1:7" ht="15">
      <c r="A628" s="86" t="s">
        <v>2718</v>
      </c>
      <c r="B628" s="86">
        <v>2</v>
      </c>
      <c r="C628" s="121">
        <v>0</v>
      </c>
      <c r="D628" s="86" t="s">
        <v>2614</v>
      </c>
      <c r="E628" s="86" t="b">
        <v>0</v>
      </c>
      <c r="F628" s="86" t="b">
        <v>0</v>
      </c>
      <c r="G628" s="86" t="b">
        <v>0</v>
      </c>
    </row>
    <row r="629" spans="1:7" ht="15">
      <c r="A629" s="86" t="s">
        <v>369</v>
      </c>
      <c r="B629" s="86">
        <v>2</v>
      </c>
      <c r="C629" s="121">
        <v>0.014001395147161916</v>
      </c>
      <c r="D629" s="86" t="s">
        <v>2614</v>
      </c>
      <c r="E629" s="86" t="b">
        <v>0</v>
      </c>
      <c r="F629" s="86" t="b">
        <v>0</v>
      </c>
      <c r="G629" s="86" t="b">
        <v>0</v>
      </c>
    </row>
    <row r="630" spans="1:7" ht="15">
      <c r="A630" s="86" t="s">
        <v>3252</v>
      </c>
      <c r="B630" s="86">
        <v>2</v>
      </c>
      <c r="C630" s="121">
        <v>0</v>
      </c>
      <c r="D630" s="86" t="s">
        <v>2618</v>
      </c>
      <c r="E630" s="86" t="b">
        <v>0</v>
      </c>
      <c r="F630" s="86" t="b">
        <v>0</v>
      </c>
      <c r="G630" s="86" t="b">
        <v>0</v>
      </c>
    </row>
    <row r="631" spans="1:7" ht="15">
      <c r="A631" s="86" t="s">
        <v>3329</v>
      </c>
      <c r="B631" s="86">
        <v>2</v>
      </c>
      <c r="C631" s="121">
        <v>0</v>
      </c>
      <c r="D631" s="86" t="s">
        <v>2618</v>
      </c>
      <c r="E631" s="86" t="b">
        <v>0</v>
      </c>
      <c r="F631" s="86" t="b">
        <v>0</v>
      </c>
      <c r="G631" s="86" t="b">
        <v>0</v>
      </c>
    </row>
    <row r="632" spans="1:7" ht="15">
      <c r="A632" s="86" t="s">
        <v>3181</v>
      </c>
      <c r="B632" s="86">
        <v>2</v>
      </c>
      <c r="C632" s="121">
        <v>0</v>
      </c>
      <c r="D632" s="86" t="s">
        <v>2618</v>
      </c>
      <c r="E632" s="86" t="b">
        <v>0</v>
      </c>
      <c r="F632" s="86" t="b">
        <v>0</v>
      </c>
      <c r="G632" s="86" t="b">
        <v>0</v>
      </c>
    </row>
    <row r="633" spans="1:7" ht="15">
      <c r="A633" s="86" t="s">
        <v>2798</v>
      </c>
      <c r="B633" s="86">
        <v>2</v>
      </c>
      <c r="C633" s="121">
        <v>0</v>
      </c>
      <c r="D633" s="86" t="s">
        <v>2619</v>
      </c>
      <c r="E633" s="86" t="b">
        <v>0</v>
      </c>
      <c r="F633" s="86" t="b">
        <v>0</v>
      </c>
      <c r="G633" s="86" t="b">
        <v>0</v>
      </c>
    </row>
    <row r="634" spans="1:7" ht="15">
      <c r="A634" s="86" t="s">
        <v>410</v>
      </c>
      <c r="B634" s="86">
        <v>2</v>
      </c>
      <c r="C634" s="121">
        <v>0</v>
      </c>
      <c r="D634" s="86" t="s">
        <v>2620</v>
      </c>
      <c r="E634" s="86" t="b">
        <v>0</v>
      </c>
      <c r="F634" s="86" t="b">
        <v>0</v>
      </c>
      <c r="G634" s="86" t="b">
        <v>0</v>
      </c>
    </row>
    <row r="635" spans="1:7" ht="15">
      <c r="A635" s="86" t="s">
        <v>563</v>
      </c>
      <c r="B635" s="86">
        <v>2</v>
      </c>
      <c r="C635" s="121">
        <v>0</v>
      </c>
      <c r="D635" s="86" t="s">
        <v>2620</v>
      </c>
      <c r="E635" s="86" t="b">
        <v>0</v>
      </c>
      <c r="F635" s="86" t="b">
        <v>0</v>
      </c>
      <c r="G635" s="86" t="b">
        <v>0</v>
      </c>
    </row>
    <row r="636" spans="1:7" ht="15">
      <c r="A636" s="86" t="s">
        <v>3358</v>
      </c>
      <c r="B636" s="86">
        <v>2</v>
      </c>
      <c r="C636" s="121">
        <v>0</v>
      </c>
      <c r="D636" s="86" t="s">
        <v>2620</v>
      </c>
      <c r="E636" s="86" t="b">
        <v>0</v>
      </c>
      <c r="F636" s="86" t="b">
        <v>0</v>
      </c>
      <c r="G636" s="86" t="b">
        <v>0</v>
      </c>
    </row>
    <row r="637" spans="1:7" ht="15">
      <c r="A637" s="86" t="s">
        <v>3200</v>
      </c>
      <c r="B637" s="86">
        <v>2</v>
      </c>
      <c r="C637" s="121">
        <v>0</v>
      </c>
      <c r="D637" s="86" t="s">
        <v>2620</v>
      </c>
      <c r="E637" s="86" t="b">
        <v>0</v>
      </c>
      <c r="F637" s="86" t="b">
        <v>0</v>
      </c>
      <c r="G637" s="86" t="b">
        <v>0</v>
      </c>
    </row>
    <row r="638" spans="1:7" ht="15">
      <c r="A638" s="86" t="s">
        <v>3359</v>
      </c>
      <c r="B638" s="86">
        <v>2</v>
      </c>
      <c r="C638" s="121">
        <v>0</v>
      </c>
      <c r="D638" s="86" t="s">
        <v>2620</v>
      </c>
      <c r="E638" s="86" t="b">
        <v>0</v>
      </c>
      <c r="F638" s="86" t="b">
        <v>0</v>
      </c>
      <c r="G638" s="86" t="b">
        <v>0</v>
      </c>
    </row>
    <row r="639" spans="1:7" ht="15">
      <c r="A639" s="86" t="s">
        <v>3360</v>
      </c>
      <c r="B639" s="86">
        <v>2</v>
      </c>
      <c r="C639" s="121">
        <v>0</v>
      </c>
      <c r="D639" s="86" t="s">
        <v>2620</v>
      </c>
      <c r="E639" s="86" t="b">
        <v>0</v>
      </c>
      <c r="F639" s="86" t="b">
        <v>0</v>
      </c>
      <c r="G639" s="86" t="b">
        <v>0</v>
      </c>
    </row>
    <row r="640" spans="1:7" ht="15">
      <c r="A640" s="86" t="s">
        <v>2719</v>
      </c>
      <c r="B640" s="86">
        <v>2</v>
      </c>
      <c r="C640" s="121">
        <v>0</v>
      </c>
      <c r="D640" s="86" t="s">
        <v>2620</v>
      </c>
      <c r="E640" s="86" t="b">
        <v>0</v>
      </c>
      <c r="F640" s="86" t="b">
        <v>0</v>
      </c>
      <c r="G640" s="86" t="b">
        <v>0</v>
      </c>
    </row>
    <row r="641" spans="1:7" ht="15">
      <c r="A641" s="86" t="s">
        <v>3361</v>
      </c>
      <c r="B641" s="86">
        <v>2</v>
      </c>
      <c r="C641" s="121">
        <v>0</v>
      </c>
      <c r="D641" s="86" t="s">
        <v>2620</v>
      </c>
      <c r="E641" s="86" t="b">
        <v>0</v>
      </c>
      <c r="F641" s="86" t="b">
        <v>0</v>
      </c>
      <c r="G641" s="86" t="b">
        <v>0</v>
      </c>
    </row>
    <row r="642" spans="1:7" ht="15">
      <c r="A642" s="86" t="s">
        <v>3179</v>
      </c>
      <c r="B642" s="86">
        <v>2</v>
      </c>
      <c r="C642" s="121">
        <v>0</v>
      </c>
      <c r="D642" s="86" t="s">
        <v>2620</v>
      </c>
      <c r="E642" s="86" t="b">
        <v>0</v>
      </c>
      <c r="F642" s="86" t="b">
        <v>0</v>
      </c>
      <c r="G642" s="86" t="b">
        <v>0</v>
      </c>
    </row>
    <row r="643" spans="1:7" ht="15">
      <c r="A643" s="86" t="s">
        <v>3362</v>
      </c>
      <c r="B643" s="86">
        <v>2</v>
      </c>
      <c r="C643" s="121">
        <v>0</v>
      </c>
      <c r="D643" s="86" t="s">
        <v>2620</v>
      </c>
      <c r="E643" s="86" t="b">
        <v>0</v>
      </c>
      <c r="F643" s="86" t="b">
        <v>1</v>
      </c>
      <c r="G643" s="86" t="b">
        <v>0</v>
      </c>
    </row>
    <row r="644" spans="1:7" ht="15">
      <c r="A644" s="86" t="s">
        <v>2716</v>
      </c>
      <c r="B644" s="86">
        <v>2</v>
      </c>
      <c r="C644" s="121">
        <v>0</v>
      </c>
      <c r="D644" s="86" t="s">
        <v>2620</v>
      </c>
      <c r="E644" s="86" t="b">
        <v>0</v>
      </c>
      <c r="F644" s="86" t="b">
        <v>0</v>
      </c>
      <c r="G644" s="86" t="b">
        <v>0</v>
      </c>
    </row>
    <row r="645" spans="1:7" ht="15">
      <c r="A645" s="86" t="s">
        <v>3175</v>
      </c>
      <c r="B645" s="86">
        <v>2</v>
      </c>
      <c r="C645" s="121">
        <v>0</v>
      </c>
      <c r="D645" s="86" t="s">
        <v>2620</v>
      </c>
      <c r="E645" s="86" t="b">
        <v>0</v>
      </c>
      <c r="F645" s="86" t="b">
        <v>0</v>
      </c>
      <c r="G645" s="86" t="b">
        <v>0</v>
      </c>
    </row>
    <row r="646" spans="1:7" ht="15">
      <c r="A646" s="86" t="s">
        <v>3363</v>
      </c>
      <c r="B646" s="86">
        <v>2</v>
      </c>
      <c r="C646" s="121">
        <v>0</v>
      </c>
      <c r="D646" s="86" t="s">
        <v>2620</v>
      </c>
      <c r="E646" s="86" t="b">
        <v>0</v>
      </c>
      <c r="F646" s="86" t="b">
        <v>0</v>
      </c>
      <c r="G646" s="86" t="b">
        <v>0</v>
      </c>
    </row>
    <row r="647" spans="1:7" ht="15">
      <c r="A647" s="86" t="s">
        <v>3364</v>
      </c>
      <c r="B647" s="86">
        <v>2</v>
      </c>
      <c r="C647" s="121">
        <v>0</v>
      </c>
      <c r="D647" s="86" t="s">
        <v>2620</v>
      </c>
      <c r="E647" s="86" t="b">
        <v>1</v>
      </c>
      <c r="F647" s="86" t="b">
        <v>0</v>
      </c>
      <c r="G647" s="86" t="b">
        <v>0</v>
      </c>
    </row>
    <row r="648" spans="1:7" ht="15">
      <c r="A648" s="86" t="s">
        <v>3365</v>
      </c>
      <c r="B648" s="86">
        <v>2</v>
      </c>
      <c r="C648" s="121">
        <v>0</v>
      </c>
      <c r="D648" s="86" t="s">
        <v>2620</v>
      </c>
      <c r="E648" s="86" t="b">
        <v>0</v>
      </c>
      <c r="F648" s="86" t="b">
        <v>0</v>
      </c>
      <c r="G648" s="86" t="b">
        <v>0</v>
      </c>
    </row>
    <row r="649" spans="1:7" ht="15">
      <c r="A649" s="86" t="s">
        <v>2718</v>
      </c>
      <c r="B649" s="86">
        <v>2</v>
      </c>
      <c r="C649" s="121">
        <v>0</v>
      </c>
      <c r="D649" s="86" t="s">
        <v>2620</v>
      </c>
      <c r="E649" s="86" t="b">
        <v>0</v>
      </c>
      <c r="F649" s="86" t="b">
        <v>0</v>
      </c>
      <c r="G649" s="86" t="b">
        <v>0</v>
      </c>
    </row>
    <row r="650" spans="1:7" ht="15">
      <c r="A650" s="86" t="s">
        <v>3256</v>
      </c>
      <c r="B650" s="86">
        <v>2</v>
      </c>
      <c r="C650" s="121">
        <v>0</v>
      </c>
      <c r="D650" s="86" t="s">
        <v>2620</v>
      </c>
      <c r="E650" s="86" t="b">
        <v>0</v>
      </c>
      <c r="F650" s="86" t="b">
        <v>0</v>
      </c>
      <c r="G650" s="86" t="b">
        <v>0</v>
      </c>
    </row>
    <row r="651" spans="1:7" ht="15">
      <c r="A651" s="86" t="s">
        <v>3222</v>
      </c>
      <c r="B651" s="86">
        <v>2</v>
      </c>
      <c r="C651" s="121">
        <v>0</v>
      </c>
      <c r="D651" s="86" t="s">
        <v>2620</v>
      </c>
      <c r="E651" s="86" t="b">
        <v>0</v>
      </c>
      <c r="F651" s="86" t="b">
        <v>0</v>
      </c>
      <c r="G651" s="86" t="b">
        <v>0</v>
      </c>
    </row>
    <row r="652" spans="1:7" ht="15">
      <c r="A652" s="86" t="s">
        <v>369</v>
      </c>
      <c r="B652" s="86">
        <v>2</v>
      </c>
      <c r="C652" s="121">
        <v>0</v>
      </c>
      <c r="D652" s="86" t="s">
        <v>2620</v>
      </c>
      <c r="E652" s="86" t="b">
        <v>0</v>
      </c>
      <c r="F652" s="86" t="b">
        <v>0</v>
      </c>
      <c r="G652" s="86" t="b">
        <v>0</v>
      </c>
    </row>
    <row r="653" spans="1:7" ht="15">
      <c r="A653" s="86" t="s">
        <v>3185</v>
      </c>
      <c r="B653" s="86">
        <v>2</v>
      </c>
      <c r="C653" s="121">
        <v>0</v>
      </c>
      <c r="D653" s="86" t="s">
        <v>2620</v>
      </c>
      <c r="E653" s="86" t="b">
        <v>0</v>
      </c>
      <c r="F653" s="86" t="b">
        <v>0</v>
      </c>
      <c r="G653" s="86" t="b">
        <v>0</v>
      </c>
    </row>
    <row r="654" spans="1:7" ht="15">
      <c r="A654" s="86" t="s">
        <v>3262</v>
      </c>
      <c r="B654" s="86">
        <v>2</v>
      </c>
      <c r="C654" s="121">
        <v>0</v>
      </c>
      <c r="D654" s="86" t="s">
        <v>2620</v>
      </c>
      <c r="E654" s="86" t="b">
        <v>0</v>
      </c>
      <c r="F654" s="86" t="b">
        <v>0</v>
      </c>
      <c r="G654" s="86" t="b">
        <v>0</v>
      </c>
    </row>
    <row r="655" spans="1:7" ht="15">
      <c r="A655" s="86" t="s">
        <v>3366</v>
      </c>
      <c r="B655" s="86">
        <v>2</v>
      </c>
      <c r="C655" s="121">
        <v>0</v>
      </c>
      <c r="D655" s="86" t="s">
        <v>2620</v>
      </c>
      <c r="E655" s="86" t="b">
        <v>0</v>
      </c>
      <c r="F655" s="86" t="b">
        <v>0</v>
      </c>
      <c r="G655" s="86" t="b">
        <v>0</v>
      </c>
    </row>
    <row r="656" spans="1:7" ht="15">
      <c r="A656" s="86" t="s">
        <v>3195</v>
      </c>
      <c r="B656" s="86">
        <v>2</v>
      </c>
      <c r="C656" s="121">
        <v>0</v>
      </c>
      <c r="D656" s="86" t="s">
        <v>2620</v>
      </c>
      <c r="E656" s="86" t="b">
        <v>0</v>
      </c>
      <c r="F656" s="86" t="b">
        <v>0</v>
      </c>
      <c r="G656" s="86" t="b">
        <v>0</v>
      </c>
    </row>
    <row r="657" spans="1:7" ht="15">
      <c r="A657" s="86" t="s">
        <v>3221</v>
      </c>
      <c r="B657" s="86">
        <v>2</v>
      </c>
      <c r="C657" s="121">
        <v>0</v>
      </c>
      <c r="D657" s="86" t="s">
        <v>2620</v>
      </c>
      <c r="E657" s="86" t="b">
        <v>0</v>
      </c>
      <c r="F657" s="86" t="b">
        <v>0</v>
      </c>
      <c r="G657" s="86" t="b">
        <v>0</v>
      </c>
    </row>
    <row r="658" spans="1:7" ht="15">
      <c r="A658" s="86" t="s">
        <v>3188</v>
      </c>
      <c r="B658" s="86">
        <v>2</v>
      </c>
      <c r="C658" s="121">
        <v>0</v>
      </c>
      <c r="D658" s="86" t="s">
        <v>2620</v>
      </c>
      <c r="E658" s="86" t="b">
        <v>0</v>
      </c>
      <c r="F658" s="86" t="b">
        <v>0</v>
      </c>
      <c r="G658" s="86" t="b">
        <v>0</v>
      </c>
    </row>
    <row r="659" spans="1:7" ht="15">
      <c r="A659" s="86" t="s">
        <v>3264</v>
      </c>
      <c r="B659" s="86">
        <v>2</v>
      </c>
      <c r="C659" s="121">
        <v>0</v>
      </c>
      <c r="D659" s="86" t="s">
        <v>2620</v>
      </c>
      <c r="E659" s="86" t="b">
        <v>0</v>
      </c>
      <c r="F659" s="86" t="b">
        <v>0</v>
      </c>
      <c r="G659" s="86" t="b">
        <v>0</v>
      </c>
    </row>
    <row r="660" spans="1:7" ht="15">
      <c r="A660" s="86" t="s">
        <v>3178</v>
      </c>
      <c r="B660" s="86">
        <v>2</v>
      </c>
      <c r="C660" s="121">
        <v>0</v>
      </c>
      <c r="D660" s="86" t="s">
        <v>2620</v>
      </c>
      <c r="E660" s="86" t="b">
        <v>0</v>
      </c>
      <c r="F660" s="86" t="b">
        <v>0</v>
      </c>
      <c r="G660" s="86" t="b">
        <v>0</v>
      </c>
    </row>
    <row r="661" spans="1:7" ht="15">
      <c r="A661" s="86" t="s">
        <v>3367</v>
      </c>
      <c r="B661" s="86">
        <v>2</v>
      </c>
      <c r="C661" s="121">
        <v>0</v>
      </c>
      <c r="D661" s="86" t="s">
        <v>2620</v>
      </c>
      <c r="E661" s="86" t="b">
        <v>0</v>
      </c>
      <c r="F661" s="86" t="b">
        <v>1</v>
      </c>
      <c r="G661" s="86" t="b">
        <v>0</v>
      </c>
    </row>
    <row r="662" spans="1:7" ht="15">
      <c r="A662" s="86" t="s">
        <v>3368</v>
      </c>
      <c r="B662" s="86">
        <v>2</v>
      </c>
      <c r="C662" s="121">
        <v>0</v>
      </c>
      <c r="D662" s="86" t="s">
        <v>2620</v>
      </c>
      <c r="E662" s="86" t="b">
        <v>0</v>
      </c>
      <c r="F662" s="86" t="b">
        <v>0</v>
      </c>
      <c r="G662" s="86" t="b">
        <v>0</v>
      </c>
    </row>
    <row r="663" spans="1:7" ht="15">
      <c r="A663" s="86" t="s">
        <v>3369</v>
      </c>
      <c r="B663" s="86">
        <v>2</v>
      </c>
      <c r="C663" s="121">
        <v>0</v>
      </c>
      <c r="D663" s="86" t="s">
        <v>2620</v>
      </c>
      <c r="E663" s="86" t="b">
        <v>0</v>
      </c>
      <c r="F663" s="86" t="b">
        <v>0</v>
      </c>
      <c r="G663" s="86" t="b">
        <v>0</v>
      </c>
    </row>
    <row r="664" spans="1:7" ht="15">
      <c r="A664" s="86" t="s">
        <v>3370</v>
      </c>
      <c r="B664" s="86">
        <v>2</v>
      </c>
      <c r="C664" s="121">
        <v>0</v>
      </c>
      <c r="D664" s="86" t="s">
        <v>2620</v>
      </c>
      <c r="E664" s="86" t="b">
        <v>0</v>
      </c>
      <c r="F664" s="86" t="b">
        <v>0</v>
      </c>
      <c r="G664" s="86" t="b">
        <v>0</v>
      </c>
    </row>
    <row r="665" spans="1:7" ht="15">
      <c r="A665" s="86" t="s">
        <v>3253</v>
      </c>
      <c r="B665" s="86">
        <v>2</v>
      </c>
      <c r="C665" s="121">
        <v>0</v>
      </c>
      <c r="D665" s="86" t="s">
        <v>2620</v>
      </c>
      <c r="E665" s="86" t="b">
        <v>1</v>
      </c>
      <c r="F665" s="86" t="b">
        <v>0</v>
      </c>
      <c r="G665" s="86" t="b">
        <v>0</v>
      </c>
    </row>
    <row r="666" spans="1:7" ht="15">
      <c r="A666" s="86" t="s">
        <v>3254</v>
      </c>
      <c r="B666" s="86">
        <v>2</v>
      </c>
      <c r="C666" s="121">
        <v>0</v>
      </c>
      <c r="D666" s="86" t="s">
        <v>2620</v>
      </c>
      <c r="E666" s="86" t="b">
        <v>0</v>
      </c>
      <c r="F666" s="86" t="b">
        <v>0</v>
      </c>
      <c r="G666" s="86" t="b">
        <v>0</v>
      </c>
    </row>
    <row r="667" spans="1:7" ht="15">
      <c r="A667" s="86" t="s">
        <v>2800</v>
      </c>
      <c r="B667" s="86">
        <v>2</v>
      </c>
      <c r="C667" s="121">
        <v>0</v>
      </c>
      <c r="D667" s="86" t="s">
        <v>2622</v>
      </c>
      <c r="E667" s="86" t="b">
        <v>0</v>
      </c>
      <c r="F667" s="86" t="b">
        <v>0</v>
      </c>
      <c r="G667" s="86" t="b">
        <v>0</v>
      </c>
    </row>
    <row r="668" spans="1:7" ht="15">
      <c r="A668" s="86" t="s">
        <v>3415</v>
      </c>
      <c r="B668" s="86">
        <v>2</v>
      </c>
      <c r="C668" s="121">
        <v>0</v>
      </c>
      <c r="D668" s="86" t="s">
        <v>2625</v>
      </c>
      <c r="E668" s="86" t="b">
        <v>0</v>
      </c>
      <c r="F668" s="86" t="b">
        <v>0</v>
      </c>
      <c r="G668" s="86" t="b">
        <v>0</v>
      </c>
    </row>
    <row r="669" spans="1:7" ht="15">
      <c r="A669" s="86" t="s">
        <v>3203</v>
      </c>
      <c r="B669" s="86">
        <v>2</v>
      </c>
      <c r="C669" s="121">
        <v>0</v>
      </c>
      <c r="D669" s="86" t="s">
        <v>2625</v>
      </c>
      <c r="E669" s="86" t="b">
        <v>0</v>
      </c>
      <c r="F669" s="86" t="b">
        <v>1</v>
      </c>
      <c r="G669" s="86" t="b">
        <v>0</v>
      </c>
    </row>
    <row r="670" spans="1:7" ht="15">
      <c r="A670" s="86" t="s">
        <v>563</v>
      </c>
      <c r="B670" s="86">
        <v>4</v>
      </c>
      <c r="C670" s="121">
        <v>0</v>
      </c>
      <c r="D670" s="86" t="s">
        <v>2627</v>
      </c>
      <c r="E670" s="86" t="b">
        <v>0</v>
      </c>
      <c r="F670" s="86" t="b">
        <v>0</v>
      </c>
      <c r="G670" s="86" t="b">
        <v>0</v>
      </c>
    </row>
    <row r="671" spans="1:7" ht="15">
      <c r="A671" s="86" t="s">
        <v>3416</v>
      </c>
      <c r="B671" s="86">
        <v>2</v>
      </c>
      <c r="C671" s="121">
        <v>0</v>
      </c>
      <c r="D671" s="86" t="s">
        <v>2627</v>
      </c>
      <c r="E671" s="86" t="b">
        <v>0</v>
      </c>
      <c r="F671" s="86" t="b">
        <v>0</v>
      </c>
      <c r="G671" s="86" t="b">
        <v>0</v>
      </c>
    </row>
    <row r="672" spans="1:7" ht="15">
      <c r="A672" s="86" t="s">
        <v>2716</v>
      </c>
      <c r="B672" s="86">
        <v>2</v>
      </c>
      <c r="C672" s="121">
        <v>0</v>
      </c>
      <c r="D672" s="86" t="s">
        <v>2627</v>
      </c>
      <c r="E672" s="86" t="b">
        <v>0</v>
      </c>
      <c r="F672" s="86" t="b">
        <v>0</v>
      </c>
      <c r="G672" s="86" t="b">
        <v>0</v>
      </c>
    </row>
    <row r="673" spans="1:7" ht="15">
      <c r="A673" s="86" t="s">
        <v>3285</v>
      </c>
      <c r="B673" s="86">
        <v>2</v>
      </c>
      <c r="C673" s="121">
        <v>0</v>
      </c>
      <c r="D673" s="86" t="s">
        <v>2627</v>
      </c>
      <c r="E673" s="86" t="b">
        <v>0</v>
      </c>
      <c r="F673" s="86" t="b">
        <v>0</v>
      </c>
      <c r="G673" s="86" t="b">
        <v>0</v>
      </c>
    </row>
    <row r="674" spans="1:7" ht="15">
      <c r="A674" s="86" t="s">
        <v>2731</v>
      </c>
      <c r="B674" s="86">
        <v>2</v>
      </c>
      <c r="C674" s="121">
        <v>0</v>
      </c>
      <c r="D674" s="86" t="s">
        <v>2627</v>
      </c>
      <c r="E674" s="86" t="b">
        <v>0</v>
      </c>
      <c r="F674" s="86" t="b">
        <v>0</v>
      </c>
      <c r="G674" s="86" t="b">
        <v>0</v>
      </c>
    </row>
    <row r="675" spans="1:7" ht="15">
      <c r="A675" s="86" t="s">
        <v>3203</v>
      </c>
      <c r="B675" s="86">
        <v>2</v>
      </c>
      <c r="C675" s="121">
        <v>0</v>
      </c>
      <c r="D675" s="86" t="s">
        <v>2627</v>
      </c>
      <c r="E675" s="86" t="b">
        <v>0</v>
      </c>
      <c r="F675" s="86" t="b">
        <v>1</v>
      </c>
      <c r="G675" s="86" t="b">
        <v>0</v>
      </c>
    </row>
    <row r="676" spans="1:7" ht="15">
      <c r="A676" s="86" t="s">
        <v>3227</v>
      </c>
      <c r="B676" s="86">
        <v>2</v>
      </c>
      <c r="C676" s="121">
        <v>0</v>
      </c>
      <c r="D676" s="86" t="s">
        <v>2627</v>
      </c>
      <c r="E676" s="86" t="b">
        <v>1</v>
      </c>
      <c r="F676" s="86" t="b">
        <v>0</v>
      </c>
      <c r="G676" s="86" t="b">
        <v>0</v>
      </c>
    </row>
    <row r="677" spans="1:7" ht="15">
      <c r="A677" s="86" t="s">
        <v>3267</v>
      </c>
      <c r="B677" s="86">
        <v>2</v>
      </c>
      <c r="C677" s="121">
        <v>0</v>
      </c>
      <c r="D677" s="86" t="s">
        <v>2627</v>
      </c>
      <c r="E677" s="86" t="b">
        <v>0</v>
      </c>
      <c r="F677" s="86" t="b">
        <v>0</v>
      </c>
      <c r="G677" s="86" t="b">
        <v>0</v>
      </c>
    </row>
    <row r="678" spans="1:7" ht="15">
      <c r="A678" s="86" t="s">
        <v>3287</v>
      </c>
      <c r="B678" s="86">
        <v>2</v>
      </c>
      <c r="C678" s="121">
        <v>0</v>
      </c>
      <c r="D678" s="86" t="s">
        <v>2627</v>
      </c>
      <c r="E678" s="86" t="b">
        <v>0</v>
      </c>
      <c r="F678" s="86" t="b">
        <v>1</v>
      </c>
      <c r="G678" s="86" t="b">
        <v>0</v>
      </c>
    </row>
    <row r="679" spans="1:7" ht="15">
      <c r="A679" s="86" t="s">
        <v>3184</v>
      </c>
      <c r="B679" s="86">
        <v>2</v>
      </c>
      <c r="C679" s="121">
        <v>0</v>
      </c>
      <c r="D679" s="86" t="s">
        <v>2627</v>
      </c>
      <c r="E679" s="86" t="b">
        <v>1</v>
      </c>
      <c r="F679" s="86" t="b">
        <v>0</v>
      </c>
      <c r="G679" s="86" t="b">
        <v>0</v>
      </c>
    </row>
    <row r="680" spans="1:7" ht="15">
      <c r="A680" s="86" t="s">
        <v>2717</v>
      </c>
      <c r="B680" s="86">
        <v>2</v>
      </c>
      <c r="C680" s="121">
        <v>0</v>
      </c>
      <c r="D680" s="86" t="s">
        <v>2627</v>
      </c>
      <c r="E680" s="86" t="b">
        <v>0</v>
      </c>
      <c r="F680" s="86" t="b">
        <v>0</v>
      </c>
      <c r="G680" s="86" t="b">
        <v>0</v>
      </c>
    </row>
    <row r="681" spans="1:7" ht="15">
      <c r="A681" s="86" t="s">
        <v>2716</v>
      </c>
      <c r="B681" s="86">
        <v>3</v>
      </c>
      <c r="C681" s="121">
        <v>0</v>
      </c>
      <c r="D681" s="86" t="s">
        <v>2628</v>
      </c>
      <c r="E681" s="86" t="b">
        <v>0</v>
      </c>
      <c r="F681" s="86" t="b">
        <v>0</v>
      </c>
      <c r="G681" s="86" t="b">
        <v>0</v>
      </c>
    </row>
    <row r="682" spans="1:7" ht="15">
      <c r="A682" s="86" t="s">
        <v>2716</v>
      </c>
      <c r="B682" s="86">
        <v>2</v>
      </c>
      <c r="C682" s="121">
        <v>0</v>
      </c>
      <c r="D682" s="86" t="s">
        <v>2630</v>
      </c>
      <c r="E682" s="86" t="b">
        <v>0</v>
      </c>
      <c r="F682" s="86" t="b">
        <v>0</v>
      </c>
      <c r="G682" s="86" t="b">
        <v>0</v>
      </c>
    </row>
    <row r="683" spans="1:7" ht="15">
      <c r="A683" s="86" t="s">
        <v>2803</v>
      </c>
      <c r="B683" s="86">
        <v>2</v>
      </c>
      <c r="C683" s="121">
        <v>0</v>
      </c>
      <c r="D683" s="86" t="s">
        <v>2631</v>
      </c>
      <c r="E683" s="86" t="b">
        <v>0</v>
      </c>
      <c r="F683" s="86" t="b">
        <v>0</v>
      </c>
      <c r="G683" s="86" t="b">
        <v>0</v>
      </c>
    </row>
    <row r="684" spans="1:7" ht="15">
      <c r="A684" s="86" t="s">
        <v>2764</v>
      </c>
      <c r="B684" s="86">
        <v>3</v>
      </c>
      <c r="C684" s="121">
        <v>0</v>
      </c>
      <c r="D684" s="86" t="s">
        <v>2632</v>
      </c>
      <c r="E684" s="86" t="b">
        <v>0</v>
      </c>
      <c r="F684" s="86" t="b">
        <v>0</v>
      </c>
      <c r="G684" s="86" t="b">
        <v>0</v>
      </c>
    </row>
    <row r="685" spans="1:7" ht="15">
      <c r="A685" s="86" t="s">
        <v>3275</v>
      </c>
      <c r="B685" s="86">
        <v>2</v>
      </c>
      <c r="C685" s="121">
        <v>0</v>
      </c>
      <c r="D685" s="86" t="s">
        <v>2632</v>
      </c>
      <c r="E685" s="86" t="b">
        <v>0</v>
      </c>
      <c r="F685" s="86" t="b">
        <v>0</v>
      </c>
      <c r="G685" s="86" t="b">
        <v>0</v>
      </c>
    </row>
    <row r="686" spans="1:7" ht="15">
      <c r="A686" s="86" t="s">
        <v>2716</v>
      </c>
      <c r="B686" s="86">
        <v>2</v>
      </c>
      <c r="C686" s="121">
        <v>0</v>
      </c>
      <c r="D686" s="86" t="s">
        <v>2632</v>
      </c>
      <c r="E686" s="86" t="b">
        <v>0</v>
      </c>
      <c r="F686" s="86" t="b">
        <v>0</v>
      </c>
      <c r="G686" s="86" t="b">
        <v>0</v>
      </c>
    </row>
    <row r="687" spans="1:7" ht="15">
      <c r="A687" s="86" t="s">
        <v>3204</v>
      </c>
      <c r="B687" s="86">
        <v>4</v>
      </c>
      <c r="C687" s="121">
        <v>0</v>
      </c>
      <c r="D687" s="86" t="s">
        <v>2636</v>
      </c>
      <c r="E687" s="86" t="b">
        <v>0</v>
      </c>
      <c r="F687" s="86" t="b">
        <v>0</v>
      </c>
      <c r="G687" s="86" t="b">
        <v>0</v>
      </c>
    </row>
    <row r="688" spans="1:7" ht="15">
      <c r="A688" s="86" t="s">
        <v>563</v>
      </c>
      <c r="B688" s="86">
        <v>2</v>
      </c>
      <c r="C688" s="121">
        <v>0</v>
      </c>
      <c r="D688" s="86" t="s">
        <v>2636</v>
      </c>
      <c r="E688" s="86" t="b">
        <v>0</v>
      </c>
      <c r="F688" s="86" t="b">
        <v>0</v>
      </c>
      <c r="G688" s="86" t="b">
        <v>0</v>
      </c>
    </row>
    <row r="689" spans="1:7" ht="15">
      <c r="A689" s="86" t="s">
        <v>2716</v>
      </c>
      <c r="B689" s="86">
        <v>3</v>
      </c>
      <c r="C689" s="121">
        <v>0</v>
      </c>
      <c r="D689" s="86" t="s">
        <v>2638</v>
      </c>
      <c r="E689" s="86" t="b">
        <v>0</v>
      </c>
      <c r="F689" s="86" t="b">
        <v>0</v>
      </c>
      <c r="G689" s="86" t="b">
        <v>0</v>
      </c>
    </row>
    <row r="690" spans="1:7" ht="15">
      <c r="A690" s="86" t="s">
        <v>3432</v>
      </c>
      <c r="B690" s="86">
        <v>2</v>
      </c>
      <c r="C690" s="121">
        <v>0</v>
      </c>
      <c r="D690" s="86" t="s">
        <v>2638</v>
      </c>
      <c r="E690" s="86" t="b">
        <v>0</v>
      </c>
      <c r="F690" s="86" t="b">
        <v>0</v>
      </c>
      <c r="G690" s="86" t="b">
        <v>0</v>
      </c>
    </row>
    <row r="691" spans="1:7" ht="15">
      <c r="A691" s="86" t="s">
        <v>2749</v>
      </c>
      <c r="B691" s="86">
        <v>2</v>
      </c>
      <c r="C691" s="121">
        <v>0</v>
      </c>
      <c r="D691" s="86" t="s">
        <v>2638</v>
      </c>
      <c r="E691" s="86" t="b">
        <v>0</v>
      </c>
      <c r="F691" s="86" t="b">
        <v>0</v>
      </c>
      <c r="G6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2019-11-11T20:33:22Z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