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<sst xmlns="http://schemas.openxmlformats.org/spreadsheetml/2006/main" count="4021" uniqueCount="1183">
  <si>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</si>
  <si>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</si>
  <si>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</si>
  <si>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</si>
  <si>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</si>
  <si>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</si>
  <si>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</si>
  <si>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</si>
  <si>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</si>
  <si>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</si>
  <si>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</si>
  <si>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</si>
  <si>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</si>
  <si>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</si>
  <si>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</si>
  <si>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</si>
  <si>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</si>
  <si>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</si>
  <si>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</si>
  <si>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</si>
  <si>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</si>
  <si>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</si>
  <si>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</si>
  <si>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</si>
  <si>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</si>
  <si>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</si>
  <si>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</si>
  <si>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</si>
  <si>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</si>
  <si>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</si>
  <si>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</si>
  <si>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</si>
  <si>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</si>
  <si>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</si>
  <si>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</si>
  <si>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</si>
  <si>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</si>
  <si>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</si>
  <si>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</si>
  <si>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</si>
  <si>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</si>
  <si>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</si>
  <si>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</si>
  <si>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</si>
  <si>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</si>
  <si>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</si>
  <si>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</si>
  <si>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</si>
  <si>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</si>
  <si>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</si>
  <si>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</si>
  <si>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</si>
  <si>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</si>
  <si>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</si>
  <si>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</si>
  <si>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</si>
  <si>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</si>
  <si>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</si>
  <si>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</si>
  <si>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</si>
  <si>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</si>
  <si>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</si>
  <si>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</si>
  <si>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</si>
  <si>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</si>
  <si>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</si>
  <si>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</si>
  <si>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</si>
  <si>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</si>
  <si>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</si>
  <si>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</si>
  <si>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</si>
  <si>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</si>
  <si>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</si>
  <si>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</si>
  <si>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</si>
  <si>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</si>
  <si>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</si>
  <si>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</si>
  <si>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</si>
  <si>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</si>
  <si>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</si>
  <si>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</si>
  <si>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</si>
  <si>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</si>
  <si>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</si>
  <si>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</si>
  <si>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</si>
  <si>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</si>
  <si>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</si>
  <si>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</si>
  <si>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</si>
  <si>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</si>
  <si>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</si>
  <si>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</si>
  <si>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</si>
  <si>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</si>
  <si>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</si>
  <si>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</si>
  <si>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</si>
  <si>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</si>
  <si>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</si>
  <si>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</si>
  <si>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</si>
  <si>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</si>
  <si>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</si>
  <si>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</si>
  <si>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</si>
  <si>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</si>
  <si>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</si>
  <si>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</si>
  <si>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</si>
  <si>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</si>
  <si>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</si>
  <si>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</si>
  <si>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</si>
  <si>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</si>
  <si>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</si>
  <si>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</si>
  <si>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</si>
  <si>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</si>
  <si>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</si>
  <si>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</si>
  <si>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</si>
  <si>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</si>
  <si>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</si>
  <si>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</si>
  <si>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</si>
  <si>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</si>
  <si>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</si>
  <si>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</si>
  <si>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</si>
  <si>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</si>
  <si>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</si>
  <si>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</si>
  <si>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</si>
  <si>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</si>
  <si>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</si>
  <si>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</si>
  <si>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</si>
  <si>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</si>
  <si>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</si>
  <si>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</si>
  <si>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</si>
  <si>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</si>
  <si>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</si>
  <si>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</si>
  <si>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</si>
  <si>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</si>
  <si>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</si>
  <si>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</si>
  <si>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</si>
  <si>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</si>
  <si>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</si>
  <si>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</si>
  <si>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</si>
  <si>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</si>
  <si>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</si>
  <si>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</si>
  <si>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</si>
  <si>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</si>
  <si>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</si>
  <si>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</si>
  <si>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</si>
  <si>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</si>
  <si>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</si>
  <si>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</si>
  <si>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</si>
  <si>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</si>
  <si>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</si>
  <si>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</si>
  <si>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</si>
  <si>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</si>
  <si>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</si>
  <si>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</si>
  <si>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</si>
  <si>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</si>
  <si>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</si>
  <si>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</si>
  <si>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</si>
  <si>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</si>
  <si>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</si>
  <si>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</si>
  <si>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</si>
  <si>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</si>
  <si>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</si>
  <si>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</si>
  <si>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</si>
  <si>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</si>
  <si>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</si>
  <si>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</si>
  <si>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</si>
  <si>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</si>
  <si>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</si>
  <si>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</si>
  <si>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</si>
  <si>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</si>
  <si>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</si>
  <si>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</si>
  <si>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</si>
  <si>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</si>
  <si>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</si>
  <si>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</si>
  <si>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</si>
  <si>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</si>
  <si>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</si>
  <si>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</si>
  <si>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</si>
  <si>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</si>
  <si>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</si>
  <si>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</si>
  <si>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</si>
  <si>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</si>
  <si>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</si>
  <si>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lagransabanarev</t>
  </si>
  <si>
    <t>puntoco</t>
  </si>
  <si>
    <t>webcongress</t>
  </si>
  <si>
    <t>wayraco</t>
  </si>
  <si>
    <t>_diegomalandro</t>
  </si>
  <si>
    <t>cap_inteligente</t>
  </si>
  <si>
    <t>monicavillalaz</t>
  </si>
  <si>
    <t>pcolmenares</t>
  </si>
  <si>
    <t>tesserhealth</t>
  </si>
  <si>
    <t>marianaa1vare5</t>
  </si>
  <si>
    <t>torr3s_julio</t>
  </si>
  <si>
    <t>shairaandrea11</t>
  </si>
  <si>
    <t>solrojasv19</t>
  </si>
  <si>
    <t>patricia6onzal1</t>
  </si>
  <si>
    <t>edwinluengasve</t>
  </si>
  <si>
    <t>canalrcn</t>
  </si>
  <si>
    <t>noticiasrcn</t>
  </si>
  <si>
    <t>arturoespinos24</t>
  </si>
  <si>
    <t>ene3112</t>
  </si>
  <si>
    <t>fromdoppler</t>
  </si>
  <si>
    <t>vivianfrancos</t>
  </si>
  <si>
    <t>comunamkt</t>
  </si>
  <si>
    <t>alfonsoceli</t>
  </si>
  <si>
    <t>movistararenaco</t>
  </si>
  <si>
    <t>mpaulacardenas</t>
  </si>
  <si>
    <t>alexgiovannipe1</t>
  </si>
  <si>
    <t>elkinsanchez</t>
  </si>
  <si>
    <t>sonyaberrioc</t>
  </si>
  <si>
    <t>kikibucaro</t>
  </si>
  <si>
    <t>paloas</t>
  </si>
  <si>
    <t>eriksojo</t>
  </si>
  <si>
    <t>moniksantanderv</t>
  </si>
  <si>
    <t>aidamar</t>
  </si>
  <si>
    <t>ghennesseyn</t>
  </si>
  <si>
    <t>ouali</t>
  </si>
  <si>
    <t>elprofemauricio</t>
  </si>
  <si>
    <t>feriaempleofeed</t>
  </si>
  <si>
    <t>elcheemprende_</t>
  </si>
  <si>
    <t>marc_smith</t>
  </si>
  <si>
    <t>mbruge</t>
  </si>
  <si>
    <t>Mentions</t>
  </si>
  <si>
    <t>Retweet</t>
  </si>
  <si>
    <t>Replies to</t>
  </si>
  <si>
    <t>La capital del país recibe a uno de los más importantes eventos de tecnología, marketing e innovación, @WebCongress, este 12 y 13 de noviembre en el Movistar arena 
Mayor info: https://t.co/MWw35tMXBh
_xD83D__xDCF2_ 3014199370
 #MarketingDigital #Bogotá #WebCongress #WatchColombia https://t.co/2XfKoUqz6q</t>
  </si>
  <si>
    <t>¡Falta muy poco! este es el programa de WebCongress Colombia 2019 El registro inicia a las 8:00 am, no te pierdas ninguna de las conferencias.
Mayor información:
https://t.co/MWw35tvmcH
_xD83D__xDCF2_ 3014199370
#MarketingDigital #Bogotá #WebCongress #WatchColombia https://t.co/bj7fmN9W7S</t>
  </si>
  <si>
    <t>¡No te pierdas el evento en marketing, innovación y emprendimiento del año! Llega el @webcongress y Laura Tavernier, nuestra Gerente de Mercadeo y Comunicaciones, hablará de Nombres de dominio y posicionamiento web. Info en: https://t.co/ZMZJGHsHWu 
#WebCongress #DigitalLeaders https://t.co/2rPvuJWvmG</t>
  </si>
  <si>
    <t>@alfonsoceli y @ilemental_systems llegan a #WebCongress #Colombia para hablar de Biohacking, un tema que sin duda está siendo tendencia a nivel mundial. No pierdas la oportunidad de asistir a una conferencia que te abrirá las puertas al futuro. https://t.co/6hSSgNIZx9</t>
  </si>
  <si>
    <t>PREGUNTA 4: Menciona a 3 speakers invitados en esta edición que quisieras ver en el #WebCongress.
En tu respuesta debes incluir @webcongress, @WayraCo y @MovistarArenaCo con #WeAreWayra.
#WeAreWayra #SomosMovistar</t>
  </si>
  <si>
    <t>¡Pero qué es esta felicidad! Me voy para el #WebCongress #WeAreWayra https://t.co/rr4ha6zCWs</t>
  </si>
  <si>
    <t>¿Cuáles son las 3 temáticas del #WebCongress en las que más le gustaría profundizar? Cuéntenos en un comentario:
- Marketing digital 
- Innovación 
- Social Media 
- Analítica 
- Emprendimiento 
Siga nuestra cuenta @Cap_Inteligente para estar al tanto del cubrimiento especial.</t>
  </si>
  <si>
    <t>¿Está preparado para el 2020? 
Conozca las habilidades para el futuro en el cubrimiento que realizaremos del #WebCongress el 12 y 13 de Noviembre.
El evento líder en marketing digital, innovación, emprendimiento y tecnología.
Conéctese a la conversación y siga @Cap_Inteligente</t>
  </si>
  <si>
    <t>Esperando que inicie #openspacepty en el marco de #webCongress #Panama #red2ipty http://t.co/De5rXwBYRT</t>
  </si>
  <si>
    <t>Entrepreneurship, investor and startup ecosystems talk in WebCongress Panama #openspacepty #webcongress #red21pty http://t.co/6mqm3WWLh3</t>
  </si>
  <si>
    <t>Se acerca la décima edición de #WebCongress en Colombia, un evento líder en marketing, innovación y emprendimiento - #DigitalLeaders
_xD83D__xDCCD_ Movistar Arena en Bogotá
_xD83D__xDCC6_ Noviembre 12 y 13 de 2019 https://t.co/Dizpit6Vni</t>
  </si>
  <si>
    <t>Este próximo martes y miércoles  Bogotá será escenario de la décima edición de #WebCongress, un evento líder en marketing, innovación y emprendimiento - #DigitalLeaders
_xD83D__xDCCD_ Movistar Arena
_xD83D__xDCC6_ Noviembre 12 y 13 de 2019 https://t.co/ehKHHdUuZa</t>
  </si>
  <si>
    <t>Este próximo martes y miércoles  Bogotá será escenario de la décima edición de #WebCongress, un evento líder en marketing, innovación y emprendimiento - #DigitalLeaders
→https://t.co/BKoURDEmbL
_xD83D__xDCCD_ Movistar Arena
_xD83D__xDCC6_ Noviembre 12 y 13 de 2019 https://t.co/tW58xUOf6f</t>
  </si>
  <si>
    <t>Se acerca la décima edición de #WebCongress en Colombia, un evento líder en marketing, innovación y emprendimiento - #DigitalLeaders
_xD83D__xDCCD_ Movistar Arena en Bogotá
_xD83D__xDCC6_ Noviembre 12 y 13 de 2019 https://t.co/VrU6RGJwIu</t>
  </si>
  <si>
    <t>¡Falta poco! ⏰
Se acerca la décima edición de #WebCongress en Colombia, un evento líder en marketing, innovación y emprendimiento - #DigitalLeaders
_xD83D__xDCCD_ Movistar Arena en Bogotá
_xD83D__xDCC6_ Noviembre 12 y 13 de 2019 https://t.co/DWypSpbIKc</t>
  </si>
  <si>
    <t>Este martes 12  y miércoles 13 Bogotá será el escenario de la décima edición de #WebCongress un evento líder en #marketing #innovación y #emprendimiento #DigitalLeaders
_xD83D__xDCCD_ Movistar Arena
_xD83D__xDCC6_ Noviembre 12 y 13 de 2019 
https://t.co/o4mCa6Gw36</t>
  </si>
  <si>
    <t>¡Continúan los sorteos del #EMMS2019! @AlexGiovanniPe1 y @MPaulaCardenas podrán asistir a #WebCongress #Colombia porque cada uno ganó una boleta Business. ¡Gracias amigos de @webcongress! _xD83C__xDF9F_
Esperamos su contacto por MD para coordinar _xD83D__xDCE8_</t>
  </si>
  <si>
    <t>@fromDoppler @AlexGiovanniPe1 @MPaulaCardenas @webcongress #SEOhashtag estara presente este martes 12  y miércoles 13 en la décima edición de #WebCongress un evento líder en #marketing #innovación y #emprendimiento #DigitalLeaders
_xD83D__xDCCD_ Movistar Arena
_xD83D__xDCC6_ Noviembre 12 y 13 de 2019 
https://t.co/igOj67NpSg  https://t.co/eQb0cUkIy4</t>
  </si>
  <si>
    <t>@elprofemauricio @ouali @GHennesseyN @aidamar @moniksantanderv @eriksojo @Paloas @Kikibucaro @SonyaBerrioC @ElkinSanchez #SEOhashtag estara presente este martes 12  y miércoles 13 en la décima edición de #WebCongress un evento líder en #marketing #innovación y #emprendimiento #DigitalLeaders
_xD83D__xDCCD_ Movistar Arena
_xD83D__xDCC6_ Noviembre 12 y 13 de 2019 
https://t.co/igOj67NpSg  https://t.co/eQb0cUkIy4</t>
  </si>
  <si>
    <t>#FelizSemana Grandes #eventos de #Marketing #empleo #SEOHashtag
✅ 12-13 Nov #WebCongress @webcongress 
✅ 13 Nov #DigitalResponsable @mbruge @marc_smith
#NodeXL
✅ 14 Nov #ElxEmplea #ForoElxEmplea @Elcheemprende_
✅ 14-15 nov #FEED2019 @feriaempleoFEED
https://t.co/UCEa6ixFso</t>
  </si>
  <si>
    <t>Este martes 12  y miércoles 13 Bogotá será escenario de la décima edición de #WebCongress un evento líder en #marketing #innovación y #emprendimiento #DigitalLeaders
_xD83D__xDCCD_ Movistar Arena
_xD83D__xDCC6_ Noviembre 12 y 13 de 2019 
https://t.co/igOj67NpSg https://t.co/Xphy8Pyngt</t>
  </si>
  <si>
    <t>Este martes 12  y miércoles 13 Bogotá será el gran escenario de la décima edición de #WebCongress un evento líder en #marketing #innovación y #emprendimiento #DigitalLeaders
_xD83D__xDCCD_ Movistar Arena
_xD83D__xDCC6_ Noviembre 12 y 13 de 2019 
https://t.co/t6G5uikkC0</t>
  </si>
  <si>
    <t>https://www.revistalagransabana.com/webcongress-colombia-2019</t>
  </si>
  <si>
    <t>https://webcongress.com/colombia/</t>
  </si>
  <si>
    <t>https://twitter.com/WayraCo/status/1192473297839104003</t>
  </si>
  <si>
    <t>https://noticias.canalrcn.com/bogota/web-congress-el-evento-lider-en-emprendimiento-innovacion-y-marketing-que-se-toma-bogota</t>
  </si>
  <si>
    <t>https://vivianfrancos.com/proximos-eventos-marketing/ https://twitter.com/VivianFrancos/status/1193773897876987912?s=20</t>
  </si>
  <si>
    <t>https://vivianfrancos.com/proximos-eventos-marketing/</t>
  </si>
  <si>
    <t>revistalagransabana.com</t>
  </si>
  <si>
    <t>webcongress.com</t>
  </si>
  <si>
    <t>twitter.com</t>
  </si>
  <si>
    <t>canalrcn.com</t>
  </si>
  <si>
    <t>vivianfrancos.com twitter.com</t>
  </si>
  <si>
    <t>vivianfrancos.com</t>
  </si>
  <si>
    <t>marketingdigital bogotá webcongress watchcolombia</t>
  </si>
  <si>
    <t>webcongress digitalleaders</t>
  </si>
  <si>
    <t>webcongress colombia</t>
  </si>
  <si>
    <t>webcongress wearewayra wearewayra somosmovistar</t>
  </si>
  <si>
    <t>webcongress wearewayra</t>
  </si>
  <si>
    <t>openspacepty webcongress panama red2ipty</t>
  </si>
  <si>
    <t>openspacepty webcongress red21pty</t>
  </si>
  <si>
    <t>emms2019 webcongress colombia</t>
  </si>
  <si>
    <t>seohashtag webcongress marketing innovación emprendimiento digitalleaders</t>
  </si>
  <si>
    <t>felizsemana eventos marketing empleo seohashtag webcongress digitalresponsable nodexl elxemplea foroelxemplea feed2019</t>
  </si>
  <si>
    <t>webcongress marketing innovación emprendimiento digitalleaders</t>
  </si>
  <si>
    <t>https://pbs.twimg.com/media/EGnRukxXkAA-plF.png</t>
  </si>
  <si>
    <t>https://pbs.twimg.com/media/EGnRukyWoAEwTYo.jpg</t>
  </si>
  <si>
    <t>https://pbs.twimg.com/media/EIu0rUNX0AAPXj-.jpg</t>
  </si>
  <si>
    <t>https://pbs.twimg.com/media/EIxwyx-XkAAxH-6.jpg</t>
  </si>
  <si>
    <t>https://pbs.twimg.com/media/B0GhvplCEAAHafe.jpg</t>
  </si>
  <si>
    <t>https://pbs.twimg.com/media/B0Gl-NDIQAAimCu.jpg</t>
  </si>
  <si>
    <t>https://pbs.twimg.com/media/EI5PEP0XUAA4iOs.jpg</t>
  </si>
  <si>
    <t>https://pbs.twimg.com/ext_tw_video_thumb/1193201230224527360/pu/img/FZ4MdVDSi6i06KPk.jpg</t>
  </si>
  <si>
    <t>https://pbs.twimg.com/media/EI9RR1RXUAAOsRA.jpg</t>
  </si>
  <si>
    <t>https://pbs.twimg.com/ext_tw_video_thumb/1193356966598520832/pu/img/KZljR4trjxgL1EWg.jpg</t>
  </si>
  <si>
    <t>https://pbs.twimg.com/media/EJBl68MWoAE_Frd.jpg</t>
  </si>
  <si>
    <t>https://pbs.twimg.com/media/EJEjAknW4AEm0fK.png</t>
  </si>
  <si>
    <t>http://pbs.twimg.com/profile_images/1040638066321485824/OxvJSxqH_normal.jpg</t>
  </si>
  <si>
    <t>http://pbs.twimg.com/profile_images/1042829925735116800/f-3qEiT9_normal.jpg</t>
  </si>
  <si>
    <t>http://pbs.twimg.com/profile_images/1179159079270395905/xMFdgg7y_normal.jpg</t>
  </si>
  <si>
    <t>http://pbs.twimg.com/profile_images/1133005785213095936/7DlFlNpB_normal.jpg</t>
  </si>
  <si>
    <t>http://pbs.twimg.com/profile_images/1186764885675380736/sXXxTeDb_normal.jpg</t>
  </si>
  <si>
    <t>http://pbs.twimg.com/profile_images/1181049852739952640/WJXf8zQe_normal.jpg</t>
  </si>
  <si>
    <t>http://pbs.twimg.com/profile_images/1181052821694758918/DYffb0az_normal.jpg</t>
  </si>
  <si>
    <t>http://pbs.twimg.com/profile_images/1178466389931069440/7QCWhT0T_normal.jpg</t>
  </si>
  <si>
    <t>http://pbs.twimg.com/profile_images/1178467173724872705/OHIaTh-3_normal.jpg</t>
  </si>
  <si>
    <t>http://pbs.twimg.com/profile_images/1184975293917863941/nhb2yoGx_normal.jpg</t>
  </si>
  <si>
    <t>http://pbs.twimg.com/profile_images/905366553755082753/9Xi63Tto_normal.jpg</t>
  </si>
  <si>
    <t>http://pbs.twimg.com/profile_images/1175937845095260161/EJSEEVT8_normal.jpg</t>
  </si>
  <si>
    <t>http://pbs.twimg.com/profile_images/668230208042967040/t8R_ukLL_normal.jpg</t>
  </si>
  <si>
    <t>http://pbs.twimg.com/profile_images/1179579816770768896/LahxSMyf_normal.jpg</t>
  </si>
  <si>
    <t>http://pbs.twimg.com/profile_images/1164644375953100800/i2TsS4Mk_normal.png</t>
  </si>
  <si>
    <t>http://pbs.twimg.com/profile_images/1184702192336490499/xiuYhert_normal.jpg</t>
  </si>
  <si>
    <t>http://pbs.twimg.com/profile_images/1130437543546298373/6vOwgv96_normal.png</t>
  </si>
  <si>
    <t>16:15:00</t>
  </si>
  <si>
    <t>00:59:38</t>
  </si>
  <si>
    <t>02:40:54</t>
  </si>
  <si>
    <t>14:41:31</t>
  </si>
  <si>
    <t>15:45:20</t>
  </si>
  <si>
    <t>16:07:50</t>
  </si>
  <si>
    <t>16:08:13</t>
  </si>
  <si>
    <t>21:40:49</t>
  </si>
  <si>
    <t>01:00:12</t>
  </si>
  <si>
    <t>22:29:25</t>
  </si>
  <si>
    <t>14:37:26</t>
  </si>
  <si>
    <t>22:47:43</t>
  </si>
  <si>
    <t>14:37:38</t>
  </si>
  <si>
    <t>16:21:39</t>
  </si>
  <si>
    <t>16:30:42</t>
  </si>
  <si>
    <t>17:13:41</t>
  </si>
  <si>
    <t>17:13:44</t>
  </si>
  <si>
    <t>21:45:49</t>
  </si>
  <si>
    <t>19:49:09</t>
  </si>
  <si>
    <t>21:23:33</t>
  </si>
  <si>
    <t>01:31:09</t>
  </si>
  <si>
    <t>16:18:54</t>
  </si>
  <si>
    <t>20:19:23</t>
  </si>
  <si>
    <t>02:37:41</t>
  </si>
  <si>
    <t>19:45:00</t>
  </si>
  <si>
    <t>23:01:12</t>
  </si>
  <si>
    <t>09:57:18</t>
  </si>
  <si>
    <t>11:49:22</t>
  </si>
  <si>
    <t>06:09:36</t>
  </si>
  <si>
    <t>06:15:44</t>
  </si>
  <si>
    <t>06:16:17</t>
  </si>
  <si>
    <t>08:22:39</t>
  </si>
  <si>
    <t>06:14:11</t>
  </si>
  <si>
    <t>09:30:19</t>
  </si>
  <si>
    <t>15:30:14</t>
  </si>
  <si>
    <t>15:34:06</t>
  </si>
  <si>
    <t>https://twitter.com/lagransabanarev/status/1191388383576236032</t>
  </si>
  <si>
    <t>https://twitter.com/lagransabanarev/status/1192113159391178752</t>
  </si>
  <si>
    <t>https://twitter.com/puntoco/status/1192245186795053059</t>
  </si>
  <si>
    <t>https://twitter.com/webcongress/status/1192270674926166016</t>
  </si>
  <si>
    <t>https://twitter.com/webcongress/status/1192452021644906497</t>
  </si>
  <si>
    <t>https://twitter.com/wayraco/status/1192468084201807872</t>
  </si>
  <si>
    <t>https://twitter.com/_diegomalandro/status/1192473744750653442</t>
  </si>
  <si>
    <t>https://twitter.com/wayraco/status/1192473839214702592</t>
  </si>
  <si>
    <t>https://twitter.com/cap_inteligente/status/1192919928967483393</t>
  </si>
  <si>
    <t>https://twitter.com/cap_inteligente/status/1192970108014153730</t>
  </si>
  <si>
    <t>https://twitter.com/monicavillalaz/status/522876997836349441</t>
  </si>
  <si>
    <t>https://twitter.com/pcolmenares/status/1193175769436114944</t>
  </si>
  <si>
    <t>https://twitter.com/tesserhealth/status/522881603307970560</t>
  </si>
  <si>
    <t>https://twitter.com/pcolmenares/status/1193175818903728129</t>
  </si>
  <si>
    <t>https://twitter.com/marianaa1vare5/status/1193201997316591617</t>
  </si>
  <si>
    <t>https://twitter.com/torr3s_julio/status/1193204275972845568</t>
  </si>
  <si>
    <t>https://twitter.com/shairaandrea11/status/1193215090356621317</t>
  </si>
  <si>
    <t>https://twitter.com/solrojasv19/status/1193215102805315584</t>
  </si>
  <si>
    <t>https://twitter.com/patricia6onzal1/status/1193283576017670144</t>
  </si>
  <si>
    <t>https://twitter.com/edwinluengasve/status/1193616606343188488</t>
  </si>
  <si>
    <t>https://twitter.com/canalrcn/status/1193640360905457666</t>
  </si>
  <si>
    <t>https://twitter.com/noticiasrcn/status/1192977897730052096</t>
  </si>
  <si>
    <t>https://twitter.com/noticiasrcn/status/1193201304912445442</t>
  </si>
  <si>
    <t>https://twitter.com/noticiasrcn/status/1193261826206818304</t>
  </si>
  <si>
    <t>https://twitter.com/noticiasrcn/status/1193357025436147712</t>
  </si>
  <si>
    <t>https://twitter.com/noticiasrcn/status/1193615558882689024</t>
  </si>
  <si>
    <t>https://twitter.com/arturoespinos24/status/1193664936448315402</t>
  </si>
  <si>
    <t>https://twitter.com/ene3112/status/1193830047909588992</t>
  </si>
  <si>
    <t>https://twitter.com/fromdoppler/status/1185160940695834624</t>
  </si>
  <si>
    <t>https://twitter.com/vivianfrancos/status/1193772743872983041</t>
  </si>
  <si>
    <t>https://twitter.com/vivianfrancos/status/1193774289385906176</t>
  </si>
  <si>
    <t>https://twitter.com/vivianfrancos/status/1193774428917813248</t>
  </si>
  <si>
    <t>https://twitter.com/vivianfrancos/status/1193806228897566720</t>
  </si>
  <si>
    <t>https://twitter.com/vivianfrancos/status/1193773897876987912</t>
  </si>
  <si>
    <t>https://twitter.com/vivianfrancos/status/1193823255905406976</t>
  </si>
  <si>
    <t>https://twitter.com/vivianfrancos/status/1193913832609140741</t>
  </si>
  <si>
    <t>https://twitter.com/comunamkt/status/1193914806476197892</t>
  </si>
  <si>
    <t>1191388383576236032</t>
  </si>
  <si>
    <t>1192113159391178752</t>
  </si>
  <si>
    <t>1192245186795053059</t>
  </si>
  <si>
    <t>1192270674926166016</t>
  </si>
  <si>
    <t>1192452021644906497</t>
  </si>
  <si>
    <t>1192468084201807872</t>
  </si>
  <si>
    <t>1192473744750653442</t>
  </si>
  <si>
    <t>1192473839214702592</t>
  </si>
  <si>
    <t>1192919928967483393</t>
  </si>
  <si>
    <t>1192970108014153730</t>
  </si>
  <si>
    <t>522876997836349441</t>
  </si>
  <si>
    <t>1193175769436114944</t>
  </si>
  <si>
    <t>522881603307970560</t>
  </si>
  <si>
    <t>1193175818903728129</t>
  </si>
  <si>
    <t>1193201997316591617</t>
  </si>
  <si>
    <t>1193204275972845568</t>
  </si>
  <si>
    <t>1193215090356621317</t>
  </si>
  <si>
    <t>1193215102805315584</t>
  </si>
  <si>
    <t>1193283576017670144</t>
  </si>
  <si>
    <t>1193616606343188488</t>
  </si>
  <si>
    <t>1193640360905457666</t>
  </si>
  <si>
    <t>1192977897730052096</t>
  </si>
  <si>
    <t>1193201304912445442</t>
  </si>
  <si>
    <t>1193261826206818304</t>
  </si>
  <si>
    <t>1193357025436147712</t>
  </si>
  <si>
    <t>1193615558882689024</t>
  </si>
  <si>
    <t>1193664936448315402</t>
  </si>
  <si>
    <t>1193830047909588992</t>
  </si>
  <si>
    <t>1185160940695834624</t>
  </si>
  <si>
    <t>1193772743872983041</t>
  </si>
  <si>
    <t>1193774289385906176</t>
  </si>
  <si>
    <t>1193774428917813248</t>
  </si>
  <si>
    <t>1193806228897566720</t>
  </si>
  <si>
    <t>1193773897876987912</t>
  </si>
  <si>
    <t>1193823255905406976</t>
  </si>
  <si>
    <t>1193913832609140741</t>
  </si>
  <si>
    <t>1193914806476197892</t>
  </si>
  <si>
    <t>971111845707898880</t>
  </si>
  <si>
    <t/>
  </si>
  <si>
    <t>67142774</t>
  </si>
  <si>
    <t>20156191</t>
  </si>
  <si>
    <t>18021445</t>
  </si>
  <si>
    <t>es</t>
  </si>
  <si>
    <t>en</t>
  </si>
  <si>
    <t>und</t>
  </si>
  <si>
    <t>1192473297839104003</t>
  </si>
  <si>
    <t>Twitter Ads</t>
  </si>
  <si>
    <t>Twitter Web App</t>
  </si>
  <si>
    <t>Twitter for iPhone</t>
  </si>
  <si>
    <t>Hootsuite Inc.</t>
  </si>
  <si>
    <t>Twitter Web Client</t>
  </si>
  <si>
    <t>Twitter for Android</t>
  </si>
  <si>
    <t>TweetDeck</t>
  </si>
  <si>
    <t>Metricool Twitter</t>
  </si>
  <si>
    <t>-83.051445,7.20386 
-77.13939,7.20386 
-77.13939,9.6394858 
-83.051445,9.6394858</t>
  </si>
  <si>
    <t>Panama</t>
  </si>
  <si>
    <t>PA</t>
  </si>
  <si>
    <t>9d8ae4b0fac2036a</t>
  </si>
  <si>
    <t>country</t>
  </si>
  <si>
    <t>https://api.twitter.com/1.1/geo/id/9d8ae4b0fac2036a.json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</si>
  <si>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</si>
  <si>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</si>
  <si>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</si>
  <si>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</si>
  <si>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</si>
  <si>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</si>
  <si>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</si>
  <si>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</si>
  <si>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</si>
  <si>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</si>
  <si>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</si>
  <si>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</si>
  <si>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</si>
  <si>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</si>
  <si>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</si>
  <si>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</si>
  <si>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</si>
  <si>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</si>
  <si>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</si>
  <si>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</si>
  <si>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</si>
  <si>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Revista LaGranSabana</t>
  </si>
  <si>
    <t>#WebCongress</t>
  </si>
  <si>
    <t>.CO Internet</t>
  </si>
  <si>
    <t>Alfonso Celi</t>
  </si>
  <si>
    <t>Wayra Colombia</t>
  </si>
  <si>
    <t>Movistar Arena Colombia</t>
  </si>
  <si>
    <t>DiegoMalandro</t>
  </si>
  <si>
    <t>Capital Inteligente</t>
  </si>
  <si>
    <t>Monica Villalaz</t>
  </si>
  <si>
    <t>Pedro Colmenares</t>
  </si>
  <si>
    <t>Tesser Health</t>
  </si>
  <si>
    <t>Mariana Alvarez</t>
  </si>
  <si>
    <t>Noticias RCN</t>
  </si>
  <si>
    <t>Julio Torres</t>
  </si>
  <si>
    <t>Shaira Andrea</t>
  </si>
  <si>
    <t>Sol Rojas V</t>
  </si>
  <si>
    <t>Patricia Gonzales</t>
  </si>
  <si>
    <t>Edwin David Luengas</t>
  </si>
  <si>
    <t>Canal RCN</t>
  </si>
  <si>
    <t>Arturo Espinosa H</t>
  </si>
  <si>
    <t>Ene</t>
  </si>
  <si>
    <t>#SEOhashtag posiciono el hashtag de Marcas Eventos</t>
  </si>
  <si>
    <t>Doppler Email Marketing</t>
  </si>
  <si>
    <t>MamaOpez</t>
  </si>
  <si>
    <t>Alex Giovanni Perez</t>
  </si>
  <si>
    <t>Elkin Sánchez Cuadro</t>
  </si>
  <si>
    <t>SONYA BERRIO MARKETING</t>
  </si>
  <si>
    <t>Kiki Gutierrez</t>
  </si>
  <si>
    <t>._C.P_.ClaudiaPSM_xD83C__xDF1F_</t>
  </si>
  <si>
    <t>Erik Fabián Sojo R.</t>
  </si>
  <si>
    <t>Mónica Santander V.</t>
  </si>
  <si>
    <t>Aida Hernandez Rúa</t>
  </si>
  <si>
    <t>Germán Hennessey</t>
  </si>
  <si>
    <t>OUALI.COM</t>
  </si>
  <si>
    <t>Mauricio González Noya</t>
  </si>
  <si>
    <t>Feria del Empleo FEED #FEED2019</t>
  </si>
  <si>
    <t>Elcheemprende</t>
  </si>
  <si>
    <t>Marc Smith</t>
  </si>
  <si>
    <t>Marie Brugère</t>
  </si>
  <si>
    <t>La Comuna Marketing</t>
  </si>
  <si>
    <t>Mostramos a través de nuestro medio el mundo de oportunidades que tiene la Sabana de Bogotá en todos los sectores. #Colombia #Cundinamarca #Negocios #Cultura</t>
  </si>
  <si>
    <t>Events around the world. Conferences &amp; Education, the latest Digital Trends. WebCongress Americas Tour 10 Countries https://t.co/IidhnWtHZp</t>
  </si>
  <si>
    <t>Tu presencia online comienza con un dominio. Somos el administrador del dominio .CO y .COM.CO. Visítanos en 
https://t.co/TDry4ICOH3</t>
  </si>
  <si>
    <t>CELICONSTRUCCIONES Ing. Civil - Socio 11934 del bombillo, Manaba.</t>
  </si>
  <si>
    <t>Somos el hub de innovación corporativa más global, conectado y tecnológico. Conectamos a emprendedores digitales con Telefónica para crecer juntos. #WeAreWayra</t>
  </si>
  <si>
    <t>Todo lo que pasa con el escenario de espectáculos más importante del país_xD83C__xDDE8__xD83C__xDDF4_
¡Aquí vivirán tus emociones!</t>
  </si>
  <si>
    <t>Un tweet es como un graffiti con puntuación</t>
  </si>
  <si>
    <t>Economía, negocios y actualidad financiera de Colombia y el mundo para empresas y entidades de gobierno.</t>
  </si>
  <si>
    <t>Fundadora @vidasegurapty • Educación en #ciudadaníadigital y #seguridadDigital para familias modernas • Family Security Officer®️</t>
  </si>
  <si>
    <t>Empresario y Emprendedor.
Tratando de unir los puntos, ver la perspectiva completa...y luego actuar de manera consecuente.</t>
  </si>
  <si>
    <t>We lower the costs of medications for self-insured employers. Our technology empowers employees with pharmacy price information &amp; ways to save on meds.</t>
  </si>
  <si>
    <t>Líder en noticias, líder en opinión.</t>
  </si>
  <si>
    <t>Editor Digital de @NoticiasRCN; antes @CMILANOTICIA y @CaracolRadio</t>
  </si>
  <si>
    <t>Las mejores producciones están en Canal RCN Nuestra Tele: #ElManEsGermán #LosReyes #Enfermeras #MasterChefCelebrity #YoJoséGabriel</t>
  </si>
  <si>
    <t>ABOGADO.</t>
  </si>
  <si>
    <t>Noticias</t>
  </si>
  <si>
    <t>Creo su #hashtag y lo posiciono para convertir visitas en #VENTAS Member @smr_foundation #CasodeExitoDataSys
#NODEXL #Metricool #FEED2019 #SEOHashtag MARKETING</t>
  </si>
  <si>
    <t>Atrae, Convierte y Fideliza audiencias con Doppler. Poderosas integraciones, múltiples funcionalidades para potenciar tu estrategia y planes a medida.</t>
  </si>
  <si>
    <t>Hija de Dios ☺♥, esposa y mamá emprendedora, apasionada del Marketing-Branding, Máster en Dir. Empresas Internacional</t>
  </si>
  <si>
    <t>Digital Project Manager | Comunicación digital | Marketing de contenidos | Profesor universitario.</t>
  </si>
  <si>
    <t>Periodista. Asesora de marcas desde el desarrollo de su propósito enfocado en el #_xD835__xDC0C__xD835__xDC1A__xD835__xDC2B__xD835__xDC24__xD835__xDC1E__xD835__xDC2D__xD835__xDC22__xD835__xDC27__xD835__xDC20__xD835__xDC03__xD835__xDC22__xD835__xDC20__xD835__xDC22__xD835__xDC2D__xD835__xDC1A__xD835__xDC25_</t>
  </si>
  <si>
    <t>Enamorado de mis #princesas y de @paloas ... Trabajando y aprendiendo del Mundo Digital</t>
  </si>
  <si>
    <t>Barranquillera, Carnavalera y Juniorista! Familia, Prensa, Producción y Eventos.
#GraciasGod #NoEsNaParir 
Instagram: @PALOASCP</t>
  </si>
  <si>
    <t>Feliz esposo y padre de familia. Dircom @ArquidiocesisBq. Apasionado de la #BuenaVidaEnFamilia. Catedrático Universitario.</t>
  </si>
  <si>
    <t>Hija de Dios y de mi mamá, esposa, mamá, consultora y asesora que resuelve problemas de comunicación en las organizaciones. Cofundadora de #SocialMediaBaq</t>
  </si>
  <si>
    <t>Estratega de comunicación.
Creadora de conceptos y contenidos.#SinFronteras_xD83C__xDF0E_ #Teletrabajo_xD83D__xDCBB_#Bloguera_xD83D__xDCDD_ #AIDATips_xD83D__xDCCC_ #MamitaOrgullosa de @GablaStyle</t>
  </si>
  <si>
    <t>Formador y consultor de Liderazgo + Equipazgo. Docente universitario.</t>
  </si>
  <si>
    <t>Founder of https://t.co/JRbTRrgxZW &amp; Academy. Online Agitator.. #EdTech lobby. https://t.co/HXW0sogCC3 Are You Still Using TWITER??</t>
  </si>
  <si>
    <t>Educador y consultor de marketing digital + tecnologías de la información y la comunicación.</t>
  </si>
  <si>
    <t>#FEED2019   VI Feria y Congreso del #Empleo en la Era #Digital _xD83E__xDD16_ 14 y 15  Noviembre 2019  en @LaNaveMadrid  #Madrid  email : info@feriadelempleo.es</t>
  </si>
  <si>
    <t>Cuenta oficial. Concejalía Promoción Económica y Empleo, Ayto. Elche.
Impulsamos el empleo y la creación de empresas, apostando siempre por la formación.</t>
  </si>
  <si>
    <t>Sociologist of computer-mediated collective action @ Connected Action http://t.co/5dRFa89a
Director: Social Media Research Foundation http://t.co/KPxyHajJ</t>
  </si>
  <si>
    <t>Social Network strategist @Agence_Socialty  
Penser des stratégies de marque plus responsables #DigitalResponsable</t>
  </si>
  <si>
    <t>Blog de #marketingdigital escrito @elbarbondel13 por un principiante del tema con muchas ganas de seguir aprendiendo _xD83E__xDD18__xD83D__xDE0E_</t>
  </si>
  <si>
    <t>Colombia, Cundinamarca, Chía.</t>
  </si>
  <si>
    <t>Los Angeles</t>
  </si>
  <si>
    <t>Colombia</t>
  </si>
  <si>
    <t>Guayaquil whatsapp 0988749540</t>
  </si>
  <si>
    <t>Bogotá</t>
  </si>
  <si>
    <t>Bogotá, D.C., Colombia</t>
  </si>
  <si>
    <t>Panama - World</t>
  </si>
  <si>
    <t>Miami, FL</t>
  </si>
  <si>
    <t xml:space="preserve">Colombia </t>
  </si>
  <si>
    <t>España</t>
  </si>
  <si>
    <t>LATAM</t>
  </si>
  <si>
    <t>Bogota, Colombia</t>
  </si>
  <si>
    <t xml:space="preserve">Bogotá </t>
  </si>
  <si>
    <t>Barranquilla - Colombia</t>
  </si>
  <si>
    <t xml:space="preserve">Barranquilla </t>
  </si>
  <si>
    <t>Barranquilla- Bucaramanga</t>
  </si>
  <si>
    <t>Barranquilla, Atlántico</t>
  </si>
  <si>
    <t>Barranquilla, Colombia</t>
  </si>
  <si>
    <t>Barranquilla</t>
  </si>
  <si>
    <t>Barranquilla. Colombia</t>
  </si>
  <si>
    <t>Los Angeles, CA</t>
  </si>
  <si>
    <t>Madrid</t>
  </si>
  <si>
    <t>Elche, Spain</t>
  </si>
  <si>
    <t>Belmont, CA, USA</t>
  </si>
  <si>
    <t>Paris</t>
  </si>
  <si>
    <t>Guadalajara, Jalisco</t>
  </si>
  <si>
    <t>https://t.co/IIlg1xpWL7</t>
  </si>
  <si>
    <t>https://t.co/sbXg9yHEpU</t>
  </si>
  <si>
    <t>https://t.co/IjI6A95Jim</t>
  </si>
  <si>
    <t>https://t.co/9faE6ulSyk</t>
  </si>
  <si>
    <t>https://t.co/KMoJYNf9My</t>
  </si>
  <si>
    <t>https://t.co/O12MQKUGTP</t>
  </si>
  <si>
    <t>https://t.co/4KL2eT98e3</t>
  </si>
  <si>
    <t>https://t.co/qTmhfyQMcP</t>
  </si>
  <si>
    <t>http://t.co/s0G9Zcb5jm</t>
  </si>
  <si>
    <t>https://t.co/7ZyrOx3pPe</t>
  </si>
  <si>
    <t>https://t.co/93vmIrf8l6</t>
  </si>
  <si>
    <t>https://t.co/QQCtEHn0jn</t>
  </si>
  <si>
    <t>https://t.co/b6ey2HY6iZ</t>
  </si>
  <si>
    <t>http://t.co/TJAdRdhYke</t>
  </si>
  <si>
    <t>https://t.co/Qg02cLFUzK</t>
  </si>
  <si>
    <t>https://t.co/S9WDQQyrkv</t>
  </si>
  <si>
    <t>https://t.co/0kGbdHWq4i</t>
  </si>
  <si>
    <t>https://t.co/mQfYamHBCe</t>
  </si>
  <si>
    <t>https://t.co/M51n6WkztY</t>
  </si>
  <si>
    <t>https://t.co/xVhIuiW3p1</t>
  </si>
  <si>
    <t>https://t.co/biNUmM2Rcf</t>
  </si>
  <si>
    <t>https://t.co/SiS9qPmlxe</t>
  </si>
  <si>
    <t>http://t.co/gbEml6DdR3</t>
  </si>
  <si>
    <t>http://t.co/X1s40eTq9M</t>
  </si>
  <si>
    <t>https://t.co/bgDYISYP58</t>
  </si>
  <si>
    <t>https://pbs.twimg.com/profile_banners/725050102893699072/1550532502</t>
  </si>
  <si>
    <t>https://pbs.twimg.com/profile_banners/143426394/1568044328</t>
  </si>
  <si>
    <t>https://pbs.twimg.com/profile_banners/64591837/1572645542</t>
  </si>
  <si>
    <t>https://pbs.twimg.com/profile_banners/67142774/1405392871</t>
  </si>
  <si>
    <t>https://pbs.twimg.com/profile_banners/304474863/1537472077</t>
  </si>
  <si>
    <t>https://pbs.twimg.com/profile_banners/946049228572372992/1571842080</t>
  </si>
  <si>
    <t>https://pbs.twimg.com/profile_banners/704124077284442112/1493233345</t>
  </si>
  <si>
    <t>https://pbs.twimg.com/profile_banners/732341699893178369/1570566632</t>
  </si>
  <si>
    <t>https://pbs.twimg.com/profile_banners/34580257/1354732628</t>
  </si>
  <si>
    <t>https://pbs.twimg.com/profile_banners/104906136/1548961106</t>
  </si>
  <si>
    <t>https://pbs.twimg.com/profile_banners/164793816/1513150209</t>
  </si>
  <si>
    <t>https://pbs.twimg.com/profile_banners/1181049716110495744/1570419357</t>
  </si>
  <si>
    <t>https://pbs.twimg.com/profile_banners/35013719/1569868035</t>
  </si>
  <si>
    <t>https://pbs.twimg.com/profile_banners/1181052724626022401/1570420423</t>
  </si>
  <si>
    <t>https://pbs.twimg.com/profile_banners/1178466347140800512/1569803345</t>
  </si>
  <si>
    <t>https://pbs.twimg.com/profile_banners/1178467126224375808/1569803522</t>
  </si>
  <si>
    <t>https://pbs.twimg.com/profile_banners/1184975159674818562/1571355223</t>
  </si>
  <si>
    <t>https://pbs.twimg.com/profile_banners/60613480/1571886265</t>
  </si>
  <si>
    <t>https://pbs.twimg.com/profile_banners/779513335393968128/1562797780</t>
  </si>
  <si>
    <t>https://pbs.twimg.com/profile_banners/76935934/1571052477</t>
  </si>
  <si>
    <t>https://pbs.twimg.com/profile_banners/20156191/1572982962</t>
  </si>
  <si>
    <t>https://pbs.twimg.com/profile_banners/54604013/1551243079</t>
  </si>
  <si>
    <t>https://pbs.twimg.com/profile_banners/547095749/1544409358</t>
  </si>
  <si>
    <t>https://pbs.twimg.com/profile_banners/96898947/1360762052</t>
  </si>
  <si>
    <t>https://pbs.twimg.com/profile_banners/79007770/1546834993</t>
  </si>
  <si>
    <t>https://pbs.twimg.com/profile_banners/189913492/1415914194</t>
  </si>
  <si>
    <t>https://pbs.twimg.com/profile_banners/107135926/1555084661</t>
  </si>
  <si>
    <t>https://pbs.twimg.com/profile_banners/20994778/1511184469</t>
  </si>
  <si>
    <t>https://pbs.twimg.com/profile_banners/16914651/1545237178</t>
  </si>
  <si>
    <t>https://pbs.twimg.com/profile_banners/18021445/1497736625</t>
  </si>
  <si>
    <t>https://pbs.twimg.com/profile_banners/3091531222/1542361598</t>
  </si>
  <si>
    <t>https://pbs.twimg.com/profile_banners/2229553418/1545124323</t>
  </si>
  <si>
    <t>https://pbs.twimg.com/profile_banners/12160482/1423267766</t>
  </si>
  <si>
    <t>https://pbs.twimg.com/profile_banners/53391497/1571759719</t>
  </si>
  <si>
    <t>https://pbs.twimg.com/profile_banners/967982592367714305/1519621758</t>
  </si>
  <si>
    <t>http://abs.twimg.com/images/themes/theme1/bg.png</t>
  </si>
  <si>
    <t>http://abs.twimg.com/images/themes/theme17/bg.gif</t>
  </si>
  <si>
    <t>http://abs.twimg.com/images/themes/theme5/bg.gif</t>
  </si>
  <si>
    <t>http://abs.twimg.com/images/themes/theme14/bg.gif</t>
  </si>
  <si>
    <t>http://abs.twimg.com/images/themes/theme4/bg.gif</t>
  </si>
  <si>
    <t>http://abs.twimg.com/images/themes/theme11/bg.gif</t>
  </si>
  <si>
    <t>http://abs.twimg.com/images/themes/theme10/bg.gif</t>
  </si>
  <si>
    <t>http://abs.twimg.com/images/themes/theme3/bg.gif</t>
  </si>
  <si>
    <t>http://pbs.twimg.com/profile_images/819171508870348800/q4PD6WLA_normal.jpg</t>
  </si>
  <si>
    <t>http://pbs.twimg.com/profile_images/1186305876518490112/e1RdRT6R_normal.jpg</t>
  </si>
  <si>
    <t>http://pbs.twimg.com/profile_images/762363349795479553/_Bl5mCpl_normal.jpg</t>
  </si>
  <si>
    <t>http://pbs.twimg.com/profile_images/1082680645648822272/8y_3tqTs_normal.jpg</t>
  </si>
  <si>
    <t>http://pbs.twimg.com/profile_images/768420635861192704/odGtw15f_normal.jpg</t>
  </si>
  <si>
    <t>http://pbs.twimg.com/profile_images/940845849898373121/yIVxRJWe_normal.jpg</t>
  </si>
  <si>
    <t>http://pbs.twimg.com/profile_images/1175950494164013056/3a0IAAe3_normal.png</t>
  </si>
  <si>
    <t>http://pbs.twimg.com/profile_images/1669007336/IMG01920-20110813-2207_normal.jpg</t>
  </si>
  <si>
    <t>http://pbs.twimg.com/profile_images/862622169779634176/s_TvSu4M_normal.jpg</t>
  </si>
  <si>
    <t>http://pbs.twimg.com/profile_images/941783432685899777/EABe-7N1_normal.jpg</t>
  </si>
  <si>
    <t>http://pbs.twimg.com/profile_images/1067608244439392256/4P6g-0Up_normal.jpg</t>
  </si>
  <si>
    <t>http://pbs.twimg.com/profile_images/557207040523632640/rFg_lCdS_normal.jpeg</t>
  </si>
  <si>
    <t>http://pbs.twimg.com/profile_images/1166076609226563585/rwB_m668_normal.jpg</t>
  </si>
  <si>
    <t>http://pbs.twimg.com/profile_images/901257036503158784/6vxKre1o_normal.jpg</t>
  </si>
  <si>
    <t>http://pbs.twimg.com/profile_images/1116731199203020800/mFIuv5FE_normal.png</t>
  </si>
  <si>
    <t>http://pbs.twimg.com/profile_images/1145452682565603330/vcGiQxml_normal.jpg</t>
  </si>
  <si>
    <t>http://pbs.twimg.com/profile_images/756528884032602112/p65pffwH_normal.jpg</t>
  </si>
  <si>
    <t>http://pbs.twimg.com/profile_images/2324806953/0oicxsyga6oye8hybl9a_normal.jpeg</t>
  </si>
  <si>
    <t>http://pbs.twimg.com/profile_images/1156293959725015042/6wbn22to_normal.jpg</t>
  </si>
  <si>
    <t>http://pbs.twimg.com/profile_images/698831525861855232/xn0x0nUe_normal.png</t>
  </si>
  <si>
    <t>http://pbs.twimg.com/profile_images/877616498268925953/dmwySTMS_normal.jpg</t>
  </si>
  <si>
    <t>http://pbs.twimg.com/profile_images/943596894831255552/cMOzkc5i_normal.jpg</t>
  </si>
  <si>
    <t>http://pbs.twimg.com/profile_images/1186671633492250625/E_ubXTus_normal.jpg</t>
  </si>
  <si>
    <t>Open Twitter Page for This Person</t>
  </si>
  <si>
    <t>https://twitter.com/lagransabanarev</t>
  </si>
  <si>
    <t>https://twitter.com/webcongress</t>
  </si>
  <si>
    <t>https://twitter.com/puntoco</t>
  </si>
  <si>
    <t>https://twitter.com/alfonsoceli</t>
  </si>
  <si>
    <t>https://twitter.com/wayraco</t>
  </si>
  <si>
    <t>https://twitter.com/movistararenaco</t>
  </si>
  <si>
    <t>https://twitter.com/_diegomalandro</t>
  </si>
  <si>
    <t>https://twitter.com/cap_inteligente</t>
  </si>
  <si>
    <t>https://twitter.com/monicavillalaz</t>
  </si>
  <si>
    <t>https://twitter.com/pcolmenares</t>
  </si>
  <si>
    <t>https://twitter.com/tesserhealth</t>
  </si>
  <si>
    <t>https://twitter.com/marianaa1vare5</t>
  </si>
  <si>
    <t>https://twitter.com/noticiasrcn</t>
  </si>
  <si>
    <t>https://twitter.com/torr3s_julio</t>
  </si>
  <si>
    <t>https://twitter.com/shairaandrea11</t>
  </si>
  <si>
    <t>https://twitter.com/solrojasv19</t>
  </si>
  <si>
    <t>https://twitter.com/patricia6onzal1</t>
  </si>
  <si>
    <t>https://twitter.com/edwinluengasve</t>
  </si>
  <si>
    <t>https://twitter.com/canalrcn</t>
  </si>
  <si>
    <t>https://twitter.com/arturoespinos24</t>
  </si>
  <si>
    <t>https://twitter.com/ene3112</t>
  </si>
  <si>
    <t>https://twitter.com/vivianfrancos</t>
  </si>
  <si>
    <t>https://twitter.com/fromdoppler</t>
  </si>
  <si>
    <t>https://twitter.com/mpaulacardenas</t>
  </si>
  <si>
    <t>https://twitter.com/alexgiovannipe1</t>
  </si>
  <si>
    <t>https://twitter.com/elkinsanchez</t>
  </si>
  <si>
    <t>https://twitter.com/sonyaberrioc</t>
  </si>
  <si>
    <t>https://twitter.com/kikibucaro</t>
  </si>
  <si>
    <t>https://twitter.com/paloas</t>
  </si>
  <si>
    <t>https://twitter.com/eriksojo</t>
  </si>
  <si>
    <t>https://twitter.com/moniksantanderv</t>
  </si>
  <si>
    <t>https://twitter.com/aidamar</t>
  </si>
  <si>
    <t>https://twitter.com/ghennesseyn</t>
  </si>
  <si>
    <t>https://twitter.com/ouali</t>
  </si>
  <si>
    <t>https://twitter.com/elprofemauricio</t>
  </si>
  <si>
    <t>https://twitter.com/feriaempleofeed</t>
  </si>
  <si>
    <t>https://twitter.com/elcheemprende_</t>
  </si>
  <si>
    <t>https://twitter.com/marc_smith</t>
  </si>
  <si>
    <t>https://twitter.com/mbruge</t>
  </si>
  <si>
    <t>https://twitter.com/comunamkt</t>
  </si>
  <si>
    <t>lagransabanarev
¡Falta muy poco! este es el programa
de WebCongress Colombia 2019 El
registro inicia a las 8:00 am,
no te pierdas ninguna de las conferencias.
Mayor información: https://t.co/MWw35tvmcH
_xD83D__xDCF2_ 3014199370 #MarketingDigital
#Bogotá #WebCongress #WatchColombia
https://t.co/bj7fmN9W7S</t>
  </si>
  <si>
    <t>webcongress
@alfonsoceli y @ilemental_systems
llegan a #WebCongress #Colombia
para hablar de Biohacking, un tema
que sin duda está siendo tendencia
a nivel mundial. No pierdas la
oportunidad de asistir a una conferencia
que te abrirá las puertas al futuro.
https://t.co/6hSSgNIZx9</t>
  </si>
  <si>
    <t>puntoco
¡No te pierdas el evento en marketing,
innovación y emprendimiento del
año! Llega el @webcongress y Laura
Tavernier, nuestra Gerente de Mercadeo
y Comunicaciones, hablará de Nombres
de dominio y posicionamiento web.
Info en: https://t.co/ZMZJGHsHWu
#WebCongress #DigitalLeaders https://t.co/2rPvuJWvmG</t>
  </si>
  <si>
    <t xml:space="preserve">alfonsoceli
</t>
  </si>
  <si>
    <t>wayraco
¡Pero qué es esta felicidad! Me
voy para el #WebCongress #WeAreWayra
https://t.co/rr4ha6zCWs</t>
  </si>
  <si>
    <t xml:space="preserve">movistararenaco
</t>
  </si>
  <si>
    <t>_diegomalandro
¡Pero qué es esta felicidad! Me
voy para el #WebCongress #WeAreWayra
https://t.co/rr4ha6zCWs</t>
  </si>
  <si>
    <t>cap_inteligente
¿Está preparado para el 2020? Conozca
las habilidades para el futuro
en el cubrimiento que realizaremos
del #WebCongress el 12 y 13 de
Noviembre. El evento líder en marketing
digital, innovación, emprendimiento
y tecnología. Conéctese a la conversación
y siga @Cap_Inteligente</t>
  </si>
  <si>
    <t>monicavillalaz
Esperando que inicie #openspacepty
en el marco de #webCongress #Panama
#red2ipty http://t.co/De5rXwBYRT</t>
  </si>
  <si>
    <t>pcolmenares
Entrepreneurship, investor and
startup ecosystems talk in WebCongress
Panama #openspacepty #webcongress
#red21pty http://t.co/6mqm3WWLh3</t>
  </si>
  <si>
    <t>tesserhealth
Entrepreneurship, investor and
startup ecosystems talk in WebCongress
Panama #openspacepty #webcongress
#red21pty http://t.co/6mqm3WWLh3</t>
  </si>
  <si>
    <t>marianaa1vare5
Se acerca la décima edición de
#WebCongress en Colombia, un evento
líder en marketing, innovación
y emprendimiento - #DigitalLeaders
_xD83D__xDCCD_ Movistar Arena en Bogotá _xD83D__xDCC6_
Noviembre 12 y 13 de 2019 https://t.co/Dizpit6Vni</t>
  </si>
  <si>
    <t>noticiasrcn
Este próximo martes y miércoles
Bogotá será escenario de la décima
edición de #WebCongress, un evento
líder en marketing, innovación
y emprendimiento - #DigitalLeaders
→https://t.co/BKoURDEmbL _xD83D__xDCCD_ Movistar
Arena _xD83D__xDCC6_ Noviembre 12 y 13 de 2019
https://t.co/tW58xUOf6f</t>
  </si>
  <si>
    <t>torr3s_julio
Se acerca la décima edición de
#WebCongress en Colombia, un evento
líder en marketing, innovación
y emprendimiento - #DigitalLeaders
_xD83D__xDCCD_ Movistar Arena en Bogotá _xD83D__xDCC6_
Noviembre 12 y 13 de 2019 https://t.co/Dizpit6Vni</t>
  </si>
  <si>
    <t>shairaandrea11
Se acerca la décima edición de
#WebCongress en Colombia, un evento
líder en marketing, innovación
y emprendimiento - #DigitalLeaders
_xD83D__xDCCD_ Movistar Arena en Bogotá _xD83D__xDCC6_
Noviembre 12 y 13 de 2019 https://t.co/Dizpit6Vni</t>
  </si>
  <si>
    <t>solrojasv19
Se acerca la décima edición de
#WebCongress en Colombia, un evento
líder en marketing, innovación
y emprendimiento - #DigitalLeaders
_xD83D__xDCCD_ Movistar Arena en Bogotá _xD83D__xDCC6_
Noviembre 12 y 13 de 2019 https://t.co/Dizpit6Vni</t>
  </si>
  <si>
    <t>patricia6onzal1
Este próximo martes y miércoles
Bogotá será escenario de la décima
edición de #WebCongress, un evento
líder en marketing, innovación
y emprendimiento - #DigitalLeaders
_xD83D__xDCCD_ Movistar Arena _xD83D__xDCC6_ Noviembre
12 y 13 de 2019 https://t.co/ehKHHdUuZa</t>
  </si>
  <si>
    <t>edwinluengasve
Este próximo martes y miércoles
Bogotá será escenario de la décima
edición de #WebCongress, un evento
líder en marketing, innovación
y emprendimiento - #DigitalLeaders
→https://t.co/BKoURDEmbL _xD83D__xDCCD_ Movistar
Arena _xD83D__xDCC6_ Noviembre 12 y 13 de 2019
https://t.co/tW58xUOf6f</t>
  </si>
  <si>
    <t>canalrcn
Este próximo martes y miércoles
Bogotá será escenario de la décima
edición de #WebCongress, un evento
líder en marketing, innovación
y emprendimiento - #DigitalLeaders
→https://t.co/BKoURDEmbL _xD83D__xDCCD_ Movistar
Arena _xD83D__xDCC6_ Noviembre 12 y 13 de 2019
https://t.co/tW58xUOf6f</t>
  </si>
  <si>
    <t>arturoespinos24
Este próximo martes y miércoles
Bogotá será escenario de la décima
edición de #WebCongress, un evento
líder en marketing, innovación
y emprendimiento - #DigitalLeaders
_xD83D__xDCCD_ Movistar Arena _xD83D__xDCC6_ Noviembre
12 y 13 de 2019 https://t.co/ehKHHdUuZa</t>
  </si>
  <si>
    <t>ene3112
Este martes 12 y miércoles 13 Bogotá
será el escenario de la décima
edición de #WebCongress un evento
líder en #marketing #innovación
y #emprendimiento #DigitalLeaders
_xD83D__xDCCD_ Movistar Arena _xD83D__xDCC6_ Noviembre
12 y 13 de 2019 https://t.co/o4mCa6Gw36</t>
  </si>
  <si>
    <t>vivianfrancos
Este martes 12 y miércoles 13 Bogotá
será el gran escenario de la décima
edición de #WebCongress un evento
líder en #marketing #innovación
y #emprendimiento #DigitalLeaders
_xD83D__xDCCD_ Movistar Arena _xD83D__xDCC6_ Noviembre
12 y 13 de 2019 https://t.co/t6G5uikkC0</t>
  </si>
  <si>
    <t>fromdoppler
¡Continúan los sorteos del #EMMS2019!
@AlexGiovanniPe1 y @MPaulaCardenas
podrán asistir a #WebCongress #Colombia
porque cada uno ganó una boleta
Business. ¡Gracias amigos de @webcongress!
_xD83C__xDF9F_ Esperamos su contacto por MD
para coordinar _xD83D__xDCE8_</t>
  </si>
  <si>
    <t xml:space="preserve">mpaulacardenas
</t>
  </si>
  <si>
    <t xml:space="preserve">alexgiovannipe1
</t>
  </si>
  <si>
    <t xml:space="preserve">elkinsanchez
</t>
  </si>
  <si>
    <t xml:space="preserve">sonyaberrioc
</t>
  </si>
  <si>
    <t xml:space="preserve">kikibucaro
</t>
  </si>
  <si>
    <t xml:space="preserve">paloas
</t>
  </si>
  <si>
    <t xml:space="preserve">eriksojo
</t>
  </si>
  <si>
    <t xml:space="preserve">moniksantanderv
</t>
  </si>
  <si>
    <t xml:space="preserve">aidamar
</t>
  </si>
  <si>
    <t xml:space="preserve">ghennesseyn
</t>
  </si>
  <si>
    <t xml:space="preserve">ouali
</t>
  </si>
  <si>
    <t xml:space="preserve">elprofemauricio
</t>
  </si>
  <si>
    <t xml:space="preserve">feriaempleofeed
</t>
  </si>
  <si>
    <t xml:space="preserve">elcheemprende_
</t>
  </si>
  <si>
    <t xml:space="preserve">marc_smith
</t>
  </si>
  <si>
    <t xml:space="preserve">mbruge
</t>
  </si>
  <si>
    <t>comunamkt
Este martes 12 y miércoles 13 Bogotá
será el gran escenario de la décima
edición de #WebCongress un evento
líder en #marketing #innovación
y #emprendimiento #DigitalLeaders
_xD83D__xDCCD_ Movistar Arena _xD83D__xDCC6_ Noviembre
12 y 13 de 2019 https://t.co/t6G5uikkC0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</si>
  <si>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</si>
  <si>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</si>
  <si>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</si>
  <si>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</si>
  <si>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</si>
  <si>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</si>
  <si>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</si>
  <si>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</si>
  <si>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</si>
  <si>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</si>
  <si>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</si>
  <si>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</si>
  <si>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</si>
  <si>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</si>
  <si>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</si>
  <si>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</si>
  <si>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</si>
  <si>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</si>
  <si>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</si>
  <si>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</si>
  <si>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</si>
  <si>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</si>
  <si>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</si>
  <si>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</si>
  <si>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</si>
  <si>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</si>
  <si>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</si>
  <si>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</si>
  <si>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</si>
  <si>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</si>
  <si>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</si>
  <si>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</si>
  <si>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</si>
  <si>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</si>
  <si>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</si>
  <si>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</si>
  <si>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</si>
  <si>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</si>
  <si>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</si>
  <si>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</si>
  <si>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</si>
  <si>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</si>
  <si>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</si>
  <si>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</si>
  <si>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</si>
  <si>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</si>
  <si>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</si>
  <si>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</si>
  <si>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</si>
  <si>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</si>
  <si>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</si>
  <si>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</si>
  <si>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</si>
  <si>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</si>
  <si>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https://twitter.com/VivianFrancos/status/1193773897876987912?s=20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</si>
  <si>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</si>
  <si>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</si>
  <si>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</si>
  <si>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</si>
  <si>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</si>
  <si>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</si>
  <si>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</si>
  <si>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</si>
  <si>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</si>
  <si>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</si>
  <si>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</si>
  <si>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</si>
  <si>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https://twitter.com/WayraCo/status/1192473297839104003 https://www.revistalagransabana.com/webcongress-colombia-2019 https://webcongress.com/colombia/</t>
  </si>
  <si>
    <t>Top Domains in Tweet in Entire Graph</t>
  </si>
  <si>
    <t>Top Domains in Tweet in G1</t>
  </si>
  <si>
    <t>Top Domains in Tweet in G2</t>
  </si>
  <si>
    <t>Top Domains in Tweet in G3</t>
  </si>
  <si>
    <t>Top Domains in Tweet in G4</t>
  </si>
  <si>
    <t>Top Domains in Tweet in G5</t>
  </si>
  <si>
    <t>Top Domains in Tweet</t>
  </si>
  <si>
    <t>twitter.com revistalagransabana.com webcongress.com</t>
  </si>
  <si>
    <t>Top Hashtags in Tweet in Entire Graph</t>
  </si>
  <si>
    <t>digitalleaders</t>
  </si>
  <si>
    <t>marketing</t>
  </si>
  <si>
    <t>innovación</t>
  </si>
  <si>
    <t>emprendimiento</t>
  </si>
  <si>
    <t>openspacepty</t>
  </si>
  <si>
    <t>wearewayra</t>
  </si>
  <si>
    <t>seohashtag</t>
  </si>
  <si>
    <t>colombia</t>
  </si>
  <si>
    <t>emms2019</t>
  </si>
  <si>
    <t>Top Hashtags in Tweet in G1</t>
  </si>
  <si>
    <t>felizsemana</t>
  </si>
  <si>
    <t>eventos</t>
  </si>
  <si>
    <t>Top Hashtags in Tweet in G2</t>
  </si>
  <si>
    <t>Top Hashtags in Tweet in G3</t>
  </si>
  <si>
    <t>marketingdigital</t>
  </si>
  <si>
    <t>bogotá</t>
  </si>
  <si>
    <t>watchcolombia</t>
  </si>
  <si>
    <t>somosmovistar</t>
  </si>
  <si>
    <t>Top Hashtags in Tweet in G4</t>
  </si>
  <si>
    <t>red21pty</t>
  </si>
  <si>
    <t>panama</t>
  </si>
  <si>
    <t>red2ipty</t>
  </si>
  <si>
    <t>Top Hashtags in Tweet in G5</t>
  </si>
  <si>
    <t>Top Hashtags in Tweet</t>
  </si>
  <si>
    <t>webcongress marketing innovación emprendimiento digitalleaders seohashtag emms2019 colombia felizsemana eventos</t>
  </si>
  <si>
    <t>webcongress wearewayra marketingdigital bogotá watchcolombia colombia somosmovistar digitalleaders</t>
  </si>
  <si>
    <t>openspacepty webcongress red21pty panama red2ipty</t>
  </si>
  <si>
    <t>Top Words in Tweet in Entire Graph</t>
  </si>
  <si>
    <t>Words in Sentiment List#1: Positive</t>
  </si>
  <si>
    <t>Words in Sentiment List#2: Negative</t>
  </si>
  <si>
    <t>Words in Sentiment List#3: Angry/Violent</t>
  </si>
  <si>
    <t>Non-categorized Words</t>
  </si>
  <si>
    <t>Total Words</t>
  </si>
  <si>
    <t>#webcongress</t>
  </si>
  <si>
    <t>13</t>
  </si>
  <si>
    <t>12</t>
  </si>
  <si>
    <t>evento</t>
  </si>
  <si>
    <t>#digitalleaders</t>
  </si>
  <si>
    <t>Top Words in Tweet in G1</t>
  </si>
  <si>
    <t>#marketing</t>
  </si>
  <si>
    <t>martes</t>
  </si>
  <si>
    <t>miércoles</t>
  </si>
  <si>
    <t>décima</t>
  </si>
  <si>
    <t>edición</t>
  </si>
  <si>
    <t>líder</t>
  </si>
  <si>
    <t>Top Words in Tweet in G2</t>
  </si>
  <si>
    <t>Top Words in Tweet in G3</t>
  </si>
  <si>
    <t>pierdas</t>
  </si>
  <si>
    <t>#wearewayra</t>
  </si>
  <si>
    <t>info</t>
  </si>
  <si>
    <t>año</t>
  </si>
  <si>
    <t>Top Words in Tweet in G4</t>
  </si>
  <si>
    <t>#openspacepty</t>
  </si>
  <si>
    <t>entrepreneurship</t>
  </si>
  <si>
    <t>investor</t>
  </si>
  <si>
    <t>startup</t>
  </si>
  <si>
    <t>ecosystems</t>
  </si>
  <si>
    <t>talk</t>
  </si>
  <si>
    <t>#red21pty</t>
  </si>
  <si>
    <t>Top Words in Tweet in G5</t>
  </si>
  <si>
    <t>cubrimiento</t>
  </si>
  <si>
    <t>digital</t>
  </si>
  <si>
    <t>siga</t>
  </si>
  <si>
    <t>Top Words in Tweet</t>
  </si>
  <si>
    <t>13 12 #webcongress #marketing martes miércoles décima edición evento líder</t>
  </si>
  <si>
    <t>bogotá décima edición #webcongress evento líder marketing innovación emprendimiento #digitalleaders</t>
  </si>
  <si>
    <t>#webcongress webcongress pierdas #wearewayra marketing innovación info evento emprendimiento año</t>
  </si>
  <si>
    <t>#openspacepty #webcongress entrepreneurship investor startup ecosystems talk webcongress panama #red21pty</t>
  </si>
  <si>
    <t>cubrimiento #webcongress marketing digital innovación emprendimiento siga cap_inteligente</t>
  </si>
  <si>
    <t>Top Word Pairs in Tweet in Entire Graph</t>
  </si>
  <si>
    <t>12,13</t>
  </si>
  <si>
    <t>evento,líder</t>
  </si>
  <si>
    <t>movistar,arena</t>
  </si>
  <si>
    <t>décima,edición</t>
  </si>
  <si>
    <t>edición,#webcongress</t>
  </si>
  <si>
    <t>noviembre,12</t>
  </si>
  <si>
    <t>13,2019</t>
  </si>
  <si>
    <t>#digitalleaders,movistar</t>
  </si>
  <si>
    <t>innovación,emprendimiento</t>
  </si>
  <si>
    <t>marketing,innovación</t>
  </si>
  <si>
    <t>Top Word Pairs in Tweet in G1</t>
  </si>
  <si>
    <t>martes,12</t>
  </si>
  <si>
    <t>12,miércoles</t>
  </si>
  <si>
    <t>miércoles,13</t>
  </si>
  <si>
    <t>#webcongress,evento</t>
  </si>
  <si>
    <t>líder,#marketing</t>
  </si>
  <si>
    <t>#marketing,#innovación</t>
  </si>
  <si>
    <t>Top Word Pairs in Tweet in G2</t>
  </si>
  <si>
    <t>líder,marketing</t>
  </si>
  <si>
    <t>emprendimiento,#digitalleaders</t>
  </si>
  <si>
    <t>Top Word Pairs in Tweet in G3</t>
  </si>
  <si>
    <t>pierdas,evento</t>
  </si>
  <si>
    <t>evento,marketing</t>
  </si>
  <si>
    <t>emprendimiento,año</t>
  </si>
  <si>
    <t>año,llega</t>
  </si>
  <si>
    <t>llega,webcongress</t>
  </si>
  <si>
    <t>webcongress,laura</t>
  </si>
  <si>
    <t>laura,tavernier</t>
  </si>
  <si>
    <t>tavernier,nuestra</t>
  </si>
  <si>
    <t>Top Word Pairs in Tweet in G4</t>
  </si>
  <si>
    <t>entrepreneurship,investor</t>
  </si>
  <si>
    <t>investor,startup</t>
  </si>
  <si>
    <t>startup,ecosystems</t>
  </si>
  <si>
    <t>ecosystems,talk</t>
  </si>
  <si>
    <t>talk,webcongress</t>
  </si>
  <si>
    <t>webcongress,panama</t>
  </si>
  <si>
    <t>panama,#openspacepty</t>
  </si>
  <si>
    <t>#openspacepty,#webcongress</t>
  </si>
  <si>
    <t>#webcongress,#red21pty</t>
  </si>
  <si>
    <t>esperando,inicie</t>
  </si>
  <si>
    <t>Top Word Pairs in Tweet in G5</t>
  </si>
  <si>
    <t>marketing,digital</t>
  </si>
  <si>
    <t>digital,innovación</t>
  </si>
  <si>
    <t>Top Word Pairs in Tweet</t>
  </si>
  <si>
    <t>12,13  martes,12  12,miércoles  miércoles,13  décima,edición  edición,#webcongress  #webcongress,evento  evento,líder  líder,#marketing  #marketing,#innovación</t>
  </si>
  <si>
    <t>décima,edición  edición,#webcongress  evento,líder  líder,marketing  marketing,innovación  innovación,emprendimiento  emprendimiento,#digitalleaders  movistar,arena  noviembre,12  12,13</t>
  </si>
  <si>
    <t>pierdas,evento  evento,marketing  marketing,innovación  innovación,emprendimiento  emprendimiento,año  año,llega  llega,webcongress  webcongress,laura  laura,tavernier  tavernier,nuestra</t>
  </si>
  <si>
    <t>entrepreneurship,investor  investor,startup  startup,ecosystems  ecosystems,talk  talk,webcongress  webcongress,panama  panama,#openspacepty  #openspacepty,#webcongress  #webcongress,#red21pty  esperando,inicie</t>
  </si>
  <si>
    <t>marketing,digital  digital,innovación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</si>
  <si>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</si>
  <si>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</si>
  <si>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</si>
  <si>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</si>
  <si>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</si>
  <si>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</si>
  <si>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</si>
  <si>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</si>
  <si>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</si>
  <si>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ilemental_systems</t>
  </si>
  <si>
    <t>Top Mentioned in G4</t>
  </si>
  <si>
    <t>Top Replied-To in G5</t>
  </si>
  <si>
    <t>Top Mentioned in G5</t>
  </si>
  <si>
    <t>Top Replied-To in Tweet</t>
  </si>
  <si>
    <t>fromdoppler elprofemauricio</t>
  </si>
  <si>
    <t>Top Mentioned in Tweet</t>
  </si>
  <si>
    <t>webcongress alexgiovannipe1 mpaulacardenas mbruge marc_smith elcheemprende_ feriaempleofeed ouali ghennesseyn aidamar</t>
  </si>
  <si>
    <t>webcongress ilemental_systems wayraco movistararenaco</t>
  </si>
  <si>
    <t>Top Tweeters in Entire Graph</t>
  </si>
  <si>
    <t>Top Tweeters in G1</t>
  </si>
  <si>
    <t>Top Tweeters in G2</t>
  </si>
  <si>
    <t>Top Tweeters in G3</t>
  </si>
  <si>
    <t>Top Tweeters in G4</t>
  </si>
  <si>
    <t>Top Tweeters in G5</t>
  </si>
  <si>
    <t>Top Tweeters</t>
  </si>
  <si>
    <t>ene3112 vivianfrancos paloas fromdoppler aidamar kikibucaro elprofemauricio ghennesseyn sonyaberrioc moniksantanderv</t>
  </si>
  <si>
    <t>noticiasrcn canalrcn edwinluengasve solrojasv19 shairaandrea11 patricia6onzal1 torr3s_julio marianaa1vare5 arturoespinos24</t>
  </si>
  <si>
    <t>wayraco _diegomalandro puntoco webcongress lagransabanarev alfonsoceli movistararenaco</t>
  </si>
  <si>
    <t>pcolmenares monicavillalaz tesserhealth</t>
  </si>
  <si>
    <t>Top URLs in Tweet by Count</t>
  </si>
  <si>
    <t>Top URLs in Tweet by Salience</t>
  </si>
  <si>
    <t>https://twitter.com/VivianFrancos/status/1193773897876987912?s=20 https://vivianfrancos.com/proximos-eventos-marketing/</t>
  </si>
  <si>
    <t>Top Domains in Tweet by Count</t>
  </si>
  <si>
    <t>Top Domains in Tweet by Salience</t>
  </si>
  <si>
    <t>twitter.com vivianfrancos.com</t>
  </si>
  <si>
    <t>Top Hashtags in Tweet by Count</t>
  </si>
  <si>
    <t>wearewayra webcongress somosmovistar</t>
  </si>
  <si>
    <t>webcongress marketing innovación emprendimiento digitalleaders seohashtag felizsemana eventos empleo digitalresponsable</t>
  </si>
  <si>
    <t>Top Hashtags in Tweet by Salience</t>
  </si>
  <si>
    <t>somosmovistar wearewayra webcongress</t>
  </si>
  <si>
    <t>red21pty panama red2ipty openspacepty webcongress</t>
  </si>
  <si>
    <t>seohashtag felizsemana eventos empleo digitalresponsable nodexl elxemplea foroelxemplea feed2019 emms2019</t>
  </si>
  <si>
    <t>Top Words in Tweet by Count</t>
  </si>
  <si>
    <t>de el webcongress este mayor 3014199370 #marketingdigital #bogotá #watchcolombia las</t>
  </si>
  <si>
    <t>y de que pierdas te el en alfonsoceli ilemental_systems llegan</t>
  </si>
  <si>
    <t>y de el en te pierdas evento marketing innovación emprendimiento</t>
  </si>
  <si>
    <t>#wearewayra en esta el pero qué es felicidad voy para</t>
  </si>
  <si>
    <t>pero qué es esta felicidad voy para el #wearewayra</t>
  </si>
  <si>
    <t>el en para las del y cubrimiento que marketing digital</t>
  </si>
  <si>
    <t>esperando que inicie #openspacepty en el marco de #panama #red2ipty</t>
  </si>
  <si>
    <t>#openspacepty entrepreneurship investor startup ecosystems talk webcongress panama #red21pty esperando</t>
  </si>
  <si>
    <t>entrepreneurship investor startup ecosystems talk webcongress panama #openspacepty #red21pty</t>
  </si>
  <si>
    <t>en de y se acerca la décima edición colombia un</t>
  </si>
  <si>
    <t>y de en bogotá la décima edición un evento líder</t>
  </si>
  <si>
    <t>y de este próximo martes miércoles bogotá será escenario la</t>
  </si>
  <si>
    <t>y de 12 13 este martes miércoles bogotá será el</t>
  </si>
  <si>
    <t>y de 13 12 en #marketing este martes miércoles la</t>
  </si>
  <si>
    <t>continúan los sorteos del #emms2019 alexgiovannipe1 y mpaulacardenas podrán asistir</t>
  </si>
  <si>
    <t>Top Words in Tweet by Salience</t>
  </si>
  <si>
    <t>las la capital del país recibe uno los más importantes</t>
  </si>
  <si>
    <t>que el en alfonsoceli ilemental_systems llegan #colombia para hablar biohacking</t>
  </si>
  <si>
    <t>en pero qué es felicidad voy para pregunta 4 menciona</t>
  </si>
  <si>
    <t>el y está preparado 2020 conozca habilidades futuro realizaremos 12</t>
  </si>
  <si>
    <t>entrepreneurship investor startup ecosystems talk webcongress panama #red21pty esperando que</t>
  </si>
  <si>
    <t>este próximo martes miércoles será escenario https t co bkourdembl</t>
  </si>
  <si>
    <t>nov 14 #seohashtag webcongress bogotá será escenario estara presente alexgiovannipe1</t>
  </si>
  <si>
    <t>Top Word Pairs in Tweet by Count</t>
  </si>
  <si>
    <t>3014199370,#marketingdigital  #marketingdigital,#bogotá  #bogotá,#webcongress  #webcongress,#watchcolombia  la,capital  capital,del  del,país  país,recibe  recibe,uno  uno,de</t>
  </si>
  <si>
    <t>alfonsoceli,y  y,ilemental_systems  ilemental_systems,llegan  llegan,#webcongress  #webcongress,#colombia  #colombia,para  para,hablar  hablar,de  de,biohacking  biohacking,un</t>
  </si>
  <si>
    <t>te,pierdas  pierdas,el  el,evento  evento,en  en,marketing  marketing,innovación  innovación,y  y,emprendimiento  emprendimiento,del  del,año</t>
  </si>
  <si>
    <t>el,#webcongress  pero,qué  qué,es  es,esta  esta,felicidad  felicidad,voy  voy,para  para,el  #webcongress,#wearewayra  pregunta,4</t>
  </si>
  <si>
    <t>pero,qué  qué,es  es,esta  esta,felicidad  felicidad,voy  voy,para  para,el  el,#webcongress  #webcongress,#wearewayra</t>
  </si>
  <si>
    <t>para,el  del,#webcongress  marketing,digital  digital,innovación  está,preparado  preparado,para  el,2020  2020,conozca  conozca,las  las,habilidades</t>
  </si>
  <si>
    <t>esperando,que  que,inicie  inicie,#openspacepty  #openspacepty,en  en,el  el,marco  marco,de  de,#webcongress  #webcongress,#panama  #panama,#red2ipty</t>
  </si>
  <si>
    <t>entrepreneurship,investor  investor,startup  startup,ecosystems  ecosystems,talk  talk,webcongress  webcongress,panama  panama,#openspacepty  #openspacepty,#webcongress  #webcongress,#red21pty  esperando,que</t>
  </si>
  <si>
    <t>entrepreneurship,investor  investor,startup  startup,ecosystems  ecosystems,talk  talk,webcongress  webcongress,panama  panama,#openspacepty  #openspacepty,#webcongress  #webcongress,#red21pty</t>
  </si>
  <si>
    <t>se,acerca  acerca,la  la,décima  décima,edición  edición,de  de,#webcongress  #webcongress,en  en,colombia  colombia,un  un,evento</t>
  </si>
  <si>
    <t>la,décima  décima,edición  edición,de  de,#webcongress  un,evento  evento,líder  líder,en  en,marketing  marketing,innovación  innovación,y</t>
  </si>
  <si>
    <t>este,próximo  próximo,martes  martes,y  y,miércoles  miércoles,bogotá  bogotá,será  será,escenario  escenario,de  de,la  la,décima</t>
  </si>
  <si>
    <t>12,y  este,martes  martes,12  y,miércoles  miércoles,13  13,bogotá  bogotá,será  será,el  el,escenario  escenario,de</t>
  </si>
  <si>
    <t>12,y  este,martes  martes,12  y,miércoles  miércoles,13  la,décima  décima,edición  edición,de  de,#webcongress  #webcongress,un</t>
  </si>
  <si>
    <t>continúan,los  los,sorteos  sorteos,del  del,#emms2019  #emms2019,alexgiovannipe1  alexgiovannipe1,y  y,mpaulacardenas  mpaulacardenas,podrán  podrán,asistir  asistir,#webcongress</t>
  </si>
  <si>
    <t>12,y  este,martes  martes,12  y,miércoles  miércoles,13  13,bogotá  bogotá,será  será,el  el,gran  gran,escenario</t>
  </si>
  <si>
    <t>Top Word Pairs in Tweet by Salience</t>
  </si>
  <si>
    <t>la,capital  capital,del  del,país  país,recibe  recibe,uno  uno,de  de,los  los,más  más,importantes  importantes,eventos</t>
  </si>
  <si>
    <t>pero,qué  qué,es  es,esta  esta,felicidad  felicidad,voy  voy,para  para,el  #webcongress,#wearewayra  pregunta,4  4,menciona</t>
  </si>
  <si>
    <t>para,el  está,preparado  preparado,para  el,2020  2020,conozca  conozca,las  las,habilidades  habilidades,para  el,futuro  futuro,en</t>
  </si>
  <si>
    <t>este,próximo  próximo,martes  martes,y  y,miércoles  miércoles,bogotá  bogotá,será  será,escenario  escenario,de  de,la  #webcongress,un</t>
  </si>
  <si>
    <t>13,nov  12,y  13,bogotá  bogotá,será  escenario,de  de,la  #seohashtag,estara  estara,presente  presente,este  13,en</t>
  </si>
  <si>
    <t>Word</t>
  </si>
  <si>
    <t>noviembre</t>
  </si>
  <si>
    <t>movistar</t>
  </si>
  <si>
    <t>arena</t>
  </si>
  <si>
    <t>2019</t>
  </si>
  <si>
    <t>será</t>
  </si>
  <si>
    <t>escenario</t>
  </si>
  <si>
    <t>#innovación</t>
  </si>
  <si>
    <t>#emprendimiento</t>
  </si>
  <si>
    <t>acerca</t>
  </si>
  <si>
    <t>próximo</t>
  </si>
  <si>
    <t>nov</t>
  </si>
  <si>
    <t>#seohashtag</t>
  </si>
  <si>
    <t>asistir</t>
  </si>
  <si>
    <t>#colombia</t>
  </si>
  <si>
    <t>uno</t>
  </si>
  <si>
    <t>https</t>
  </si>
  <si>
    <t>t</t>
  </si>
  <si>
    <t>co</t>
  </si>
  <si>
    <t>bkourdembl</t>
  </si>
  <si>
    <t>nuestra</t>
  </si>
  <si>
    <t>gran</t>
  </si>
  <si>
    <t>14</t>
  </si>
  <si>
    <t>estara</t>
  </si>
  <si>
    <t>presente</t>
  </si>
  <si>
    <t>continúan</t>
  </si>
  <si>
    <t>sorteos</t>
  </si>
  <si>
    <t>#emms2019</t>
  </si>
  <si>
    <t>podrán</t>
  </si>
  <si>
    <t>porque</t>
  </si>
  <si>
    <t>cada</t>
  </si>
  <si>
    <t>ganó</t>
  </si>
  <si>
    <t>boleta</t>
  </si>
  <si>
    <t>business</t>
  </si>
  <si>
    <t>gracias</t>
  </si>
  <si>
    <t>amigos</t>
  </si>
  <si>
    <t>esperamos</t>
  </si>
  <si>
    <t>contacto</t>
  </si>
  <si>
    <t>md</t>
  </si>
  <si>
    <t>coordinar</t>
  </si>
  <si>
    <t>falta</t>
  </si>
  <si>
    <t>poco</t>
  </si>
  <si>
    <t>esperando</t>
  </si>
  <si>
    <t>inicie</t>
  </si>
  <si>
    <t>marco</t>
  </si>
  <si>
    <t>#panama</t>
  </si>
  <si>
    <t>#red2ipty</t>
  </si>
  <si>
    <t>está</t>
  </si>
  <si>
    <t>futuro</t>
  </si>
  <si>
    <t>tecnología</t>
  </si>
  <si>
    <t>3</t>
  </si>
  <si>
    <t>más</t>
  </si>
  <si>
    <t>qué</t>
  </si>
  <si>
    <t>felicidad</t>
  </si>
  <si>
    <t>voy</t>
  </si>
  <si>
    <t>llega</t>
  </si>
  <si>
    <t>laura</t>
  </si>
  <si>
    <t>tavernier</t>
  </si>
  <si>
    <t>gerente</t>
  </si>
  <si>
    <t>mercadeo</t>
  </si>
  <si>
    <t>comunicaciones</t>
  </si>
  <si>
    <t>hablará</t>
  </si>
  <si>
    <t>nombres</t>
  </si>
  <si>
    <t>dominio</t>
  </si>
  <si>
    <t>posicionamiento</t>
  </si>
  <si>
    <t>web</t>
  </si>
  <si>
    <t>mayor</t>
  </si>
  <si>
    <t>3014199370</t>
  </si>
  <si>
    <t>#marketingdigital</t>
  </si>
  <si>
    <t>#bogotá</t>
  </si>
  <si>
    <t>#watchcolombia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</si>
  <si>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</si>
  <si>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</si>
  <si>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</si>
  <si>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</si>
  <si>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</si>
  <si>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</si>
  <si>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</si>
  <si>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</si>
  <si>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</si>
  <si>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</si>
  <si>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</si>
  <si>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</si>
  <si>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</si>
  <si>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</si>
  <si>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</si>
  <si>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</si>
  <si>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</si>
  <si>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</si>
  <si>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</si>
  <si>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</si>
  <si>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</si>
  <si>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</si>
  <si>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</si>
  <si>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</si>
  <si>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</si>
  <si>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</si>
  <si>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</si>
  <si>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</si>
  <si>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</si>
  <si>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</si>
  <si>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</si>
  <si>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</si>
  <si>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</si>
  <si>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</si>
  <si>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</si>
  <si>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</si>
  <si>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</si>
  <si>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</si>
  <si>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</si>
  <si>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</si>
  <si>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</si>
  <si>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</si>
  <si>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</si>
  <si>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</si>
  <si>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</si>
  <si>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</si>
  <si>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</si>
  <si>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</si>
  <si>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</si>
  <si>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</si>
  <si>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</si>
  <si>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</si>
  <si>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</si>
  <si>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</si>
  <si>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</si>
  <si>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</si>
  <si>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</si>
  <si>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</si>
  <si>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66, 95, 0</t>
  </si>
  <si>
    <t>Red</t>
  </si>
  <si>
    <t>131, 62, 0</t>
  </si>
  <si>
    <t>G1: 13 12 #webcongress #marketing martes miércoles décima edición evento líder</t>
  </si>
  <si>
    <t>G2: bogotá décima edición #webcongress evento líder marketing innovación emprendimiento #digitalleaders</t>
  </si>
  <si>
    <t>G3: #webcongress webcongress pierdas #wearewayra marketing innovación info evento emprendimiento año</t>
  </si>
  <si>
    <t>G4: #openspacepty #webcongress entrepreneurship investor startup ecosystems talk webcongress panama #red21pty</t>
  </si>
  <si>
    <t>G5: cubrimiento #webcongress marketing digital innovación emprendimiento siga cap_inteligente</t>
  </si>
  <si>
    <t>Autofill Workbook Results</t>
  </si>
  <si>
    <t>Edge Weight▓1▓5▓0▓True▓Green▓Red▓▓Edge Weight▓1▓2▓0▓3▓10▓False▓Edge Weight▓1▓5▓0▓32▓6▓False▓▓0▓0▓0▓True▓Black▓Black▓▓Followers▓3▓24195▓0▓162▓1000▓False▓Followers▓3▓7707706▓0▓100▓70▓False▓▓0▓0▓0▓0▓0▓False▓▓0▓0▓0▓0▓0▓False</t>
  </si>
  <si>
    <t>Subgraph</t>
  </si>
  <si>
    <t>GraphSource░TwitterSearch▓GraphTerm░#WebCongress▓ImportDescription░The graph represents a network of 40 Twitter users whose recent tweets contained "#WebCongress", or who were replied to or mentioned in those tweets, taken from a data set limited to a maximum of 18,000 tweets.  The network was obtained from Twitter on Monday, 11 November 2019 at 16:13 UTC.
The tweets in the network were tweeted over the 6-day, 23-hour, 15-minute period from Monday, 04 November 2019 at 16:15 UTC to Monday, 11 November 2019 at 15:30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</si>
</sst>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024824"/>
        <c:axId val="5114553"/>
      </c:barChart>
      <c:catAx>
        <c:axId val="80248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14553"/>
        <c:crosses val="autoZero"/>
        <c:auto val="1"/>
        <c:lblOffset val="100"/>
        <c:noMultiLvlLbl val="0"/>
      </c:catAx>
      <c:valAx>
        <c:axId val="5114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4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030978"/>
        <c:axId val="11625619"/>
      </c:barChart>
      <c:catAx>
        <c:axId val="460309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25619"/>
        <c:crosses val="autoZero"/>
        <c:auto val="1"/>
        <c:lblOffset val="100"/>
        <c:noMultiLvlLbl val="0"/>
      </c:catAx>
      <c:valAx>
        <c:axId val="1162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3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21708"/>
        <c:axId val="2151053"/>
      </c:barChart>
      <c:catAx>
        <c:axId val="375217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1053"/>
        <c:crosses val="autoZero"/>
        <c:auto val="1"/>
        <c:lblOffset val="100"/>
        <c:noMultiLvlLbl val="0"/>
      </c:catAx>
      <c:valAx>
        <c:axId val="215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2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359478"/>
        <c:axId val="40017575"/>
      </c:barChart>
      <c:catAx>
        <c:axId val="19359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17575"/>
        <c:crosses val="autoZero"/>
        <c:auto val="1"/>
        <c:lblOffset val="100"/>
        <c:noMultiLvlLbl val="0"/>
      </c:catAx>
      <c:valAx>
        <c:axId val="4001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613856"/>
        <c:axId val="20198113"/>
      </c:barChart>
      <c:catAx>
        <c:axId val="24613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98113"/>
        <c:crosses val="autoZero"/>
        <c:auto val="1"/>
        <c:lblOffset val="100"/>
        <c:noMultiLvlLbl val="0"/>
      </c:catAx>
      <c:valAx>
        <c:axId val="20198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3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565290"/>
        <c:axId val="25434427"/>
      </c:barChart>
      <c:catAx>
        <c:axId val="475652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34427"/>
        <c:crosses val="autoZero"/>
        <c:auto val="1"/>
        <c:lblOffset val="100"/>
        <c:noMultiLvlLbl val="0"/>
      </c:catAx>
      <c:valAx>
        <c:axId val="25434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5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583252"/>
        <c:axId val="46922677"/>
      </c:barChart>
      <c:catAx>
        <c:axId val="275832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22677"/>
        <c:crosses val="autoZero"/>
        <c:auto val="1"/>
        <c:lblOffset val="100"/>
        <c:noMultiLvlLbl val="0"/>
      </c:catAx>
      <c:valAx>
        <c:axId val="46922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3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650910"/>
        <c:axId val="42640463"/>
      </c:barChart>
      <c:catAx>
        <c:axId val="196509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40463"/>
        <c:crosses val="autoZero"/>
        <c:auto val="1"/>
        <c:lblOffset val="100"/>
        <c:noMultiLvlLbl val="0"/>
      </c:catAx>
      <c:valAx>
        <c:axId val="426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0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219848"/>
        <c:axId val="31325449"/>
      </c:barChart>
      <c:catAx>
        <c:axId val="48219848"/>
        <c:scaling>
          <c:orientation val="minMax"/>
        </c:scaling>
        <c:axPos val="b"/>
        <c:delete val="1"/>
        <c:majorTickMark val="out"/>
        <c:minorTickMark val="none"/>
        <c:tickLblPos val="none"/>
        <c:crossAx val="31325449"/>
        <c:crosses val="autoZero"/>
        <c:auto val="1"/>
        <c:lblOffset val="100"/>
        <c:noMultiLvlLbl val="0"/>
      </c:catAx>
      <c:valAx>
        <c:axId val="31325449"/>
        <c:scaling>
          <c:orientation val="minMax"/>
        </c:scaling>
        <c:axPos val="l"/>
        <c:delete val="1"/>
        <c:majorTickMark val="out"/>
        <c:minorTickMark val="none"/>
        <c:tickLblPos val="none"/>
        <c:crossAx val="48219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lagransabanare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web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unto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lfonsocel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wayra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ovistararena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_diegomalandr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ap_inteligen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onicavillala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colmenar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esserheal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rianaa1vare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noticiasrc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orr3s_juli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hairaandrea1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olrojasv1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patricia6onzal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dwinluengasv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nalrc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rturoespinos2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ne311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vianfranco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romdoppl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paulacardena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lexgiovannipe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lkinsanch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onyaberrio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kikibucar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alo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riksoj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oniksantander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idama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ghennessey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oual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lprofemaurici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eriaempleofee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elcheemprende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arc_smi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bru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munamk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1" totalsRowShown="0" headerRowDxfId="353" dataDxfId="352">
  <autoFilter ref="A2:BN61"/>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7:L60" totalsRowShown="0" headerRowDxfId="131" dataDxfId="130">
  <autoFilter ref="A57:L60"/>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3:L73" totalsRowShown="0" headerRowDxfId="128" dataDxfId="127">
  <autoFilter ref="A63:L73"/>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6:L86" totalsRowShown="0" headerRowDxfId="101" dataDxfId="100">
  <autoFilter ref="A76:L86"/>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39" totalsRowShown="0" headerRowDxfId="76" dataDxfId="75">
  <autoFilter ref="A1:G23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298" dataDxfId="297">
  <autoFilter ref="A2:BT42"/>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8" totalsRowShown="0" headerRowDxfId="67" dataDxfId="66">
  <autoFilter ref="A1:L23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23" dataDxfId="22">
  <autoFilter ref="A2:C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52" dataDxfId="251">
  <autoFilter ref="A1:C41"/>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vistalagransabana.com/webcongress-colombia-2019" TargetMode="External" /><Relationship Id="rId2" Type="http://schemas.openxmlformats.org/officeDocument/2006/relationships/hyperlink" Target="https://www.revistalagransabana.com/webcongress-colombia-2019" TargetMode="External" /><Relationship Id="rId3" Type="http://schemas.openxmlformats.org/officeDocument/2006/relationships/hyperlink" Target="https://webcongress.com/colombia/" TargetMode="External" /><Relationship Id="rId4" Type="http://schemas.openxmlformats.org/officeDocument/2006/relationships/hyperlink" Target="https://twitter.com/WayraCo/status/1192473297839104003" TargetMode="External" /><Relationship Id="rId5" Type="http://schemas.openxmlformats.org/officeDocument/2006/relationships/hyperlink" Target="https://twitter.com/WayraCo/status/1192473297839104003" TargetMode="External" /><Relationship Id="rId6" Type="http://schemas.openxmlformats.org/officeDocument/2006/relationships/hyperlink" Target="https://noticias.canalrcn.com/bogota/web-congress-el-evento-lider-en-emprendimiento-innovacion-y-marketing-que-se-toma-bogota" TargetMode="External" /><Relationship Id="rId7" Type="http://schemas.openxmlformats.org/officeDocument/2006/relationships/hyperlink" Target="https://vivianfrancos.com/proximos-eventos-marketing/" TargetMode="External" /><Relationship Id="rId8" Type="http://schemas.openxmlformats.org/officeDocument/2006/relationships/hyperlink" Target="https://vivianfrancos.com/proximos-eventos-marketing/" TargetMode="External" /><Relationship Id="rId9" Type="http://schemas.openxmlformats.org/officeDocument/2006/relationships/hyperlink" Target="https://vivianfrancos.com/proximos-eventos-marketing/" TargetMode="External" /><Relationship Id="rId10" Type="http://schemas.openxmlformats.org/officeDocument/2006/relationships/hyperlink" Target="https://vivianfrancos.com/proximos-eventos-marketing/" TargetMode="External" /><Relationship Id="rId11" Type="http://schemas.openxmlformats.org/officeDocument/2006/relationships/hyperlink" Target="https://vivianfrancos.com/proximos-eventos-marketing/" TargetMode="External" /><Relationship Id="rId12" Type="http://schemas.openxmlformats.org/officeDocument/2006/relationships/hyperlink" Target="https://vivianfrancos.com/proximos-eventos-marketing/" TargetMode="External" /><Relationship Id="rId13" Type="http://schemas.openxmlformats.org/officeDocument/2006/relationships/hyperlink" Target="https://vivianfrancos.com/proximos-eventos-marketing/" TargetMode="External" /><Relationship Id="rId14" Type="http://schemas.openxmlformats.org/officeDocument/2006/relationships/hyperlink" Target="https://vivianfrancos.com/proximos-eventos-marketing/" TargetMode="External" /><Relationship Id="rId15" Type="http://schemas.openxmlformats.org/officeDocument/2006/relationships/hyperlink" Target="https://pbs.twimg.com/media/EGnRukxXkAA-plF.png" TargetMode="External" /><Relationship Id="rId16" Type="http://schemas.openxmlformats.org/officeDocument/2006/relationships/hyperlink" Target="https://pbs.twimg.com/media/EGnRukyWoAEwTYo.jpg" TargetMode="External" /><Relationship Id="rId17" Type="http://schemas.openxmlformats.org/officeDocument/2006/relationships/hyperlink" Target="https://pbs.twimg.com/media/EIu0rUNX0AAPXj-.jpg" TargetMode="External" /><Relationship Id="rId18" Type="http://schemas.openxmlformats.org/officeDocument/2006/relationships/hyperlink" Target="https://pbs.twimg.com/media/EIxwyx-XkAAxH-6.jpg" TargetMode="External" /><Relationship Id="rId19" Type="http://schemas.openxmlformats.org/officeDocument/2006/relationships/hyperlink" Target="https://pbs.twimg.com/media/B0GhvplCEAAHafe.jpg" TargetMode="External" /><Relationship Id="rId20" Type="http://schemas.openxmlformats.org/officeDocument/2006/relationships/hyperlink" Target="https://pbs.twimg.com/media/B0GhvplCEAAHafe.jpg" TargetMode="External" /><Relationship Id="rId21" Type="http://schemas.openxmlformats.org/officeDocument/2006/relationships/hyperlink" Target="https://pbs.twimg.com/media/B0Gl-NDIQAAimCu.jpg" TargetMode="External" /><Relationship Id="rId22" Type="http://schemas.openxmlformats.org/officeDocument/2006/relationships/hyperlink" Target="https://pbs.twimg.com/media/EI5PEP0XUAA4iOs.jpg" TargetMode="External" /><Relationship Id="rId23" Type="http://schemas.openxmlformats.org/officeDocument/2006/relationships/hyperlink" Target="https://pbs.twimg.com/ext_tw_video_thumb/1193201230224527360/pu/img/FZ4MdVDSi6i06KPk.jpg" TargetMode="External" /><Relationship Id="rId24" Type="http://schemas.openxmlformats.org/officeDocument/2006/relationships/hyperlink" Target="https://pbs.twimg.com/media/EI9RR1RXUAAOsRA.jpg" TargetMode="External" /><Relationship Id="rId25" Type="http://schemas.openxmlformats.org/officeDocument/2006/relationships/hyperlink" Target="https://pbs.twimg.com/ext_tw_video_thumb/1193356966598520832/pu/img/KZljR4trjxgL1EWg.jpg" TargetMode="External" /><Relationship Id="rId26" Type="http://schemas.openxmlformats.org/officeDocument/2006/relationships/hyperlink" Target="https://pbs.twimg.com/media/EJBl68MWoAE_Frd.jpg" TargetMode="External" /><Relationship Id="rId27" Type="http://schemas.openxmlformats.org/officeDocument/2006/relationships/hyperlink" Target="https://pbs.twimg.com/media/EJEjAknW4AEm0fK.png" TargetMode="External" /><Relationship Id="rId28" Type="http://schemas.openxmlformats.org/officeDocument/2006/relationships/hyperlink" Target="https://pbs.twimg.com/media/EGnRukxXkAA-plF.png" TargetMode="External" /><Relationship Id="rId29" Type="http://schemas.openxmlformats.org/officeDocument/2006/relationships/hyperlink" Target="https://pbs.twimg.com/media/EGnRukyWoAEwTYo.jpg" TargetMode="External" /><Relationship Id="rId30" Type="http://schemas.openxmlformats.org/officeDocument/2006/relationships/hyperlink" Target="https://pbs.twimg.com/media/EIu0rUNX0AAPXj-.jpg" TargetMode="External" /><Relationship Id="rId31" Type="http://schemas.openxmlformats.org/officeDocument/2006/relationships/hyperlink" Target="http://pbs.twimg.com/profile_images/1040638066321485824/OxvJSxqH_normal.jpg" TargetMode="External" /><Relationship Id="rId32" Type="http://schemas.openxmlformats.org/officeDocument/2006/relationships/hyperlink" Target="https://pbs.twimg.com/media/EIxwyx-XkAAxH-6.jpg" TargetMode="External" /><Relationship Id="rId33" Type="http://schemas.openxmlformats.org/officeDocument/2006/relationships/hyperlink" Target="http://pbs.twimg.com/profile_images/1042829925735116800/f-3qEiT9_normal.jpg" TargetMode="External" /><Relationship Id="rId34" Type="http://schemas.openxmlformats.org/officeDocument/2006/relationships/hyperlink" Target="http://pbs.twimg.com/profile_images/1179159079270395905/xMFdgg7y_normal.jpg" TargetMode="External" /><Relationship Id="rId35" Type="http://schemas.openxmlformats.org/officeDocument/2006/relationships/hyperlink" Target="http://pbs.twimg.com/profile_images/1042829925735116800/f-3qEiT9_normal.jpg" TargetMode="External" /><Relationship Id="rId36" Type="http://schemas.openxmlformats.org/officeDocument/2006/relationships/hyperlink" Target="http://pbs.twimg.com/profile_images/1042829925735116800/f-3qEiT9_normal.jpg" TargetMode="External" /><Relationship Id="rId37" Type="http://schemas.openxmlformats.org/officeDocument/2006/relationships/hyperlink" Target="http://pbs.twimg.com/profile_images/1133005785213095936/7DlFlNpB_normal.jpg" TargetMode="External" /><Relationship Id="rId38" Type="http://schemas.openxmlformats.org/officeDocument/2006/relationships/hyperlink" Target="http://pbs.twimg.com/profile_images/1133005785213095936/7DlFlNpB_normal.jpg" TargetMode="External" /><Relationship Id="rId39" Type="http://schemas.openxmlformats.org/officeDocument/2006/relationships/hyperlink" Target="https://pbs.twimg.com/media/B0GhvplCEAAHafe.jpg" TargetMode="External" /><Relationship Id="rId40" Type="http://schemas.openxmlformats.org/officeDocument/2006/relationships/hyperlink" Target="https://pbs.twimg.com/media/B0GhvplCEAAHafe.jpg" TargetMode="External" /><Relationship Id="rId41" Type="http://schemas.openxmlformats.org/officeDocument/2006/relationships/hyperlink" Target="https://pbs.twimg.com/media/B0Gl-NDIQAAimCu.jpg" TargetMode="External" /><Relationship Id="rId42" Type="http://schemas.openxmlformats.org/officeDocument/2006/relationships/hyperlink" Target="http://pbs.twimg.com/profile_images/1186764885675380736/sXXxTeDb_normal.jpg" TargetMode="External" /><Relationship Id="rId43" Type="http://schemas.openxmlformats.org/officeDocument/2006/relationships/hyperlink" Target="http://pbs.twimg.com/profile_images/1181049852739952640/WJXf8zQe_normal.jpg" TargetMode="External" /><Relationship Id="rId44" Type="http://schemas.openxmlformats.org/officeDocument/2006/relationships/hyperlink" Target="http://pbs.twimg.com/profile_images/1181052821694758918/DYffb0az_normal.jpg" TargetMode="External" /><Relationship Id="rId45" Type="http://schemas.openxmlformats.org/officeDocument/2006/relationships/hyperlink" Target="http://pbs.twimg.com/profile_images/1178466389931069440/7QCWhT0T_normal.jpg" TargetMode="External" /><Relationship Id="rId46" Type="http://schemas.openxmlformats.org/officeDocument/2006/relationships/hyperlink" Target="http://pbs.twimg.com/profile_images/1178467173724872705/OHIaTh-3_normal.jpg" TargetMode="External" /><Relationship Id="rId47" Type="http://schemas.openxmlformats.org/officeDocument/2006/relationships/hyperlink" Target="http://pbs.twimg.com/profile_images/1184975293917863941/nhb2yoGx_normal.jpg" TargetMode="External" /><Relationship Id="rId48" Type="http://schemas.openxmlformats.org/officeDocument/2006/relationships/hyperlink" Target="http://pbs.twimg.com/profile_images/905366553755082753/9Xi63Tto_normal.jpg" TargetMode="External" /><Relationship Id="rId49" Type="http://schemas.openxmlformats.org/officeDocument/2006/relationships/hyperlink" Target="http://pbs.twimg.com/profile_images/1175937845095260161/EJSEEVT8_normal.jpg" TargetMode="External" /><Relationship Id="rId50" Type="http://schemas.openxmlformats.org/officeDocument/2006/relationships/hyperlink" Target="https://pbs.twimg.com/media/EI5PEP0XUAA4iOs.jpg" TargetMode="External" /><Relationship Id="rId51" Type="http://schemas.openxmlformats.org/officeDocument/2006/relationships/hyperlink" Target="https://pbs.twimg.com/ext_tw_video_thumb/1193201230224527360/pu/img/FZ4MdVDSi6i06KPk.jpg" TargetMode="External" /><Relationship Id="rId52" Type="http://schemas.openxmlformats.org/officeDocument/2006/relationships/hyperlink" Target="https://pbs.twimg.com/media/EI9RR1RXUAAOsRA.jpg" TargetMode="External" /><Relationship Id="rId53" Type="http://schemas.openxmlformats.org/officeDocument/2006/relationships/hyperlink" Target="https://pbs.twimg.com/ext_tw_video_thumb/1193356966598520832/pu/img/KZljR4trjxgL1EWg.jpg" TargetMode="External" /><Relationship Id="rId54" Type="http://schemas.openxmlformats.org/officeDocument/2006/relationships/hyperlink" Target="https://pbs.twimg.com/media/EJBl68MWoAE_Frd.jpg" TargetMode="External" /><Relationship Id="rId55" Type="http://schemas.openxmlformats.org/officeDocument/2006/relationships/hyperlink" Target="http://pbs.twimg.com/profile_images/668230208042967040/t8R_ukLL_normal.jpg" TargetMode="External" /><Relationship Id="rId56" Type="http://schemas.openxmlformats.org/officeDocument/2006/relationships/hyperlink" Target="http://pbs.twimg.com/profile_images/1179579816770768896/LahxSMyf_normal.jpg" TargetMode="External" /><Relationship Id="rId57" Type="http://schemas.openxmlformats.org/officeDocument/2006/relationships/hyperlink" Target="http://pbs.twimg.com/profile_images/1164644375953100800/i2TsS4Mk_normal.png" TargetMode="External" /><Relationship Id="rId58" Type="http://schemas.openxmlformats.org/officeDocument/2006/relationships/hyperlink" Target="http://pbs.twimg.com/profile_images/1184702192336490499/xiuYhert_normal.jpg" TargetMode="External" /><Relationship Id="rId59" Type="http://schemas.openxmlformats.org/officeDocument/2006/relationships/hyperlink" Target="http://pbs.twimg.com/profile_images/1184702192336490499/xiuYhert_normal.jpg" TargetMode="External" /><Relationship Id="rId60" Type="http://schemas.openxmlformats.org/officeDocument/2006/relationships/hyperlink" Target="http://pbs.twimg.com/profile_images/1164644375953100800/i2TsS4Mk_normal.png" TargetMode="External" /><Relationship Id="rId61" Type="http://schemas.openxmlformats.org/officeDocument/2006/relationships/hyperlink" Target="http://pbs.twimg.com/profile_images/1184702192336490499/xiuYhert_normal.jpg" TargetMode="External" /><Relationship Id="rId62" Type="http://schemas.openxmlformats.org/officeDocument/2006/relationships/hyperlink" Target="http://pbs.twimg.com/profile_images/1184702192336490499/xiuYhert_normal.jpg" TargetMode="External" /><Relationship Id="rId63" Type="http://schemas.openxmlformats.org/officeDocument/2006/relationships/hyperlink" Target="http://pbs.twimg.com/profile_images/1164644375953100800/i2TsS4Mk_normal.png" TargetMode="External" /><Relationship Id="rId64" Type="http://schemas.openxmlformats.org/officeDocument/2006/relationships/hyperlink" Target="http://pbs.twimg.com/profile_images/1184702192336490499/xiuYhert_normal.jpg" TargetMode="External" /><Relationship Id="rId65" Type="http://schemas.openxmlformats.org/officeDocument/2006/relationships/hyperlink" Target="http://pbs.twimg.com/profile_images/1184702192336490499/xiuYhert_normal.jpg" TargetMode="External" /><Relationship Id="rId66" Type="http://schemas.openxmlformats.org/officeDocument/2006/relationships/hyperlink" Target="http://pbs.twimg.com/profile_images/1184702192336490499/xiuYhert_normal.jpg" TargetMode="External" /><Relationship Id="rId67" Type="http://schemas.openxmlformats.org/officeDocument/2006/relationships/hyperlink" Target="http://pbs.twimg.com/profile_images/1184702192336490499/xiuYhert_normal.jpg" TargetMode="External" /><Relationship Id="rId68" Type="http://schemas.openxmlformats.org/officeDocument/2006/relationships/hyperlink" Target="http://pbs.twimg.com/profile_images/1184702192336490499/xiuYhert_normal.jpg" TargetMode="External" /><Relationship Id="rId69" Type="http://schemas.openxmlformats.org/officeDocument/2006/relationships/hyperlink" Target="http://pbs.twimg.com/profile_images/1184702192336490499/xiuYhert_normal.jpg" TargetMode="External" /><Relationship Id="rId70" Type="http://schemas.openxmlformats.org/officeDocument/2006/relationships/hyperlink" Target="http://pbs.twimg.com/profile_images/1184702192336490499/xiuYhert_normal.jpg" TargetMode="External" /><Relationship Id="rId71" Type="http://schemas.openxmlformats.org/officeDocument/2006/relationships/hyperlink" Target="http://pbs.twimg.com/profile_images/1184702192336490499/xiuYhert_normal.jpg" TargetMode="External" /><Relationship Id="rId72" Type="http://schemas.openxmlformats.org/officeDocument/2006/relationships/hyperlink" Target="http://pbs.twimg.com/profile_images/1184702192336490499/xiuYhert_normal.jpg" TargetMode="External" /><Relationship Id="rId73" Type="http://schemas.openxmlformats.org/officeDocument/2006/relationships/hyperlink" Target="http://pbs.twimg.com/profile_images/1184702192336490499/xiuYhert_normal.jpg" TargetMode="External" /><Relationship Id="rId74" Type="http://schemas.openxmlformats.org/officeDocument/2006/relationships/hyperlink" Target="http://pbs.twimg.com/profile_images/1184702192336490499/xiuYhert_normal.jpg" TargetMode="External" /><Relationship Id="rId75" Type="http://schemas.openxmlformats.org/officeDocument/2006/relationships/hyperlink" Target="http://pbs.twimg.com/profile_images/1184702192336490499/xiuYhert_normal.jpg" TargetMode="External" /><Relationship Id="rId76" Type="http://schemas.openxmlformats.org/officeDocument/2006/relationships/hyperlink" Target="http://pbs.twimg.com/profile_images/1184702192336490499/xiuYhert_normal.jpg" TargetMode="External" /><Relationship Id="rId77" Type="http://schemas.openxmlformats.org/officeDocument/2006/relationships/hyperlink" Target="http://pbs.twimg.com/profile_images/1184702192336490499/xiuYhert_normal.jpg" TargetMode="External" /><Relationship Id="rId78" Type="http://schemas.openxmlformats.org/officeDocument/2006/relationships/hyperlink" Target="http://pbs.twimg.com/profile_images/1184702192336490499/xiuYhert_normal.jpg" TargetMode="External" /><Relationship Id="rId79" Type="http://schemas.openxmlformats.org/officeDocument/2006/relationships/hyperlink" Target="http://pbs.twimg.com/profile_images/1184702192336490499/xiuYhert_normal.jpg" TargetMode="External" /><Relationship Id="rId80" Type="http://schemas.openxmlformats.org/officeDocument/2006/relationships/hyperlink" Target="http://pbs.twimg.com/profile_images/1184702192336490499/xiuYhert_normal.jpg" TargetMode="External" /><Relationship Id="rId81" Type="http://schemas.openxmlformats.org/officeDocument/2006/relationships/hyperlink" Target="http://pbs.twimg.com/profile_images/1184702192336490499/xiuYhert_normal.jpg" TargetMode="External" /><Relationship Id="rId82" Type="http://schemas.openxmlformats.org/officeDocument/2006/relationships/hyperlink" Target="http://pbs.twimg.com/profile_images/1184702192336490499/xiuYhert_normal.jpg" TargetMode="External" /><Relationship Id="rId83" Type="http://schemas.openxmlformats.org/officeDocument/2006/relationships/hyperlink" Target="https://pbs.twimg.com/media/EJEjAknW4AEm0fK.png" TargetMode="External" /><Relationship Id="rId84" Type="http://schemas.openxmlformats.org/officeDocument/2006/relationships/hyperlink" Target="http://pbs.twimg.com/profile_images/1184702192336490499/xiuYhert_normal.jpg" TargetMode="External" /><Relationship Id="rId85" Type="http://schemas.openxmlformats.org/officeDocument/2006/relationships/hyperlink" Target="http://pbs.twimg.com/profile_images/1184702192336490499/xiuYhert_normal.jpg" TargetMode="External" /><Relationship Id="rId86" Type="http://schemas.openxmlformats.org/officeDocument/2006/relationships/hyperlink" Target="http://pbs.twimg.com/profile_images/1130437543546298373/6vOwgv96_normal.png" TargetMode="External" /><Relationship Id="rId87" Type="http://schemas.openxmlformats.org/officeDocument/2006/relationships/hyperlink" Target="https://twitter.com/lagransabanarev/status/1191388383576236032" TargetMode="External" /><Relationship Id="rId88" Type="http://schemas.openxmlformats.org/officeDocument/2006/relationships/hyperlink" Target="https://twitter.com/lagransabanarev/status/1192113159391178752" TargetMode="External" /><Relationship Id="rId89" Type="http://schemas.openxmlformats.org/officeDocument/2006/relationships/hyperlink" Target="https://twitter.com/puntoco/status/1192245186795053059" TargetMode="External" /><Relationship Id="rId90" Type="http://schemas.openxmlformats.org/officeDocument/2006/relationships/hyperlink" Target="https://twitter.com/webcongress/status/1192270674926166016" TargetMode="External" /><Relationship Id="rId91" Type="http://schemas.openxmlformats.org/officeDocument/2006/relationships/hyperlink" Target="https://twitter.com/webcongress/status/1192452021644906497" TargetMode="External" /><Relationship Id="rId92" Type="http://schemas.openxmlformats.org/officeDocument/2006/relationships/hyperlink" Target="https://twitter.com/wayraco/status/1192468084201807872" TargetMode="External" /><Relationship Id="rId93" Type="http://schemas.openxmlformats.org/officeDocument/2006/relationships/hyperlink" Target="https://twitter.com/_diegomalandro/status/1192473744750653442" TargetMode="External" /><Relationship Id="rId94" Type="http://schemas.openxmlformats.org/officeDocument/2006/relationships/hyperlink" Target="https://twitter.com/wayraco/status/1192473839214702592" TargetMode="External" /><Relationship Id="rId95" Type="http://schemas.openxmlformats.org/officeDocument/2006/relationships/hyperlink" Target="https://twitter.com/wayraco/status/1192468084201807872" TargetMode="External" /><Relationship Id="rId96" Type="http://schemas.openxmlformats.org/officeDocument/2006/relationships/hyperlink" Target="https://twitter.com/cap_inteligente/status/1192919928967483393" TargetMode="External" /><Relationship Id="rId97" Type="http://schemas.openxmlformats.org/officeDocument/2006/relationships/hyperlink" Target="https://twitter.com/cap_inteligente/status/1192970108014153730" TargetMode="External" /><Relationship Id="rId98" Type="http://schemas.openxmlformats.org/officeDocument/2006/relationships/hyperlink" Target="https://twitter.com/monicavillalaz/status/522876997836349441" TargetMode="External" /><Relationship Id="rId99" Type="http://schemas.openxmlformats.org/officeDocument/2006/relationships/hyperlink" Target="https://twitter.com/pcolmenares/status/1193175769436114944" TargetMode="External" /><Relationship Id="rId100" Type="http://schemas.openxmlformats.org/officeDocument/2006/relationships/hyperlink" Target="https://twitter.com/tesserhealth/status/522881603307970560" TargetMode="External" /><Relationship Id="rId101" Type="http://schemas.openxmlformats.org/officeDocument/2006/relationships/hyperlink" Target="https://twitter.com/pcolmenares/status/1193175818903728129" TargetMode="External" /><Relationship Id="rId102" Type="http://schemas.openxmlformats.org/officeDocument/2006/relationships/hyperlink" Target="https://twitter.com/marianaa1vare5/status/1193201997316591617" TargetMode="External" /><Relationship Id="rId103" Type="http://schemas.openxmlformats.org/officeDocument/2006/relationships/hyperlink" Target="https://twitter.com/torr3s_julio/status/1193204275972845568" TargetMode="External" /><Relationship Id="rId104" Type="http://schemas.openxmlformats.org/officeDocument/2006/relationships/hyperlink" Target="https://twitter.com/shairaandrea11/status/1193215090356621317" TargetMode="External" /><Relationship Id="rId105" Type="http://schemas.openxmlformats.org/officeDocument/2006/relationships/hyperlink" Target="https://twitter.com/solrojasv19/status/1193215102805315584" TargetMode="External" /><Relationship Id="rId106" Type="http://schemas.openxmlformats.org/officeDocument/2006/relationships/hyperlink" Target="https://twitter.com/patricia6onzal1/status/1193283576017670144" TargetMode="External" /><Relationship Id="rId107" Type="http://schemas.openxmlformats.org/officeDocument/2006/relationships/hyperlink" Target="https://twitter.com/edwinluengasve/status/1193616606343188488" TargetMode="External" /><Relationship Id="rId108" Type="http://schemas.openxmlformats.org/officeDocument/2006/relationships/hyperlink" Target="https://twitter.com/canalrcn/status/1193640360905457666" TargetMode="External" /><Relationship Id="rId109" Type="http://schemas.openxmlformats.org/officeDocument/2006/relationships/hyperlink" Target="https://twitter.com/noticiasrcn/status/1192977897730052096" TargetMode="External" /><Relationship Id="rId110" Type="http://schemas.openxmlformats.org/officeDocument/2006/relationships/hyperlink" Target="https://twitter.com/noticiasrcn/status/1193201304912445442" TargetMode="External" /><Relationship Id="rId111" Type="http://schemas.openxmlformats.org/officeDocument/2006/relationships/hyperlink" Target="https://twitter.com/noticiasrcn/status/1193261826206818304" TargetMode="External" /><Relationship Id="rId112" Type="http://schemas.openxmlformats.org/officeDocument/2006/relationships/hyperlink" Target="https://twitter.com/noticiasrcn/status/1193357025436147712" TargetMode="External" /><Relationship Id="rId113" Type="http://schemas.openxmlformats.org/officeDocument/2006/relationships/hyperlink" Target="https://twitter.com/noticiasrcn/status/1193615558882689024" TargetMode="External" /><Relationship Id="rId114" Type="http://schemas.openxmlformats.org/officeDocument/2006/relationships/hyperlink" Target="https://twitter.com/arturoespinos24/status/1193664936448315402" TargetMode="External" /><Relationship Id="rId115" Type="http://schemas.openxmlformats.org/officeDocument/2006/relationships/hyperlink" Target="https://twitter.com/ene3112/status/1193830047909588992" TargetMode="External" /><Relationship Id="rId116" Type="http://schemas.openxmlformats.org/officeDocument/2006/relationships/hyperlink" Target="https://twitter.com/fromdoppler/status/1185160940695834624" TargetMode="External" /><Relationship Id="rId117" Type="http://schemas.openxmlformats.org/officeDocument/2006/relationships/hyperlink" Target="https://twitter.com/vivianfrancos/status/1193772743872983041" TargetMode="External" /><Relationship Id="rId118" Type="http://schemas.openxmlformats.org/officeDocument/2006/relationships/hyperlink" Target="https://twitter.com/vivianfrancos/status/1193774289385906176" TargetMode="External" /><Relationship Id="rId119" Type="http://schemas.openxmlformats.org/officeDocument/2006/relationships/hyperlink" Target="https://twitter.com/fromdoppler/status/1185160940695834624" TargetMode="External" /><Relationship Id="rId120" Type="http://schemas.openxmlformats.org/officeDocument/2006/relationships/hyperlink" Target="https://twitter.com/vivianfrancos/status/1193772743872983041" TargetMode="External" /><Relationship Id="rId121" Type="http://schemas.openxmlformats.org/officeDocument/2006/relationships/hyperlink" Target="https://twitter.com/vivianfrancos/status/1193774289385906176" TargetMode="External" /><Relationship Id="rId122" Type="http://schemas.openxmlformats.org/officeDocument/2006/relationships/hyperlink" Target="https://twitter.com/fromdoppler/status/1185160940695834624" TargetMode="External" /><Relationship Id="rId123" Type="http://schemas.openxmlformats.org/officeDocument/2006/relationships/hyperlink" Target="https://twitter.com/vivianfrancos/status/1193772743872983041" TargetMode="External" /><Relationship Id="rId124" Type="http://schemas.openxmlformats.org/officeDocument/2006/relationships/hyperlink" Target="https://twitter.com/vivianfrancos/status/1193774289385906176" TargetMode="External" /><Relationship Id="rId125" Type="http://schemas.openxmlformats.org/officeDocument/2006/relationships/hyperlink" Target="https://twitter.com/vivianfrancos/status/1193774428917813248" TargetMode="External" /><Relationship Id="rId126" Type="http://schemas.openxmlformats.org/officeDocument/2006/relationships/hyperlink" Target="https://twitter.com/vivianfrancos/status/1193774428917813248" TargetMode="External" /><Relationship Id="rId127" Type="http://schemas.openxmlformats.org/officeDocument/2006/relationships/hyperlink" Target="https://twitter.com/vivianfrancos/status/1193774428917813248" TargetMode="External" /><Relationship Id="rId128" Type="http://schemas.openxmlformats.org/officeDocument/2006/relationships/hyperlink" Target="https://twitter.com/vivianfrancos/status/1193774428917813248" TargetMode="External" /><Relationship Id="rId129" Type="http://schemas.openxmlformats.org/officeDocument/2006/relationships/hyperlink" Target="https://twitter.com/vivianfrancos/status/1193774428917813248" TargetMode="External" /><Relationship Id="rId130" Type="http://schemas.openxmlformats.org/officeDocument/2006/relationships/hyperlink" Target="https://twitter.com/vivianfrancos/status/1193774428917813248" TargetMode="External" /><Relationship Id="rId131" Type="http://schemas.openxmlformats.org/officeDocument/2006/relationships/hyperlink" Target="https://twitter.com/vivianfrancos/status/1193774428917813248" TargetMode="External" /><Relationship Id="rId132" Type="http://schemas.openxmlformats.org/officeDocument/2006/relationships/hyperlink" Target="https://twitter.com/vivianfrancos/status/1193774428917813248" TargetMode="External" /><Relationship Id="rId133" Type="http://schemas.openxmlformats.org/officeDocument/2006/relationships/hyperlink" Target="https://twitter.com/vivianfrancos/status/1193774428917813248" TargetMode="External" /><Relationship Id="rId134" Type="http://schemas.openxmlformats.org/officeDocument/2006/relationships/hyperlink" Target="https://twitter.com/vivianfrancos/status/1193774428917813248" TargetMode="External" /><Relationship Id="rId135" Type="http://schemas.openxmlformats.org/officeDocument/2006/relationships/hyperlink" Target="https://twitter.com/vivianfrancos/status/1193806228897566720" TargetMode="External" /><Relationship Id="rId136" Type="http://schemas.openxmlformats.org/officeDocument/2006/relationships/hyperlink" Target="https://twitter.com/vivianfrancos/status/1193806228897566720" TargetMode="External" /><Relationship Id="rId137" Type="http://schemas.openxmlformats.org/officeDocument/2006/relationships/hyperlink" Target="https://twitter.com/vivianfrancos/status/1193806228897566720" TargetMode="External" /><Relationship Id="rId138" Type="http://schemas.openxmlformats.org/officeDocument/2006/relationships/hyperlink" Target="https://twitter.com/vivianfrancos/status/1193806228897566720" TargetMode="External" /><Relationship Id="rId139" Type="http://schemas.openxmlformats.org/officeDocument/2006/relationships/hyperlink" Target="https://twitter.com/vivianfrancos/status/1193772743872983041" TargetMode="External" /><Relationship Id="rId140" Type="http://schemas.openxmlformats.org/officeDocument/2006/relationships/hyperlink" Target="https://twitter.com/vivianfrancos/status/1193774289385906176" TargetMode="External" /><Relationship Id="rId141" Type="http://schemas.openxmlformats.org/officeDocument/2006/relationships/hyperlink" Target="https://twitter.com/vivianfrancos/status/1193806228897566720" TargetMode="External" /><Relationship Id="rId142" Type="http://schemas.openxmlformats.org/officeDocument/2006/relationships/hyperlink" Target="https://twitter.com/vivianfrancos/status/1193773897876987912" TargetMode="External" /><Relationship Id="rId143" Type="http://schemas.openxmlformats.org/officeDocument/2006/relationships/hyperlink" Target="https://twitter.com/vivianfrancos/status/1193823255905406976" TargetMode="External" /><Relationship Id="rId144" Type="http://schemas.openxmlformats.org/officeDocument/2006/relationships/hyperlink" Target="https://twitter.com/vivianfrancos/status/1193913832609140741" TargetMode="External" /><Relationship Id="rId145" Type="http://schemas.openxmlformats.org/officeDocument/2006/relationships/hyperlink" Target="https://twitter.com/comunamkt/status/1193914806476197892" TargetMode="External" /><Relationship Id="rId146" Type="http://schemas.openxmlformats.org/officeDocument/2006/relationships/hyperlink" Target="https://api.twitter.com/1.1/geo/id/9d8ae4b0fac2036a.json" TargetMode="External" /><Relationship Id="rId147" Type="http://schemas.openxmlformats.org/officeDocument/2006/relationships/comments" Target="../comments1.xml" /><Relationship Id="rId148" Type="http://schemas.openxmlformats.org/officeDocument/2006/relationships/vmlDrawing" Target="../drawings/vmlDrawing1.vml" /><Relationship Id="rId149" Type="http://schemas.openxmlformats.org/officeDocument/2006/relationships/table" Target="../tables/table1.xml" /><Relationship Id="rId1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Ilg1xpWL7" TargetMode="External" /><Relationship Id="rId2" Type="http://schemas.openxmlformats.org/officeDocument/2006/relationships/hyperlink" Target="https://t.co/sbXg9yHEpU" TargetMode="External" /><Relationship Id="rId3" Type="http://schemas.openxmlformats.org/officeDocument/2006/relationships/hyperlink" Target="https://t.co/IjI6A95Jim" TargetMode="External" /><Relationship Id="rId4" Type="http://schemas.openxmlformats.org/officeDocument/2006/relationships/hyperlink" Target="https://t.co/9faE6ulSyk" TargetMode="External" /><Relationship Id="rId5" Type="http://schemas.openxmlformats.org/officeDocument/2006/relationships/hyperlink" Target="https://t.co/KMoJYNf9My" TargetMode="External" /><Relationship Id="rId6" Type="http://schemas.openxmlformats.org/officeDocument/2006/relationships/hyperlink" Target="https://t.co/O12MQKUGTP" TargetMode="External" /><Relationship Id="rId7" Type="http://schemas.openxmlformats.org/officeDocument/2006/relationships/hyperlink" Target="https://t.co/4KL2eT98e3" TargetMode="External" /><Relationship Id="rId8" Type="http://schemas.openxmlformats.org/officeDocument/2006/relationships/hyperlink" Target="https://t.co/qTmhfyQMcP" TargetMode="External" /><Relationship Id="rId9" Type="http://schemas.openxmlformats.org/officeDocument/2006/relationships/hyperlink" Target="http://t.co/s0G9Zcb5jm" TargetMode="External" /><Relationship Id="rId10" Type="http://schemas.openxmlformats.org/officeDocument/2006/relationships/hyperlink" Target="https://t.co/7ZyrOx3pPe" TargetMode="External" /><Relationship Id="rId11" Type="http://schemas.openxmlformats.org/officeDocument/2006/relationships/hyperlink" Target="https://t.co/93vmIrf8l6" TargetMode="External" /><Relationship Id="rId12" Type="http://schemas.openxmlformats.org/officeDocument/2006/relationships/hyperlink" Target="https://t.co/QQCtEHn0jn" TargetMode="External" /><Relationship Id="rId13" Type="http://schemas.openxmlformats.org/officeDocument/2006/relationships/hyperlink" Target="https://t.co/b6ey2HY6iZ" TargetMode="External" /><Relationship Id="rId14" Type="http://schemas.openxmlformats.org/officeDocument/2006/relationships/hyperlink" Target="http://t.co/TJAdRdhYke" TargetMode="External" /><Relationship Id="rId15" Type="http://schemas.openxmlformats.org/officeDocument/2006/relationships/hyperlink" Target="https://t.co/Qg02cLFUzK" TargetMode="External" /><Relationship Id="rId16" Type="http://schemas.openxmlformats.org/officeDocument/2006/relationships/hyperlink" Target="https://t.co/S9WDQQyrkv" TargetMode="External" /><Relationship Id="rId17" Type="http://schemas.openxmlformats.org/officeDocument/2006/relationships/hyperlink" Target="https://t.co/0kGbdHWq4i" TargetMode="External" /><Relationship Id="rId18" Type="http://schemas.openxmlformats.org/officeDocument/2006/relationships/hyperlink" Target="https://t.co/mQfYamHBCe" TargetMode="External" /><Relationship Id="rId19" Type="http://schemas.openxmlformats.org/officeDocument/2006/relationships/hyperlink" Target="https://t.co/M51n6WkztY" TargetMode="External" /><Relationship Id="rId20" Type="http://schemas.openxmlformats.org/officeDocument/2006/relationships/hyperlink" Target="https://t.co/xVhIuiW3p1" TargetMode="External" /><Relationship Id="rId21" Type="http://schemas.openxmlformats.org/officeDocument/2006/relationships/hyperlink" Target="https://t.co/biNUmM2Rcf" TargetMode="External" /><Relationship Id="rId22" Type="http://schemas.openxmlformats.org/officeDocument/2006/relationships/hyperlink" Target="https://t.co/SiS9qPmlxe" TargetMode="External" /><Relationship Id="rId23" Type="http://schemas.openxmlformats.org/officeDocument/2006/relationships/hyperlink" Target="http://t.co/gbEml6DdR3" TargetMode="External" /><Relationship Id="rId24" Type="http://schemas.openxmlformats.org/officeDocument/2006/relationships/hyperlink" Target="http://t.co/X1s40eTq9M" TargetMode="External" /><Relationship Id="rId25" Type="http://schemas.openxmlformats.org/officeDocument/2006/relationships/hyperlink" Target="https://t.co/bgDYISYP58" TargetMode="External" /><Relationship Id="rId26" Type="http://schemas.openxmlformats.org/officeDocument/2006/relationships/hyperlink" Target="https://pbs.twimg.com/profile_banners/725050102893699072/1550532502" TargetMode="External" /><Relationship Id="rId27" Type="http://schemas.openxmlformats.org/officeDocument/2006/relationships/hyperlink" Target="https://pbs.twimg.com/profile_banners/143426394/1568044328" TargetMode="External" /><Relationship Id="rId28" Type="http://schemas.openxmlformats.org/officeDocument/2006/relationships/hyperlink" Target="https://pbs.twimg.com/profile_banners/64591837/1572645542" TargetMode="External" /><Relationship Id="rId29" Type="http://schemas.openxmlformats.org/officeDocument/2006/relationships/hyperlink" Target="https://pbs.twimg.com/profile_banners/67142774/1405392871" TargetMode="External" /><Relationship Id="rId30" Type="http://schemas.openxmlformats.org/officeDocument/2006/relationships/hyperlink" Target="https://pbs.twimg.com/profile_banners/304474863/1537472077" TargetMode="External" /><Relationship Id="rId31" Type="http://schemas.openxmlformats.org/officeDocument/2006/relationships/hyperlink" Target="https://pbs.twimg.com/profile_banners/946049228572372992/1571842080" TargetMode="External" /><Relationship Id="rId32" Type="http://schemas.openxmlformats.org/officeDocument/2006/relationships/hyperlink" Target="https://pbs.twimg.com/profile_banners/704124077284442112/1493233345" TargetMode="External" /><Relationship Id="rId33" Type="http://schemas.openxmlformats.org/officeDocument/2006/relationships/hyperlink" Target="https://pbs.twimg.com/profile_banners/732341699893178369/1570566632" TargetMode="External" /><Relationship Id="rId34" Type="http://schemas.openxmlformats.org/officeDocument/2006/relationships/hyperlink" Target="https://pbs.twimg.com/profile_banners/34580257/1354732628" TargetMode="External" /><Relationship Id="rId35" Type="http://schemas.openxmlformats.org/officeDocument/2006/relationships/hyperlink" Target="https://pbs.twimg.com/profile_banners/104906136/1548961106" TargetMode="External" /><Relationship Id="rId36" Type="http://schemas.openxmlformats.org/officeDocument/2006/relationships/hyperlink" Target="https://pbs.twimg.com/profile_banners/164793816/1513150209" TargetMode="External" /><Relationship Id="rId37" Type="http://schemas.openxmlformats.org/officeDocument/2006/relationships/hyperlink" Target="https://pbs.twimg.com/profile_banners/1181049716110495744/1570419357" TargetMode="External" /><Relationship Id="rId38" Type="http://schemas.openxmlformats.org/officeDocument/2006/relationships/hyperlink" Target="https://pbs.twimg.com/profile_banners/35013719/1569868035" TargetMode="External" /><Relationship Id="rId39" Type="http://schemas.openxmlformats.org/officeDocument/2006/relationships/hyperlink" Target="https://pbs.twimg.com/profile_banners/1181052724626022401/1570420423" TargetMode="External" /><Relationship Id="rId40" Type="http://schemas.openxmlformats.org/officeDocument/2006/relationships/hyperlink" Target="https://pbs.twimg.com/profile_banners/1178466347140800512/1569803345" TargetMode="External" /><Relationship Id="rId41" Type="http://schemas.openxmlformats.org/officeDocument/2006/relationships/hyperlink" Target="https://pbs.twimg.com/profile_banners/1178467126224375808/1569803522" TargetMode="External" /><Relationship Id="rId42" Type="http://schemas.openxmlformats.org/officeDocument/2006/relationships/hyperlink" Target="https://pbs.twimg.com/profile_banners/1184975159674818562/1571355223" TargetMode="External" /><Relationship Id="rId43" Type="http://schemas.openxmlformats.org/officeDocument/2006/relationships/hyperlink" Target="https://pbs.twimg.com/profile_banners/60613480/1571886265" TargetMode="External" /><Relationship Id="rId44" Type="http://schemas.openxmlformats.org/officeDocument/2006/relationships/hyperlink" Target="https://pbs.twimg.com/profile_banners/779513335393968128/1562797780" TargetMode="External" /><Relationship Id="rId45" Type="http://schemas.openxmlformats.org/officeDocument/2006/relationships/hyperlink" Target="https://pbs.twimg.com/profile_banners/76935934/1571052477" TargetMode="External" /><Relationship Id="rId46" Type="http://schemas.openxmlformats.org/officeDocument/2006/relationships/hyperlink" Target="https://pbs.twimg.com/profile_banners/20156191/1572982962" TargetMode="External" /><Relationship Id="rId47" Type="http://schemas.openxmlformats.org/officeDocument/2006/relationships/hyperlink" Target="https://pbs.twimg.com/profile_banners/54604013/1551243079" TargetMode="External" /><Relationship Id="rId48" Type="http://schemas.openxmlformats.org/officeDocument/2006/relationships/hyperlink" Target="https://pbs.twimg.com/profile_banners/547095749/1544409358" TargetMode="External" /><Relationship Id="rId49" Type="http://schemas.openxmlformats.org/officeDocument/2006/relationships/hyperlink" Target="https://pbs.twimg.com/profile_banners/96898947/1360762052" TargetMode="External" /><Relationship Id="rId50" Type="http://schemas.openxmlformats.org/officeDocument/2006/relationships/hyperlink" Target="https://pbs.twimg.com/profile_banners/79007770/1546834993" TargetMode="External" /><Relationship Id="rId51" Type="http://schemas.openxmlformats.org/officeDocument/2006/relationships/hyperlink" Target="https://pbs.twimg.com/profile_banners/189913492/1415914194" TargetMode="External" /><Relationship Id="rId52" Type="http://schemas.openxmlformats.org/officeDocument/2006/relationships/hyperlink" Target="https://pbs.twimg.com/profile_banners/107135926/1555084661" TargetMode="External" /><Relationship Id="rId53" Type="http://schemas.openxmlformats.org/officeDocument/2006/relationships/hyperlink" Target="https://pbs.twimg.com/profile_banners/20994778/1511184469" TargetMode="External" /><Relationship Id="rId54" Type="http://schemas.openxmlformats.org/officeDocument/2006/relationships/hyperlink" Target="https://pbs.twimg.com/profile_banners/16914651/1545237178" TargetMode="External" /><Relationship Id="rId55" Type="http://schemas.openxmlformats.org/officeDocument/2006/relationships/hyperlink" Target="https://pbs.twimg.com/profile_banners/18021445/1497736625" TargetMode="External" /><Relationship Id="rId56" Type="http://schemas.openxmlformats.org/officeDocument/2006/relationships/hyperlink" Target="https://pbs.twimg.com/profile_banners/3091531222/1542361598" TargetMode="External" /><Relationship Id="rId57" Type="http://schemas.openxmlformats.org/officeDocument/2006/relationships/hyperlink" Target="https://pbs.twimg.com/profile_banners/2229553418/1545124323" TargetMode="External" /><Relationship Id="rId58" Type="http://schemas.openxmlformats.org/officeDocument/2006/relationships/hyperlink" Target="https://pbs.twimg.com/profile_banners/12160482/1423267766" TargetMode="External" /><Relationship Id="rId59" Type="http://schemas.openxmlformats.org/officeDocument/2006/relationships/hyperlink" Target="https://pbs.twimg.com/profile_banners/53391497/1571759719" TargetMode="External" /><Relationship Id="rId60" Type="http://schemas.openxmlformats.org/officeDocument/2006/relationships/hyperlink" Target="https://pbs.twimg.com/profile_banners/967982592367714305/1519621758"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7/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5/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4/bg.gif" TargetMode="External" /><Relationship Id="rId78" Type="http://schemas.openxmlformats.org/officeDocument/2006/relationships/hyperlink" Target="http://abs.twimg.com/images/themes/theme14/bg.gif" TargetMode="External" /><Relationship Id="rId79" Type="http://schemas.openxmlformats.org/officeDocument/2006/relationships/hyperlink" Target="http://abs.twimg.com/images/themes/theme11/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0/bg.gif"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0/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3/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pbs.twimg.com/profile_images/819171508870348800/q4PD6WLA_normal.jpg" TargetMode="External" /><Relationship Id="rId93" Type="http://schemas.openxmlformats.org/officeDocument/2006/relationships/hyperlink" Target="http://pbs.twimg.com/profile_images/1040638066321485824/OxvJSxqH_normal.jpg" TargetMode="External" /><Relationship Id="rId94" Type="http://schemas.openxmlformats.org/officeDocument/2006/relationships/hyperlink" Target="http://pbs.twimg.com/profile_images/1186305876518490112/e1RdRT6R_normal.jpg" TargetMode="External" /><Relationship Id="rId95" Type="http://schemas.openxmlformats.org/officeDocument/2006/relationships/hyperlink" Target="http://pbs.twimg.com/profile_images/762363349795479553/_Bl5mCpl_normal.jpg" TargetMode="External" /><Relationship Id="rId96" Type="http://schemas.openxmlformats.org/officeDocument/2006/relationships/hyperlink" Target="http://pbs.twimg.com/profile_images/1042829925735116800/f-3qEiT9_normal.jpg" TargetMode="External" /><Relationship Id="rId97" Type="http://schemas.openxmlformats.org/officeDocument/2006/relationships/hyperlink" Target="http://pbs.twimg.com/profile_images/1082680645648822272/8y_3tqTs_normal.jpg" TargetMode="External" /><Relationship Id="rId98" Type="http://schemas.openxmlformats.org/officeDocument/2006/relationships/hyperlink" Target="http://pbs.twimg.com/profile_images/1179159079270395905/xMFdgg7y_normal.jpg" TargetMode="External" /><Relationship Id="rId99" Type="http://schemas.openxmlformats.org/officeDocument/2006/relationships/hyperlink" Target="http://pbs.twimg.com/profile_images/1133005785213095936/7DlFlNpB_normal.jpg" TargetMode="External" /><Relationship Id="rId100" Type="http://schemas.openxmlformats.org/officeDocument/2006/relationships/hyperlink" Target="http://pbs.twimg.com/profile_images/768420635861192704/odGtw15f_normal.jpg" TargetMode="External" /><Relationship Id="rId101" Type="http://schemas.openxmlformats.org/officeDocument/2006/relationships/hyperlink" Target="http://pbs.twimg.com/profile_images/1186764885675380736/sXXxTeDb_normal.jpg" TargetMode="External" /><Relationship Id="rId102" Type="http://schemas.openxmlformats.org/officeDocument/2006/relationships/hyperlink" Target="http://pbs.twimg.com/profile_images/940845849898373121/yIVxRJWe_normal.jpg" TargetMode="External" /><Relationship Id="rId103" Type="http://schemas.openxmlformats.org/officeDocument/2006/relationships/hyperlink" Target="http://pbs.twimg.com/profile_images/1181049852739952640/WJXf8zQe_normal.jpg" TargetMode="External" /><Relationship Id="rId104" Type="http://schemas.openxmlformats.org/officeDocument/2006/relationships/hyperlink" Target="http://pbs.twimg.com/profile_images/1175950494164013056/3a0IAAe3_normal.png" TargetMode="External" /><Relationship Id="rId105" Type="http://schemas.openxmlformats.org/officeDocument/2006/relationships/hyperlink" Target="http://pbs.twimg.com/profile_images/1181052821694758918/DYffb0az_normal.jpg" TargetMode="External" /><Relationship Id="rId106" Type="http://schemas.openxmlformats.org/officeDocument/2006/relationships/hyperlink" Target="http://pbs.twimg.com/profile_images/1178466389931069440/7QCWhT0T_normal.jpg" TargetMode="External" /><Relationship Id="rId107" Type="http://schemas.openxmlformats.org/officeDocument/2006/relationships/hyperlink" Target="http://pbs.twimg.com/profile_images/1178467173724872705/OHIaTh-3_normal.jpg" TargetMode="External" /><Relationship Id="rId108" Type="http://schemas.openxmlformats.org/officeDocument/2006/relationships/hyperlink" Target="http://pbs.twimg.com/profile_images/1184975293917863941/nhb2yoGx_normal.jpg" TargetMode="External" /><Relationship Id="rId109" Type="http://schemas.openxmlformats.org/officeDocument/2006/relationships/hyperlink" Target="http://pbs.twimg.com/profile_images/905366553755082753/9Xi63Tto_normal.jpg" TargetMode="External" /><Relationship Id="rId110" Type="http://schemas.openxmlformats.org/officeDocument/2006/relationships/hyperlink" Target="http://pbs.twimg.com/profile_images/1175937845095260161/EJSEEVT8_normal.jpg" TargetMode="External" /><Relationship Id="rId111" Type="http://schemas.openxmlformats.org/officeDocument/2006/relationships/hyperlink" Target="http://pbs.twimg.com/profile_images/668230208042967040/t8R_ukLL_normal.jpg" TargetMode="External" /><Relationship Id="rId112" Type="http://schemas.openxmlformats.org/officeDocument/2006/relationships/hyperlink" Target="http://pbs.twimg.com/profile_images/1179579816770768896/LahxSMyf_normal.jpg" TargetMode="External" /><Relationship Id="rId113" Type="http://schemas.openxmlformats.org/officeDocument/2006/relationships/hyperlink" Target="http://pbs.twimg.com/profile_images/1184702192336490499/xiuYhert_normal.jpg" TargetMode="External" /><Relationship Id="rId114" Type="http://schemas.openxmlformats.org/officeDocument/2006/relationships/hyperlink" Target="http://pbs.twimg.com/profile_images/1164644375953100800/i2TsS4Mk_normal.png" TargetMode="External" /><Relationship Id="rId115" Type="http://schemas.openxmlformats.org/officeDocument/2006/relationships/hyperlink" Target="http://pbs.twimg.com/profile_images/1669007336/IMG01920-20110813-2207_normal.jpg" TargetMode="External" /><Relationship Id="rId116" Type="http://schemas.openxmlformats.org/officeDocument/2006/relationships/hyperlink" Target="http://pbs.twimg.com/profile_images/862622169779634176/s_TvSu4M_normal.jpg" TargetMode="External" /><Relationship Id="rId117" Type="http://schemas.openxmlformats.org/officeDocument/2006/relationships/hyperlink" Target="http://pbs.twimg.com/profile_images/941783432685899777/EABe-7N1_normal.jpg" TargetMode="External" /><Relationship Id="rId118" Type="http://schemas.openxmlformats.org/officeDocument/2006/relationships/hyperlink" Target="http://pbs.twimg.com/profile_images/1067608244439392256/4P6g-0Up_normal.jpg" TargetMode="External" /><Relationship Id="rId119" Type="http://schemas.openxmlformats.org/officeDocument/2006/relationships/hyperlink" Target="http://pbs.twimg.com/profile_images/557207040523632640/rFg_lCdS_normal.jpeg" TargetMode="External" /><Relationship Id="rId120" Type="http://schemas.openxmlformats.org/officeDocument/2006/relationships/hyperlink" Target="http://pbs.twimg.com/profile_images/1166076609226563585/rwB_m668_normal.jpg" TargetMode="External" /><Relationship Id="rId121" Type="http://schemas.openxmlformats.org/officeDocument/2006/relationships/hyperlink" Target="http://pbs.twimg.com/profile_images/901257036503158784/6vxKre1o_normal.jpg" TargetMode="External" /><Relationship Id="rId122" Type="http://schemas.openxmlformats.org/officeDocument/2006/relationships/hyperlink" Target="http://pbs.twimg.com/profile_images/1116731199203020800/mFIuv5FE_normal.png" TargetMode="External" /><Relationship Id="rId123" Type="http://schemas.openxmlformats.org/officeDocument/2006/relationships/hyperlink" Target="http://pbs.twimg.com/profile_images/1145452682565603330/vcGiQxml_normal.jpg" TargetMode="External" /><Relationship Id="rId124" Type="http://schemas.openxmlformats.org/officeDocument/2006/relationships/hyperlink" Target="http://pbs.twimg.com/profile_images/756528884032602112/p65pffwH_normal.jpg" TargetMode="External" /><Relationship Id="rId125" Type="http://schemas.openxmlformats.org/officeDocument/2006/relationships/hyperlink" Target="http://pbs.twimg.com/profile_images/2324806953/0oicxsyga6oye8hybl9a_normal.jpeg" TargetMode="External" /><Relationship Id="rId126" Type="http://schemas.openxmlformats.org/officeDocument/2006/relationships/hyperlink" Target="http://pbs.twimg.com/profile_images/1156293959725015042/6wbn22to_normal.jpg" TargetMode="External" /><Relationship Id="rId127" Type="http://schemas.openxmlformats.org/officeDocument/2006/relationships/hyperlink" Target="http://pbs.twimg.com/profile_images/698831525861855232/xn0x0nUe_normal.png" TargetMode="External" /><Relationship Id="rId128" Type="http://schemas.openxmlformats.org/officeDocument/2006/relationships/hyperlink" Target="http://pbs.twimg.com/profile_images/877616498268925953/dmwySTMS_normal.jpg" TargetMode="External" /><Relationship Id="rId129" Type="http://schemas.openxmlformats.org/officeDocument/2006/relationships/hyperlink" Target="http://pbs.twimg.com/profile_images/943596894831255552/cMOzkc5i_normal.jpg" TargetMode="External" /><Relationship Id="rId130" Type="http://schemas.openxmlformats.org/officeDocument/2006/relationships/hyperlink" Target="http://pbs.twimg.com/profile_images/1186671633492250625/E_ubXTus_normal.jpg" TargetMode="External" /><Relationship Id="rId131" Type="http://schemas.openxmlformats.org/officeDocument/2006/relationships/hyperlink" Target="http://pbs.twimg.com/profile_images/1130437543546298373/6vOwgv96_normal.png" TargetMode="External" /><Relationship Id="rId132" Type="http://schemas.openxmlformats.org/officeDocument/2006/relationships/hyperlink" Target="https://twitter.com/lagransabanarev" TargetMode="External" /><Relationship Id="rId133" Type="http://schemas.openxmlformats.org/officeDocument/2006/relationships/hyperlink" Target="https://twitter.com/webcongress" TargetMode="External" /><Relationship Id="rId134" Type="http://schemas.openxmlformats.org/officeDocument/2006/relationships/hyperlink" Target="https://twitter.com/puntoco" TargetMode="External" /><Relationship Id="rId135" Type="http://schemas.openxmlformats.org/officeDocument/2006/relationships/hyperlink" Target="https://twitter.com/alfonsoceli" TargetMode="External" /><Relationship Id="rId136" Type="http://schemas.openxmlformats.org/officeDocument/2006/relationships/hyperlink" Target="https://twitter.com/wayraco" TargetMode="External" /><Relationship Id="rId137" Type="http://schemas.openxmlformats.org/officeDocument/2006/relationships/hyperlink" Target="https://twitter.com/movistararenaco" TargetMode="External" /><Relationship Id="rId138" Type="http://schemas.openxmlformats.org/officeDocument/2006/relationships/hyperlink" Target="https://twitter.com/_diegomalandro" TargetMode="External" /><Relationship Id="rId139" Type="http://schemas.openxmlformats.org/officeDocument/2006/relationships/hyperlink" Target="https://twitter.com/cap_inteligente" TargetMode="External" /><Relationship Id="rId140" Type="http://schemas.openxmlformats.org/officeDocument/2006/relationships/hyperlink" Target="https://twitter.com/monicavillalaz" TargetMode="External" /><Relationship Id="rId141" Type="http://schemas.openxmlformats.org/officeDocument/2006/relationships/hyperlink" Target="https://twitter.com/pcolmenares" TargetMode="External" /><Relationship Id="rId142" Type="http://schemas.openxmlformats.org/officeDocument/2006/relationships/hyperlink" Target="https://twitter.com/tesserhealth" TargetMode="External" /><Relationship Id="rId143" Type="http://schemas.openxmlformats.org/officeDocument/2006/relationships/hyperlink" Target="https://twitter.com/marianaa1vare5" TargetMode="External" /><Relationship Id="rId144" Type="http://schemas.openxmlformats.org/officeDocument/2006/relationships/hyperlink" Target="https://twitter.com/noticiasrcn" TargetMode="External" /><Relationship Id="rId145" Type="http://schemas.openxmlformats.org/officeDocument/2006/relationships/hyperlink" Target="https://twitter.com/torr3s_julio" TargetMode="External" /><Relationship Id="rId146" Type="http://schemas.openxmlformats.org/officeDocument/2006/relationships/hyperlink" Target="https://twitter.com/shairaandrea11" TargetMode="External" /><Relationship Id="rId147" Type="http://schemas.openxmlformats.org/officeDocument/2006/relationships/hyperlink" Target="https://twitter.com/solrojasv19" TargetMode="External" /><Relationship Id="rId148" Type="http://schemas.openxmlformats.org/officeDocument/2006/relationships/hyperlink" Target="https://twitter.com/patricia6onzal1" TargetMode="External" /><Relationship Id="rId149" Type="http://schemas.openxmlformats.org/officeDocument/2006/relationships/hyperlink" Target="https://twitter.com/edwinluengasve" TargetMode="External" /><Relationship Id="rId150" Type="http://schemas.openxmlformats.org/officeDocument/2006/relationships/hyperlink" Target="https://twitter.com/canalrcn" TargetMode="External" /><Relationship Id="rId151" Type="http://schemas.openxmlformats.org/officeDocument/2006/relationships/hyperlink" Target="https://twitter.com/arturoespinos24" TargetMode="External" /><Relationship Id="rId152" Type="http://schemas.openxmlformats.org/officeDocument/2006/relationships/hyperlink" Target="https://twitter.com/ene3112" TargetMode="External" /><Relationship Id="rId153" Type="http://schemas.openxmlformats.org/officeDocument/2006/relationships/hyperlink" Target="https://twitter.com/vivianfrancos" TargetMode="External" /><Relationship Id="rId154" Type="http://schemas.openxmlformats.org/officeDocument/2006/relationships/hyperlink" Target="https://twitter.com/fromdoppler" TargetMode="External" /><Relationship Id="rId155" Type="http://schemas.openxmlformats.org/officeDocument/2006/relationships/hyperlink" Target="https://twitter.com/mpaulacardenas" TargetMode="External" /><Relationship Id="rId156" Type="http://schemas.openxmlformats.org/officeDocument/2006/relationships/hyperlink" Target="https://twitter.com/alexgiovannipe1" TargetMode="External" /><Relationship Id="rId157" Type="http://schemas.openxmlformats.org/officeDocument/2006/relationships/hyperlink" Target="https://twitter.com/elkinsanchez" TargetMode="External" /><Relationship Id="rId158" Type="http://schemas.openxmlformats.org/officeDocument/2006/relationships/hyperlink" Target="https://twitter.com/sonyaberrioc" TargetMode="External" /><Relationship Id="rId159" Type="http://schemas.openxmlformats.org/officeDocument/2006/relationships/hyperlink" Target="https://twitter.com/kikibucaro" TargetMode="External" /><Relationship Id="rId160" Type="http://schemas.openxmlformats.org/officeDocument/2006/relationships/hyperlink" Target="https://twitter.com/paloas" TargetMode="External" /><Relationship Id="rId161" Type="http://schemas.openxmlformats.org/officeDocument/2006/relationships/hyperlink" Target="https://twitter.com/eriksojo" TargetMode="External" /><Relationship Id="rId162" Type="http://schemas.openxmlformats.org/officeDocument/2006/relationships/hyperlink" Target="https://twitter.com/moniksantanderv" TargetMode="External" /><Relationship Id="rId163" Type="http://schemas.openxmlformats.org/officeDocument/2006/relationships/hyperlink" Target="https://twitter.com/aidamar" TargetMode="External" /><Relationship Id="rId164" Type="http://schemas.openxmlformats.org/officeDocument/2006/relationships/hyperlink" Target="https://twitter.com/ghennesseyn" TargetMode="External" /><Relationship Id="rId165" Type="http://schemas.openxmlformats.org/officeDocument/2006/relationships/hyperlink" Target="https://twitter.com/ouali" TargetMode="External" /><Relationship Id="rId166" Type="http://schemas.openxmlformats.org/officeDocument/2006/relationships/hyperlink" Target="https://twitter.com/elprofemauricio" TargetMode="External" /><Relationship Id="rId167" Type="http://schemas.openxmlformats.org/officeDocument/2006/relationships/hyperlink" Target="https://twitter.com/feriaempleofeed" TargetMode="External" /><Relationship Id="rId168" Type="http://schemas.openxmlformats.org/officeDocument/2006/relationships/hyperlink" Target="https://twitter.com/elcheemprende_" TargetMode="External" /><Relationship Id="rId169" Type="http://schemas.openxmlformats.org/officeDocument/2006/relationships/hyperlink" Target="https://twitter.com/marc_smith" TargetMode="External" /><Relationship Id="rId170" Type="http://schemas.openxmlformats.org/officeDocument/2006/relationships/hyperlink" Target="https://twitter.com/mbruge" TargetMode="External" /><Relationship Id="rId171" Type="http://schemas.openxmlformats.org/officeDocument/2006/relationships/hyperlink" Target="https://twitter.com/comunamkt" TargetMode="External" /><Relationship Id="rId172" Type="http://schemas.openxmlformats.org/officeDocument/2006/relationships/comments" Target="../comments2.xml" /><Relationship Id="rId173" Type="http://schemas.openxmlformats.org/officeDocument/2006/relationships/vmlDrawing" Target="../drawings/vmlDrawing2.vml" /><Relationship Id="rId174" Type="http://schemas.openxmlformats.org/officeDocument/2006/relationships/table" Target="../tables/table2.xml" /><Relationship Id="rId175" Type="http://schemas.openxmlformats.org/officeDocument/2006/relationships/drawing" Target="../drawings/drawing1.xml" /><Relationship Id="rId1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ivianfrancos.com/proximos-eventos-marketing/" TargetMode="External" /><Relationship Id="rId2" Type="http://schemas.openxmlformats.org/officeDocument/2006/relationships/hyperlink" Target="https://twitter.com/VivianFrancos/status/1193773897876987912?s=20" TargetMode="External" /><Relationship Id="rId3" Type="http://schemas.openxmlformats.org/officeDocument/2006/relationships/hyperlink" Target="https://twitter.com/WayraCo/status/1192473297839104003" TargetMode="External" /><Relationship Id="rId4" Type="http://schemas.openxmlformats.org/officeDocument/2006/relationships/hyperlink" Target="https://www.revistalagransabana.com/webcongress-colombia-2019" TargetMode="External" /><Relationship Id="rId5" Type="http://schemas.openxmlformats.org/officeDocument/2006/relationships/hyperlink" Target="https://noticias.canalrcn.com/bogota/web-congress-el-evento-lider-en-emprendimiento-innovacion-y-marketing-que-se-toma-bogota" TargetMode="External" /><Relationship Id="rId6" Type="http://schemas.openxmlformats.org/officeDocument/2006/relationships/hyperlink" Target="https://webcongress.com/colombia/" TargetMode="External" /><Relationship Id="rId7" Type="http://schemas.openxmlformats.org/officeDocument/2006/relationships/hyperlink" Target="https://vivianfrancos.com/proximos-eventos-marketing/" TargetMode="External" /><Relationship Id="rId8" Type="http://schemas.openxmlformats.org/officeDocument/2006/relationships/hyperlink" Target="https://twitter.com/VivianFrancos/status/1193773897876987912?s=20" TargetMode="External" /><Relationship Id="rId9" Type="http://schemas.openxmlformats.org/officeDocument/2006/relationships/hyperlink" Target="https://noticias.canalrcn.com/bogota/web-congress-el-evento-lider-en-emprendimiento-innovacion-y-marketing-que-se-toma-bogota" TargetMode="External" /><Relationship Id="rId10" Type="http://schemas.openxmlformats.org/officeDocument/2006/relationships/hyperlink" Target="https://twitter.com/WayraCo/status/1192473297839104003" TargetMode="External" /><Relationship Id="rId11" Type="http://schemas.openxmlformats.org/officeDocument/2006/relationships/hyperlink" Target="https://www.revistalagransabana.com/webcongress-colombia-2019" TargetMode="External" /><Relationship Id="rId12" Type="http://schemas.openxmlformats.org/officeDocument/2006/relationships/hyperlink" Target="https://webcongress.com/colombia/"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795</v>
      </c>
      <c r="BD2" s="13" t="s">
        <v>807</v>
      </c>
      <c r="BE2" s="13" t="s">
        <v>808</v>
      </c>
      <c r="BF2" s="67" t="s">
        <v>1128</v>
      </c>
      <c r="BG2" s="67" t="s">
        <v>1129</v>
      </c>
      <c r="BH2" s="67" t="s">
        <v>1130</v>
      </c>
      <c r="BI2" s="67" t="s">
        <v>1131</v>
      </c>
      <c r="BJ2" s="67" t="s">
        <v>1132</v>
      </c>
      <c r="BK2" s="67" t="s">
        <v>1133</v>
      </c>
      <c r="BL2" s="67" t="s">
        <v>1134</v>
      </c>
      <c r="BM2" s="67" t="s">
        <v>1135</v>
      </c>
      <c r="BN2" s="67" t="s">
        <v>1136</v>
      </c>
    </row>
    <row r="3" spans="1:66" ht="15" customHeight="1">
      <c r="A3" s="84" t="s">
        <v>214</v>
      </c>
      <c r="B3" s="84" t="s">
        <v>216</v>
      </c>
      <c r="C3" s="53" t="s">
        <v>1170</v>
      </c>
      <c r="D3" s="54">
        <v>3</v>
      </c>
      <c r="E3" s="65" t="s">
        <v>132</v>
      </c>
      <c r="F3" s="55">
        <v>32</v>
      </c>
      <c r="G3" s="53"/>
      <c r="H3" s="57"/>
      <c r="I3" s="56"/>
      <c r="J3" s="56"/>
      <c r="K3" s="36" t="s">
        <v>65</v>
      </c>
      <c r="L3" s="62">
        <v>3</v>
      </c>
      <c r="M3" s="62"/>
      <c r="N3" s="63"/>
      <c r="O3" s="85" t="s">
        <v>254</v>
      </c>
      <c r="P3" s="87">
        <v>43773.677083333336</v>
      </c>
      <c r="Q3" s="85" t="s">
        <v>257</v>
      </c>
      <c r="R3" s="89" t="s">
        <v>279</v>
      </c>
      <c r="S3" s="85" t="s">
        <v>285</v>
      </c>
      <c r="T3" s="85" t="s">
        <v>291</v>
      </c>
      <c r="U3" s="89" t="s">
        <v>302</v>
      </c>
      <c r="V3" s="89" t="s">
        <v>302</v>
      </c>
      <c r="W3" s="87">
        <v>43773.677083333336</v>
      </c>
      <c r="X3" s="91">
        <v>43773</v>
      </c>
      <c r="Y3" s="93" t="s">
        <v>331</v>
      </c>
      <c r="Z3" s="89" t="s">
        <v>367</v>
      </c>
      <c r="AA3" s="85"/>
      <c r="AB3" s="85"/>
      <c r="AC3" s="93" t="s">
        <v>404</v>
      </c>
      <c r="AD3" s="85"/>
      <c r="AE3" s="85" t="b">
        <v>0</v>
      </c>
      <c r="AF3" s="85">
        <v>0</v>
      </c>
      <c r="AG3" s="93" t="s">
        <v>442</v>
      </c>
      <c r="AH3" s="85" t="b">
        <v>0</v>
      </c>
      <c r="AI3" s="85" t="s">
        <v>446</v>
      </c>
      <c r="AJ3" s="85"/>
      <c r="AK3" s="93" t="s">
        <v>442</v>
      </c>
      <c r="AL3" s="85" t="b">
        <v>0</v>
      </c>
      <c r="AM3" s="85">
        <v>0</v>
      </c>
      <c r="AN3" s="93" t="s">
        <v>442</v>
      </c>
      <c r="AO3" s="85" t="s">
        <v>450</v>
      </c>
      <c r="AP3" s="85" t="b">
        <v>0</v>
      </c>
      <c r="AQ3" s="93" t="s">
        <v>404</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35</v>
      </c>
      <c r="BM3" s="52">
        <v>100</v>
      </c>
      <c r="BN3" s="51">
        <v>35</v>
      </c>
    </row>
    <row r="4" spans="1:66" ht="15" customHeight="1">
      <c r="A4" s="84" t="s">
        <v>214</v>
      </c>
      <c r="B4" s="84" t="s">
        <v>214</v>
      </c>
      <c r="C4" s="53" t="s">
        <v>1170</v>
      </c>
      <c r="D4" s="54">
        <v>3</v>
      </c>
      <c r="E4" s="65" t="s">
        <v>132</v>
      </c>
      <c r="F4" s="55">
        <v>32</v>
      </c>
      <c r="G4" s="53"/>
      <c r="H4" s="57"/>
      <c r="I4" s="56"/>
      <c r="J4" s="56"/>
      <c r="K4" s="36" t="s">
        <v>65</v>
      </c>
      <c r="L4" s="83">
        <v>4</v>
      </c>
      <c r="M4" s="83"/>
      <c r="N4" s="63"/>
      <c r="O4" s="86" t="s">
        <v>176</v>
      </c>
      <c r="P4" s="88">
        <v>43775.677083333336</v>
      </c>
      <c r="Q4" s="86" t="s">
        <v>258</v>
      </c>
      <c r="R4" s="90" t="s">
        <v>279</v>
      </c>
      <c r="S4" s="86" t="s">
        <v>285</v>
      </c>
      <c r="T4" s="86" t="s">
        <v>291</v>
      </c>
      <c r="U4" s="90" t="s">
        <v>303</v>
      </c>
      <c r="V4" s="90" t="s">
        <v>303</v>
      </c>
      <c r="W4" s="88">
        <v>43775.677083333336</v>
      </c>
      <c r="X4" s="92">
        <v>43775</v>
      </c>
      <c r="Y4" s="94" t="s">
        <v>331</v>
      </c>
      <c r="Z4" s="90" t="s">
        <v>368</v>
      </c>
      <c r="AA4" s="86"/>
      <c r="AB4" s="86"/>
      <c r="AC4" s="94" t="s">
        <v>405</v>
      </c>
      <c r="AD4" s="86"/>
      <c r="AE4" s="86" t="b">
        <v>0</v>
      </c>
      <c r="AF4" s="86">
        <v>1</v>
      </c>
      <c r="AG4" s="94" t="s">
        <v>442</v>
      </c>
      <c r="AH4" s="86" t="b">
        <v>0</v>
      </c>
      <c r="AI4" s="86" t="s">
        <v>446</v>
      </c>
      <c r="AJ4" s="86"/>
      <c r="AK4" s="94" t="s">
        <v>442</v>
      </c>
      <c r="AL4" s="86" t="b">
        <v>0</v>
      </c>
      <c r="AM4" s="86">
        <v>0</v>
      </c>
      <c r="AN4" s="94" t="s">
        <v>442</v>
      </c>
      <c r="AO4" s="86" t="s">
        <v>450</v>
      </c>
      <c r="AP4" s="86" t="b">
        <v>0</v>
      </c>
      <c r="AQ4" s="94" t="s">
        <v>405</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33</v>
      </c>
      <c r="BM4" s="52">
        <v>100</v>
      </c>
      <c r="BN4" s="51">
        <v>33</v>
      </c>
    </row>
    <row r="5" spans="1:66" ht="15">
      <c r="A5" s="84" t="s">
        <v>215</v>
      </c>
      <c r="B5" s="84" t="s">
        <v>216</v>
      </c>
      <c r="C5" s="53" t="s">
        <v>1170</v>
      </c>
      <c r="D5" s="54">
        <v>3</v>
      </c>
      <c r="E5" s="65" t="s">
        <v>132</v>
      </c>
      <c r="F5" s="55">
        <v>32</v>
      </c>
      <c r="G5" s="53"/>
      <c r="H5" s="57"/>
      <c r="I5" s="56"/>
      <c r="J5" s="56"/>
      <c r="K5" s="36" t="s">
        <v>66</v>
      </c>
      <c r="L5" s="83">
        <v>5</v>
      </c>
      <c r="M5" s="83"/>
      <c r="N5" s="63"/>
      <c r="O5" s="86" t="s">
        <v>254</v>
      </c>
      <c r="P5" s="88">
        <v>43776.04141203704</v>
      </c>
      <c r="Q5" s="86" t="s">
        <v>259</v>
      </c>
      <c r="R5" s="90" t="s">
        <v>280</v>
      </c>
      <c r="S5" s="86" t="s">
        <v>286</v>
      </c>
      <c r="T5" s="86" t="s">
        <v>292</v>
      </c>
      <c r="U5" s="90" t="s">
        <v>304</v>
      </c>
      <c r="V5" s="90" t="s">
        <v>304</v>
      </c>
      <c r="W5" s="88">
        <v>43776.04141203704</v>
      </c>
      <c r="X5" s="92">
        <v>43776</v>
      </c>
      <c r="Y5" s="94" t="s">
        <v>332</v>
      </c>
      <c r="Z5" s="90" t="s">
        <v>369</v>
      </c>
      <c r="AA5" s="86"/>
      <c r="AB5" s="86"/>
      <c r="AC5" s="94" t="s">
        <v>406</v>
      </c>
      <c r="AD5" s="86"/>
      <c r="AE5" s="86" t="b">
        <v>0</v>
      </c>
      <c r="AF5" s="86">
        <v>1</v>
      </c>
      <c r="AG5" s="94" t="s">
        <v>442</v>
      </c>
      <c r="AH5" s="86" t="b">
        <v>0</v>
      </c>
      <c r="AI5" s="86" t="s">
        <v>446</v>
      </c>
      <c r="AJ5" s="86"/>
      <c r="AK5" s="94" t="s">
        <v>442</v>
      </c>
      <c r="AL5" s="86" t="b">
        <v>0</v>
      </c>
      <c r="AM5" s="86">
        <v>1</v>
      </c>
      <c r="AN5" s="94" t="s">
        <v>442</v>
      </c>
      <c r="AO5" s="86" t="s">
        <v>451</v>
      </c>
      <c r="AP5" s="86" t="b">
        <v>0</v>
      </c>
      <c r="AQ5" s="94" t="s">
        <v>406</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36</v>
      </c>
      <c r="BM5" s="52">
        <v>100</v>
      </c>
      <c r="BN5" s="51">
        <v>36</v>
      </c>
    </row>
    <row r="6" spans="1:66" ht="15">
      <c r="A6" s="84" t="s">
        <v>216</v>
      </c>
      <c r="B6" s="84" t="s">
        <v>215</v>
      </c>
      <c r="C6" s="53" t="s">
        <v>1170</v>
      </c>
      <c r="D6" s="54">
        <v>3</v>
      </c>
      <c r="E6" s="65" t="s">
        <v>132</v>
      </c>
      <c r="F6" s="55">
        <v>32</v>
      </c>
      <c r="G6" s="53"/>
      <c r="H6" s="57"/>
      <c r="I6" s="56"/>
      <c r="J6" s="56"/>
      <c r="K6" s="36" t="s">
        <v>66</v>
      </c>
      <c r="L6" s="83">
        <v>6</v>
      </c>
      <c r="M6" s="83"/>
      <c r="N6" s="63"/>
      <c r="O6" s="86" t="s">
        <v>255</v>
      </c>
      <c r="P6" s="88">
        <v>43776.11173611111</v>
      </c>
      <c r="Q6" s="86" t="s">
        <v>259</v>
      </c>
      <c r="R6" s="86"/>
      <c r="S6" s="86"/>
      <c r="T6" s="86"/>
      <c r="U6" s="86"/>
      <c r="V6" s="90" t="s">
        <v>314</v>
      </c>
      <c r="W6" s="88">
        <v>43776.11173611111</v>
      </c>
      <c r="X6" s="92">
        <v>43776</v>
      </c>
      <c r="Y6" s="94" t="s">
        <v>333</v>
      </c>
      <c r="Z6" s="90" t="s">
        <v>370</v>
      </c>
      <c r="AA6" s="86"/>
      <c r="AB6" s="86"/>
      <c r="AC6" s="94" t="s">
        <v>407</v>
      </c>
      <c r="AD6" s="86"/>
      <c r="AE6" s="86" t="b">
        <v>0</v>
      </c>
      <c r="AF6" s="86">
        <v>0</v>
      </c>
      <c r="AG6" s="94" t="s">
        <v>442</v>
      </c>
      <c r="AH6" s="86" t="b">
        <v>0</v>
      </c>
      <c r="AI6" s="86" t="s">
        <v>446</v>
      </c>
      <c r="AJ6" s="86"/>
      <c r="AK6" s="94" t="s">
        <v>442</v>
      </c>
      <c r="AL6" s="86" t="b">
        <v>0</v>
      </c>
      <c r="AM6" s="86">
        <v>1</v>
      </c>
      <c r="AN6" s="94" t="s">
        <v>406</v>
      </c>
      <c r="AO6" s="86" t="s">
        <v>452</v>
      </c>
      <c r="AP6" s="86" t="b">
        <v>0</v>
      </c>
      <c r="AQ6" s="94" t="s">
        <v>406</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v>0</v>
      </c>
      <c r="BG6" s="52">
        <v>0</v>
      </c>
      <c r="BH6" s="51">
        <v>0</v>
      </c>
      <c r="BI6" s="52">
        <v>0</v>
      </c>
      <c r="BJ6" s="51">
        <v>0</v>
      </c>
      <c r="BK6" s="52">
        <v>0</v>
      </c>
      <c r="BL6" s="51">
        <v>36</v>
      </c>
      <c r="BM6" s="52">
        <v>100</v>
      </c>
      <c r="BN6" s="51">
        <v>36</v>
      </c>
    </row>
    <row r="7" spans="1:66" ht="15">
      <c r="A7" s="84" t="s">
        <v>216</v>
      </c>
      <c r="B7" s="84" t="s">
        <v>236</v>
      </c>
      <c r="C7" s="53" t="s">
        <v>1170</v>
      </c>
      <c r="D7" s="54">
        <v>3</v>
      </c>
      <c r="E7" s="65" t="s">
        <v>132</v>
      </c>
      <c r="F7" s="55">
        <v>32</v>
      </c>
      <c r="G7" s="53"/>
      <c r="H7" s="57"/>
      <c r="I7" s="56"/>
      <c r="J7" s="56"/>
      <c r="K7" s="36" t="s">
        <v>65</v>
      </c>
      <c r="L7" s="83">
        <v>7</v>
      </c>
      <c r="M7" s="83"/>
      <c r="N7" s="63"/>
      <c r="O7" s="86" t="s">
        <v>256</v>
      </c>
      <c r="P7" s="88">
        <v>43776.61216435185</v>
      </c>
      <c r="Q7" s="86" t="s">
        <v>260</v>
      </c>
      <c r="R7" s="86"/>
      <c r="S7" s="86"/>
      <c r="T7" s="86" t="s">
        <v>293</v>
      </c>
      <c r="U7" s="90" t="s">
        <v>305</v>
      </c>
      <c r="V7" s="90" t="s">
        <v>305</v>
      </c>
      <c r="W7" s="88">
        <v>43776.61216435185</v>
      </c>
      <c r="X7" s="92">
        <v>43776</v>
      </c>
      <c r="Y7" s="94" t="s">
        <v>334</v>
      </c>
      <c r="Z7" s="90" t="s">
        <v>371</v>
      </c>
      <c r="AA7" s="86"/>
      <c r="AB7" s="86"/>
      <c r="AC7" s="94" t="s">
        <v>408</v>
      </c>
      <c r="AD7" s="86"/>
      <c r="AE7" s="86" t="b">
        <v>0</v>
      </c>
      <c r="AF7" s="86">
        <v>0</v>
      </c>
      <c r="AG7" s="94" t="s">
        <v>443</v>
      </c>
      <c r="AH7" s="86" t="b">
        <v>0</v>
      </c>
      <c r="AI7" s="86" t="s">
        <v>446</v>
      </c>
      <c r="AJ7" s="86"/>
      <c r="AK7" s="94" t="s">
        <v>442</v>
      </c>
      <c r="AL7" s="86" t="b">
        <v>0</v>
      </c>
      <c r="AM7" s="86">
        <v>0</v>
      </c>
      <c r="AN7" s="94" t="s">
        <v>442</v>
      </c>
      <c r="AO7" s="86" t="s">
        <v>453</v>
      </c>
      <c r="AP7" s="86" t="b">
        <v>0</v>
      </c>
      <c r="AQ7" s="94" t="s">
        <v>408</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1</v>
      </c>
      <c r="BI7" s="52">
        <v>2.6315789473684212</v>
      </c>
      <c r="BJ7" s="51">
        <v>0</v>
      </c>
      <c r="BK7" s="52">
        <v>0</v>
      </c>
      <c r="BL7" s="51">
        <v>37</v>
      </c>
      <c r="BM7" s="52">
        <v>97.36842105263158</v>
      </c>
      <c r="BN7" s="51">
        <v>38</v>
      </c>
    </row>
    <row r="8" spans="1:66" ht="15">
      <c r="A8" s="84" t="s">
        <v>217</v>
      </c>
      <c r="B8" s="84" t="s">
        <v>237</v>
      </c>
      <c r="C8" s="53" t="s">
        <v>1170</v>
      </c>
      <c r="D8" s="54">
        <v>3</v>
      </c>
      <c r="E8" s="65" t="s">
        <v>132</v>
      </c>
      <c r="F8" s="55">
        <v>32</v>
      </c>
      <c r="G8" s="53"/>
      <c r="H8" s="57"/>
      <c r="I8" s="56"/>
      <c r="J8" s="56"/>
      <c r="K8" s="36" t="s">
        <v>65</v>
      </c>
      <c r="L8" s="83">
        <v>8</v>
      </c>
      <c r="M8" s="83"/>
      <c r="N8" s="63"/>
      <c r="O8" s="86" t="s">
        <v>254</v>
      </c>
      <c r="P8" s="88">
        <v>43776.656481481485</v>
      </c>
      <c r="Q8" s="86" t="s">
        <v>261</v>
      </c>
      <c r="R8" s="86"/>
      <c r="S8" s="86"/>
      <c r="T8" s="86" t="s">
        <v>294</v>
      </c>
      <c r="U8" s="86"/>
      <c r="V8" s="90" t="s">
        <v>315</v>
      </c>
      <c r="W8" s="88">
        <v>43776.656481481485</v>
      </c>
      <c r="X8" s="92">
        <v>43776</v>
      </c>
      <c r="Y8" s="94" t="s">
        <v>335</v>
      </c>
      <c r="Z8" s="90" t="s">
        <v>372</v>
      </c>
      <c r="AA8" s="86"/>
      <c r="AB8" s="86"/>
      <c r="AC8" s="94" t="s">
        <v>409</v>
      </c>
      <c r="AD8" s="86"/>
      <c r="AE8" s="86" t="b">
        <v>0</v>
      </c>
      <c r="AF8" s="86">
        <v>2</v>
      </c>
      <c r="AG8" s="94" t="s">
        <v>442</v>
      </c>
      <c r="AH8" s="86" t="b">
        <v>0</v>
      </c>
      <c r="AI8" s="86" t="s">
        <v>446</v>
      </c>
      <c r="AJ8" s="86"/>
      <c r="AK8" s="94" t="s">
        <v>442</v>
      </c>
      <c r="AL8" s="86" t="b">
        <v>0</v>
      </c>
      <c r="AM8" s="86">
        <v>0</v>
      </c>
      <c r="AN8" s="94" t="s">
        <v>442</v>
      </c>
      <c r="AO8" s="86" t="s">
        <v>454</v>
      </c>
      <c r="AP8" s="86" t="b">
        <v>0</v>
      </c>
      <c r="AQ8" s="94" t="s">
        <v>409</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29</v>
      </c>
      <c r="BM8" s="52">
        <v>100</v>
      </c>
      <c r="BN8" s="51">
        <v>29</v>
      </c>
    </row>
    <row r="9" spans="1:66" ht="15">
      <c r="A9" s="84" t="s">
        <v>218</v>
      </c>
      <c r="B9" s="84" t="s">
        <v>218</v>
      </c>
      <c r="C9" s="53" t="s">
        <v>1170</v>
      </c>
      <c r="D9" s="54">
        <v>3</v>
      </c>
      <c r="E9" s="65" t="s">
        <v>132</v>
      </c>
      <c r="F9" s="55">
        <v>32</v>
      </c>
      <c r="G9" s="53"/>
      <c r="H9" s="57"/>
      <c r="I9" s="56"/>
      <c r="J9" s="56"/>
      <c r="K9" s="36" t="s">
        <v>65</v>
      </c>
      <c r="L9" s="83">
        <v>9</v>
      </c>
      <c r="M9" s="83"/>
      <c r="N9" s="63"/>
      <c r="O9" s="86" t="s">
        <v>176</v>
      </c>
      <c r="P9" s="88">
        <v>43776.672106481485</v>
      </c>
      <c r="Q9" s="86" t="s">
        <v>262</v>
      </c>
      <c r="R9" s="90" t="s">
        <v>281</v>
      </c>
      <c r="S9" s="86" t="s">
        <v>287</v>
      </c>
      <c r="T9" s="86" t="s">
        <v>295</v>
      </c>
      <c r="U9" s="86"/>
      <c r="V9" s="90" t="s">
        <v>316</v>
      </c>
      <c r="W9" s="88">
        <v>43776.672106481485</v>
      </c>
      <c r="X9" s="92">
        <v>43776</v>
      </c>
      <c r="Y9" s="94" t="s">
        <v>336</v>
      </c>
      <c r="Z9" s="90" t="s">
        <v>373</v>
      </c>
      <c r="AA9" s="86"/>
      <c r="AB9" s="86"/>
      <c r="AC9" s="94" t="s">
        <v>410</v>
      </c>
      <c r="AD9" s="86"/>
      <c r="AE9" s="86" t="b">
        <v>0</v>
      </c>
      <c r="AF9" s="86">
        <v>2</v>
      </c>
      <c r="AG9" s="94" t="s">
        <v>442</v>
      </c>
      <c r="AH9" s="86" t="b">
        <v>1</v>
      </c>
      <c r="AI9" s="86" t="s">
        <v>446</v>
      </c>
      <c r="AJ9" s="86"/>
      <c r="AK9" s="94" t="s">
        <v>449</v>
      </c>
      <c r="AL9" s="86" t="b">
        <v>0</v>
      </c>
      <c r="AM9" s="86">
        <v>1</v>
      </c>
      <c r="AN9" s="94" t="s">
        <v>442</v>
      </c>
      <c r="AO9" s="86" t="s">
        <v>451</v>
      </c>
      <c r="AP9" s="86" t="b">
        <v>0</v>
      </c>
      <c r="AQ9" s="94" t="s">
        <v>410</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11</v>
      </c>
      <c r="BM9" s="52">
        <v>100</v>
      </c>
      <c r="BN9" s="51">
        <v>11</v>
      </c>
    </row>
    <row r="10" spans="1:66" ht="15">
      <c r="A10" s="84" t="s">
        <v>217</v>
      </c>
      <c r="B10" s="84" t="s">
        <v>218</v>
      </c>
      <c r="C10" s="53" t="s">
        <v>1170</v>
      </c>
      <c r="D10" s="54">
        <v>3</v>
      </c>
      <c r="E10" s="65" t="s">
        <v>132</v>
      </c>
      <c r="F10" s="55">
        <v>32</v>
      </c>
      <c r="G10" s="53"/>
      <c r="H10" s="57"/>
      <c r="I10" s="56"/>
      <c r="J10" s="56"/>
      <c r="K10" s="36" t="s">
        <v>65</v>
      </c>
      <c r="L10" s="83">
        <v>10</v>
      </c>
      <c r="M10" s="83"/>
      <c r="N10" s="63"/>
      <c r="O10" s="86" t="s">
        <v>255</v>
      </c>
      <c r="P10" s="88">
        <v>43776.672372685185</v>
      </c>
      <c r="Q10" s="86" t="s">
        <v>262</v>
      </c>
      <c r="R10" s="90" t="s">
        <v>281</v>
      </c>
      <c r="S10" s="86" t="s">
        <v>287</v>
      </c>
      <c r="T10" s="86" t="s">
        <v>295</v>
      </c>
      <c r="U10" s="86"/>
      <c r="V10" s="90" t="s">
        <v>315</v>
      </c>
      <c r="W10" s="88">
        <v>43776.672372685185</v>
      </c>
      <c r="X10" s="92">
        <v>43776</v>
      </c>
      <c r="Y10" s="94" t="s">
        <v>337</v>
      </c>
      <c r="Z10" s="90" t="s">
        <v>374</v>
      </c>
      <c r="AA10" s="86"/>
      <c r="AB10" s="86"/>
      <c r="AC10" s="94" t="s">
        <v>411</v>
      </c>
      <c r="AD10" s="86"/>
      <c r="AE10" s="86" t="b">
        <v>0</v>
      </c>
      <c r="AF10" s="86">
        <v>0</v>
      </c>
      <c r="AG10" s="94" t="s">
        <v>442</v>
      </c>
      <c r="AH10" s="86" t="b">
        <v>1</v>
      </c>
      <c r="AI10" s="86" t="s">
        <v>446</v>
      </c>
      <c r="AJ10" s="86"/>
      <c r="AK10" s="94" t="s">
        <v>449</v>
      </c>
      <c r="AL10" s="86" t="b">
        <v>0</v>
      </c>
      <c r="AM10" s="86">
        <v>1</v>
      </c>
      <c r="AN10" s="94" t="s">
        <v>410</v>
      </c>
      <c r="AO10" s="86" t="s">
        <v>454</v>
      </c>
      <c r="AP10" s="86" t="b">
        <v>0</v>
      </c>
      <c r="AQ10" s="94" t="s">
        <v>410</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11</v>
      </c>
      <c r="BM10" s="52">
        <v>100</v>
      </c>
      <c r="BN10" s="51">
        <v>11</v>
      </c>
    </row>
    <row r="11" spans="1:66" ht="15">
      <c r="A11" s="84" t="s">
        <v>217</v>
      </c>
      <c r="B11" s="84" t="s">
        <v>216</v>
      </c>
      <c r="C11" s="53" t="s">
        <v>1170</v>
      </c>
      <c r="D11" s="54">
        <v>3</v>
      </c>
      <c r="E11" s="65" t="s">
        <v>132</v>
      </c>
      <c r="F11" s="55">
        <v>32</v>
      </c>
      <c r="G11" s="53"/>
      <c r="H11" s="57"/>
      <c r="I11" s="56"/>
      <c r="J11" s="56"/>
      <c r="K11" s="36" t="s">
        <v>65</v>
      </c>
      <c r="L11" s="83">
        <v>11</v>
      </c>
      <c r="M11" s="83"/>
      <c r="N11" s="63"/>
      <c r="O11" s="86" t="s">
        <v>254</v>
      </c>
      <c r="P11" s="88">
        <v>43776.656481481485</v>
      </c>
      <c r="Q11" s="86" t="s">
        <v>261</v>
      </c>
      <c r="R11" s="86"/>
      <c r="S11" s="86"/>
      <c r="T11" s="86" t="s">
        <v>294</v>
      </c>
      <c r="U11" s="86"/>
      <c r="V11" s="90" t="s">
        <v>315</v>
      </c>
      <c r="W11" s="88">
        <v>43776.656481481485</v>
      </c>
      <c r="X11" s="92">
        <v>43776</v>
      </c>
      <c r="Y11" s="94" t="s">
        <v>335</v>
      </c>
      <c r="Z11" s="90" t="s">
        <v>372</v>
      </c>
      <c r="AA11" s="86"/>
      <c r="AB11" s="86"/>
      <c r="AC11" s="94" t="s">
        <v>409</v>
      </c>
      <c r="AD11" s="86"/>
      <c r="AE11" s="86" t="b">
        <v>0</v>
      </c>
      <c r="AF11" s="86">
        <v>2</v>
      </c>
      <c r="AG11" s="94" t="s">
        <v>442</v>
      </c>
      <c r="AH11" s="86" t="b">
        <v>0</v>
      </c>
      <c r="AI11" s="86" t="s">
        <v>446</v>
      </c>
      <c r="AJ11" s="86"/>
      <c r="AK11" s="94" t="s">
        <v>442</v>
      </c>
      <c r="AL11" s="86" t="b">
        <v>0</v>
      </c>
      <c r="AM11" s="86">
        <v>0</v>
      </c>
      <c r="AN11" s="94" t="s">
        <v>442</v>
      </c>
      <c r="AO11" s="86" t="s">
        <v>454</v>
      </c>
      <c r="AP11" s="86" t="b">
        <v>0</v>
      </c>
      <c r="AQ11" s="94" t="s">
        <v>409</v>
      </c>
      <c r="AR11" s="86" t="s">
        <v>176</v>
      </c>
      <c r="AS11" s="86">
        <v>0</v>
      </c>
      <c r="AT11" s="86">
        <v>0</v>
      </c>
      <c r="AU11" s="86"/>
      <c r="AV11" s="86"/>
      <c r="AW11" s="86"/>
      <c r="AX11" s="86"/>
      <c r="AY11" s="86"/>
      <c r="AZ11" s="86"/>
      <c r="BA11" s="86"/>
      <c r="BB11" s="86"/>
      <c r="BC11">
        <v>1</v>
      </c>
      <c r="BD11" s="85" t="str">
        <f>REPLACE(INDEX(GroupVertices[Group],MATCH(Edges[[#This Row],[Vertex 1]],GroupVertices[Vertex],0)),1,1,"")</f>
        <v>3</v>
      </c>
      <c r="BE11" s="85" t="str">
        <f>REPLACE(INDEX(GroupVertices[Group],MATCH(Edges[[#This Row],[Vertex 2]],GroupVertices[Vertex],0)),1,1,"")</f>
        <v>3</v>
      </c>
      <c r="BF11" s="51"/>
      <c r="BG11" s="52"/>
      <c r="BH11" s="51"/>
      <c r="BI11" s="52"/>
      <c r="BJ11" s="51"/>
      <c r="BK11" s="52"/>
      <c r="BL11" s="51"/>
      <c r="BM11" s="52"/>
      <c r="BN11" s="51"/>
    </row>
    <row r="12" spans="1:66" ht="30">
      <c r="A12" s="84" t="s">
        <v>219</v>
      </c>
      <c r="B12" s="84" t="s">
        <v>219</v>
      </c>
      <c r="C12" s="53" t="s">
        <v>1171</v>
      </c>
      <c r="D12" s="54">
        <v>10</v>
      </c>
      <c r="E12" s="65" t="s">
        <v>136</v>
      </c>
      <c r="F12" s="55">
        <v>25.5</v>
      </c>
      <c r="G12" s="53"/>
      <c r="H12" s="57"/>
      <c r="I12" s="56"/>
      <c r="J12" s="56"/>
      <c r="K12" s="36" t="s">
        <v>65</v>
      </c>
      <c r="L12" s="83">
        <v>12</v>
      </c>
      <c r="M12" s="83"/>
      <c r="N12" s="63"/>
      <c r="O12" s="86" t="s">
        <v>176</v>
      </c>
      <c r="P12" s="88">
        <v>43777.903344907405</v>
      </c>
      <c r="Q12" s="86" t="s">
        <v>263</v>
      </c>
      <c r="R12" s="86"/>
      <c r="S12" s="86"/>
      <c r="T12" s="86" t="s">
        <v>216</v>
      </c>
      <c r="U12" s="86"/>
      <c r="V12" s="90" t="s">
        <v>317</v>
      </c>
      <c r="W12" s="88">
        <v>43777.903344907405</v>
      </c>
      <c r="X12" s="92">
        <v>43777</v>
      </c>
      <c r="Y12" s="94" t="s">
        <v>338</v>
      </c>
      <c r="Z12" s="90" t="s">
        <v>375</v>
      </c>
      <c r="AA12" s="86"/>
      <c r="AB12" s="86"/>
      <c r="AC12" s="94" t="s">
        <v>412</v>
      </c>
      <c r="AD12" s="86"/>
      <c r="AE12" s="86" t="b">
        <v>0</v>
      </c>
      <c r="AF12" s="86">
        <v>3</v>
      </c>
      <c r="AG12" s="94" t="s">
        <v>442</v>
      </c>
      <c r="AH12" s="86" t="b">
        <v>0</v>
      </c>
      <c r="AI12" s="86" t="s">
        <v>446</v>
      </c>
      <c r="AJ12" s="86"/>
      <c r="AK12" s="94" t="s">
        <v>442</v>
      </c>
      <c r="AL12" s="86" t="b">
        <v>0</v>
      </c>
      <c r="AM12" s="86">
        <v>0</v>
      </c>
      <c r="AN12" s="94" t="s">
        <v>442</v>
      </c>
      <c r="AO12" s="86" t="s">
        <v>453</v>
      </c>
      <c r="AP12" s="86" t="b">
        <v>0</v>
      </c>
      <c r="AQ12" s="94" t="s">
        <v>412</v>
      </c>
      <c r="AR12" s="86" t="s">
        <v>176</v>
      </c>
      <c r="AS12" s="86">
        <v>0</v>
      </c>
      <c r="AT12" s="86">
        <v>0</v>
      </c>
      <c r="AU12" s="86"/>
      <c r="AV12" s="86"/>
      <c r="AW12" s="86"/>
      <c r="AX12" s="86"/>
      <c r="AY12" s="86"/>
      <c r="AZ12" s="86"/>
      <c r="BA12" s="86"/>
      <c r="BB12" s="86"/>
      <c r="BC12">
        <v>2</v>
      </c>
      <c r="BD12" s="85" t="str">
        <f>REPLACE(INDEX(GroupVertices[Group],MATCH(Edges[[#This Row],[Vertex 1]],GroupVertices[Vertex],0)),1,1,"")</f>
        <v>5</v>
      </c>
      <c r="BE12" s="85" t="str">
        <f>REPLACE(INDEX(GroupVertices[Group],MATCH(Edges[[#This Row],[Vertex 2]],GroupVertices[Vertex],0)),1,1,"")</f>
        <v>5</v>
      </c>
      <c r="BF12" s="51">
        <v>0</v>
      </c>
      <c r="BG12" s="52">
        <v>0</v>
      </c>
      <c r="BH12" s="51">
        <v>0</v>
      </c>
      <c r="BI12" s="52">
        <v>0</v>
      </c>
      <c r="BJ12" s="51">
        <v>0</v>
      </c>
      <c r="BK12" s="52">
        <v>0</v>
      </c>
      <c r="BL12" s="51">
        <v>36</v>
      </c>
      <c r="BM12" s="52">
        <v>100</v>
      </c>
      <c r="BN12" s="51">
        <v>36</v>
      </c>
    </row>
    <row r="13" spans="1:66" ht="30">
      <c r="A13" s="84" t="s">
        <v>219</v>
      </c>
      <c r="B13" s="84" t="s">
        <v>219</v>
      </c>
      <c r="C13" s="53" t="s">
        <v>1171</v>
      </c>
      <c r="D13" s="54">
        <v>10</v>
      </c>
      <c r="E13" s="65" t="s">
        <v>136</v>
      </c>
      <c r="F13" s="55">
        <v>25.5</v>
      </c>
      <c r="G13" s="53"/>
      <c r="H13" s="57"/>
      <c r="I13" s="56"/>
      <c r="J13" s="56"/>
      <c r="K13" s="36" t="s">
        <v>65</v>
      </c>
      <c r="L13" s="83">
        <v>13</v>
      </c>
      <c r="M13" s="83"/>
      <c r="N13" s="63"/>
      <c r="O13" s="86" t="s">
        <v>176</v>
      </c>
      <c r="P13" s="88">
        <v>43778.04180555556</v>
      </c>
      <c r="Q13" s="86" t="s">
        <v>264</v>
      </c>
      <c r="R13" s="86"/>
      <c r="S13" s="86"/>
      <c r="T13" s="86" t="s">
        <v>216</v>
      </c>
      <c r="U13" s="86"/>
      <c r="V13" s="90" t="s">
        <v>317</v>
      </c>
      <c r="W13" s="88">
        <v>43778.04180555556</v>
      </c>
      <c r="X13" s="92">
        <v>43778</v>
      </c>
      <c r="Y13" s="94" t="s">
        <v>339</v>
      </c>
      <c r="Z13" s="90" t="s">
        <v>376</v>
      </c>
      <c r="AA13" s="86"/>
      <c r="AB13" s="86"/>
      <c r="AC13" s="94" t="s">
        <v>413</v>
      </c>
      <c r="AD13" s="86"/>
      <c r="AE13" s="86" t="b">
        <v>0</v>
      </c>
      <c r="AF13" s="86">
        <v>2</v>
      </c>
      <c r="AG13" s="94" t="s">
        <v>442</v>
      </c>
      <c r="AH13" s="86" t="b">
        <v>0</v>
      </c>
      <c r="AI13" s="86" t="s">
        <v>446</v>
      </c>
      <c r="AJ13" s="86"/>
      <c r="AK13" s="94" t="s">
        <v>442</v>
      </c>
      <c r="AL13" s="86" t="b">
        <v>0</v>
      </c>
      <c r="AM13" s="86">
        <v>0</v>
      </c>
      <c r="AN13" s="94" t="s">
        <v>442</v>
      </c>
      <c r="AO13" s="86" t="s">
        <v>453</v>
      </c>
      <c r="AP13" s="86" t="b">
        <v>0</v>
      </c>
      <c r="AQ13" s="94" t="s">
        <v>413</v>
      </c>
      <c r="AR13" s="86" t="s">
        <v>176</v>
      </c>
      <c r="AS13" s="86">
        <v>0</v>
      </c>
      <c r="AT13" s="86">
        <v>0</v>
      </c>
      <c r="AU13" s="86"/>
      <c r="AV13" s="86"/>
      <c r="AW13" s="86"/>
      <c r="AX13" s="86"/>
      <c r="AY13" s="86"/>
      <c r="AZ13" s="86"/>
      <c r="BA13" s="86"/>
      <c r="BB13" s="86"/>
      <c r="BC13">
        <v>2</v>
      </c>
      <c r="BD13" s="85" t="str">
        <f>REPLACE(INDEX(GroupVertices[Group],MATCH(Edges[[#This Row],[Vertex 1]],GroupVertices[Vertex],0)),1,1,"")</f>
        <v>5</v>
      </c>
      <c r="BE13" s="85" t="str">
        <f>REPLACE(INDEX(GroupVertices[Group],MATCH(Edges[[#This Row],[Vertex 2]],GroupVertices[Vertex],0)),1,1,"")</f>
        <v>5</v>
      </c>
      <c r="BF13" s="51">
        <v>0</v>
      </c>
      <c r="BG13" s="52">
        <v>0</v>
      </c>
      <c r="BH13" s="51">
        <v>0</v>
      </c>
      <c r="BI13" s="52">
        <v>0</v>
      </c>
      <c r="BJ13" s="51">
        <v>0</v>
      </c>
      <c r="BK13" s="52">
        <v>0</v>
      </c>
      <c r="BL13" s="51">
        <v>41</v>
      </c>
      <c r="BM13" s="52">
        <v>100</v>
      </c>
      <c r="BN13" s="51">
        <v>41</v>
      </c>
    </row>
    <row r="14" spans="1:66" ht="15">
      <c r="A14" s="84" t="s">
        <v>220</v>
      </c>
      <c r="B14" s="84" t="s">
        <v>220</v>
      </c>
      <c r="C14" s="53" t="s">
        <v>1170</v>
      </c>
      <c r="D14" s="54">
        <v>3</v>
      </c>
      <c r="E14" s="65" t="s">
        <v>132</v>
      </c>
      <c r="F14" s="55">
        <v>32</v>
      </c>
      <c r="G14" s="53"/>
      <c r="H14" s="57"/>
      <c r="I14" s="56"/>
      <c r="J14" s="56"/>
      <c r="K14" s="36" t="s">
        <v>65</v>
      </c>
      <c r="L14" s="83">
        <v>14</v>
      </c>
      <c r="M14" s="83"/>
      <c r="N14" s="63"/>
      <c r="O14" s="86" t="s">
        <v>176</v>
      </c>
      <c r="P14" s="88">
        <v>41928.93709490741</v>
      </c>
      <c r="Q14" s="86" t="s">
        <v>265</v>
      </c>
      <c r="R14" s="86"/>
      <c r="S14" s="86"/>
      <c r="T14" s="86" t="s">
        <v>296</v>
      </c>
      <c r="U14" s="90" t="s">
        <v>306</v>
      </c>
      <c r="V14" s="90" t="s">
        <v>306</v>
      </c>
      <c r="W14" s="88">
        <v>41928.93709490741</v>
      </c>
      <c r="X14" s="92">
        <v>41928</v>
      </c>
      <c r="Y14" s="94" t="s">
        <v>340</v>
      </c>
      <c r="Z14" s="90" t="s">
        <v>377</v>
      </c>
      <c r="AA14" s="86"/>
      <c r="AB14" s="86"/>
      <c r="AC14" s="94" t="s">
        <v>414</v>
      </c>
      <c r="AD14" s="86"/>
      <c r="AE14" s="86" t="b">
        <v>0</v>
      </c>
      <c r="AF14" s="86">
        <v>1</v>
      </c>
      <c r="AG14" s="94" t="s">
        <v>442</v>
      </c>
      <c r="AH14" s="86" t="b">
        <v>0</v>
      </c>
      <c r="AI14" s="86" t="s">
        <v>446</v>
      </c>
      <c r="AJ14" s="86"/>
      <c r="AK14" s="94" t="s">
        <v>442</v>
      </c>
      <c r="AL14" s="86" t="b">
        <v>0</v>
      </c>
      <c r="AM14" s="86">
        <v>9</v>
      </c>
      <c r="AN14" s="94" t="s">
        <v>442</v>
      </c>
      <c r="AO14" s="86" t="s">
        <v>452</v>
      </c>
      <c r="AP14" s="86" t="b">
        <v>0</v>
      </c>
      <c r="AQ14" s="94" t="s">
        <v>414</v>
      </c>
      <c r="AR14" s="86" t="s">
        <v>255</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0</v>
      </c>
      <c r="BG14" s="52">
        <v>0</v>
      </c>
      <c r="BH14" s="51">
        <v>0</v>
      </c>
      <c r="BI14" s="52">
        <v>0</v>
      </c>
      <c r="BJ14" s="51">
        <v>0</v>
      </c>
      <c r="BK14" s="52">
        <v>0</v>
      </c>
      <c r="BL14" s="51">
        <v>11</v>
      </c>
      <c r="BM14" s="52">
        <v>100</v>
      </c>
      <c r="BN14" s="51">
        <v>11</v>
      </c>
    </row>
    <row r="15" spans="1:66" ht="15">
      <c r="A15" s="84" t="s">
        <v>221</v>
      </c>
      <c r="B15" s="84" t="s">
        <v>220</v>
      </c>
      <c r="C15" s="53" t="s">
        <v>1170</v>
      </c>
      <c r="D15" s="54">
        <v>3</v>
      </c>
      <c r="E15" s="65" t="s">
        <v>132</v>
      </c>
      <c r="F15" s="55">
        <v>32</v>
      </c>
      <c r="G15" s="53"/>
      <c r="H15" s="57"/>
      <c r="I15" s="56"/>
      <c r="J15" s="56"/>
      <c r="K15" s="36" t="s">
        <v>65</v>
      </c>
      <c r="L15" s="83">
        <v>15</v>
      </c>
      <c r="M15" s="83"/>
      <c r="N15" s="63"/>
      <c r="O15" s="86" t="s">
        <v>255</v>
      </c>
      <c r="P15" s="88">
        <v>43778.6093287037</v>
      </c>
      <c r="Q15" s="86" t="s">
        <v>265</v>
      </c>
      <c r="R15" s="86"/>
      <c r="S15" s="86"/>
      <c r="T15" s="86" t="s">
        <v>296</v>
      </c>
      <c r="U15" s="90" t="s">
        <v>306</v>
      </c>
      <c r="V15" s="90" t="s">
        <v>306</v>
      </c>
      <c r="W15" s="88">
        <v>43778.6093287037</v>
      </c>
      <c r="X15" s="92">
        <v>43778</v>
      </c>
      <c r="Y15" s="94" t="s">
        <v>341</v>
      </c>
      <c r="Z15" s="90" t="s">
        <v>378</v>
      </c>
      <c r="AA15" s="86"/>
      <c r="AB15" s="86"/>
      <c r="AC15" s="94" t="s">
        <v>415</v>
      </c>
      <c r="AD15" s="86"/>
      <c r="AE15" s="86" t="b">
        <v>0</v>
      </c>
      <c r="AF15" s="86">
        <v>0</v>
      </c>
      <c r="AG15" s="94" t="s">
        <v>442</v>
      </c>
      <c r="AH15" s="86" t="b">
        <v>0</v>
      </c>
      <c r="AI15" s="86" t="s">
        <v>446</v>
      </c>
      <c r="AJ15" s="86"/>
      <c r="AK15" s="94" t="s">
        <v>442</v>
      </c>
      <c r="AL15" s="86" t="b">
        <v>0</v>
      </c>
      <c r="AM15" s="86">
        <v>9</v>
      </c>
      <c r="AN15" s="94" t="s">
        <v>414</v>
      </c>
      <c r="AO15" s="86" t="s">
        <v>451</v>
      </c>
      <c r="AP15" s="86" t="b">
        <v>0</v>
      </c>
      <c r="AQ15" s="94" t="s">
        <v>414</v>
      </c>
      <c r="AR15" s="86" t="s">
        <v>176</v>
      </c>
      <c r="AS15" s="86">
        <v>0</v>
      </c>
      <c r="AT15" s="86">
        <v>0</v>
      </c>
      <c r="AU15" s="86"/>
      <c r="AV15" s="86"/>
      <c r="AW15" s="86"/>
      <c r="AX15" s="86"/>
      <c r="AY15" s="86"/>
      <c r="AZ15" s="86"/>
      <c r="BA15" s="86"/>
      <c r="BB15" s="86"/>
      <c r="BC15">
        <v>1</v>
      </c>
      <c r="BD15" s="85" t="str">
        <f>REPLACE(INDEX(GroupVertices[Group],MATCH(Edges[[#This Row],[Vertex 1]],GroupVertices[Vertex],0)),1,1,"")</f>
        <v>4</v>
      </c>
      <c r="BE15" s="85" t="str">
        <f>REPLACE(INDEX(GroupVertices[Group],MATCH(Edges[[#This Row],[Vertex 2]],GroupVertices[Vertex],0)),1,1,"")</f>
        <v>4</v>
      </c>
      <c r="BF15" s="51">
        <v>0</v>
      </c>
      <c r="BG15" s="52">
        <v>0</v>
      </c>
      <c r="BH15" s="51">
        <v>0</v>
      </c>
      <c r="BI15" s="52">
        <v>0</v>
      </c>
      <c r="BJ15" s="51">
        <v>0</v>
      </c>
      <c r="BK15" s="52">
        <v>0</v>
      </c>
      <c r="BL15" s="51">
        <v>11</v>
      </c>
      <c r="BM15" s="52">
        <v>100</v>
      </c>
      <c r="BN15" s="51">
        <v>11</v>
      </c>
    </row>
    <row r="16" spans="1:66" ht="15">
      <c r="A16" s="84" t="s">
        <v>222</v>
      </c>
      <c r="B16" s="84" t="s">
        <v>222</v>
      </c>
      <c r="C16" s="53" t="s">
        <v>1170</v>
      </c>
      <c r="D16" s="54">
        <v>3</v>
      </c>
      <c r="E16" s="65" t="s">
        <v>132</v>
      </c>
      <c r="F16" s="55">
        <v>32</v>
      </c>
      <c r="G16" s="53"/>
      <c r="H16" s="57"/>
      <c r="I16" s="56"/>
      <c r="J16" s="56"/>
      <c r="K16" s="36" t="s">
        <v>65</v>
      </c>
      <c r="L16" s="83">
        <v>16</v>
      </c>
      <c r="M16" s="83"/>
      <c r="N16" s="63"/>
      <c r="O16" s="86" t="s">
        <v>176</v>
      </c>
      <c r="P16" s="88">
        <v>41928.94980324074</v>
      </c>
      <c r="Q16" s="86" t="s">
        <v>266</v>
      </c>
      <c r="R16" s="86"/>
      <c r="S16" s="86"/>
      <c r="T16" s="86" t="s">
        <v>297</v>
      </c>
      <c r="U16" s="90" t="s">
        <v>307</v>
      </c>
      <c r="V16" s="90" t="s">
        <v>307</v>
      </c>
      <c r="W16" s="88">
        <v>41928.94980324074</v>
      </c>
      <c r="X16" s="92">
        <v>41928</v>
      </c>
      <c r="Y16" s="94" t="s">
        <v>342</v>
      </c>
      <c r="Z16" s="90" t="s">
        <v>379</v>
      </c>
      <c r="AA16" s="86">
        <v>9.0273795</v>
      </c>
      <c r="AB16" s="86">
        <v>-79.5183266</v>
      </c>
      <c r="AC16" s="94" t="s">
        <v>416</v>
      </c>
      <c r="AD16" s="86"/>
      <c r="AE16" s="86" t="b">
        <v>0</v>
      </c>
      <c r="AF16" s="86">
        <v>3</v>
      </c>
      <c r="AG16" s="94" t="s">
        <v>442</v>
      </c>
      <c r="AH16" s="86" t="b">
        <v>0</v>
      </c>
      <c r="AI16" s="86" t="s">
        <v>447</v>
      </c>
      <c r="AJ16" s="86"/>
      <c r="AK16" s="94" t="s">
        <v>442</v>
      </c>
      <c r="AL16" s="86" t="b">
        <v>0</v>
      </c>
      <c r="AM16" s="86">
        <v>9</v>
      </c>
      <c r="AN16" s="94" t="s">
        <v>442</v>
      </c>
      <c r="AO16" s="86" t="s">
        <v>455</v>
      </c>
      <c r="AP16" s="86" t="b">
        <v>0</v>
      </c>
      <c r="AQ16" s="94" t="s">
        <v>416</v>
      </c>
      <c r="AR16" s="86" t="s">
        <v>255</v>
      </c>
      <c r="AS16" s="86">
        <v>0</v>
      </c>
      <c r="AT16" s="86">
        <v>0</v>
      </c>
      <c r="AU16" s="86" t="s">
        <v>458</v>
      </c>
      <c r="AV16" s="86" t="s">
        <v>459</v>
      </c>
      <c r="AW16" s="86" t="s">
        <v>460</v>
      </c>
      <c r="AX16" s="86" t="s">
        <v>459</v>
      </c>
      <c r="AY16" s="86" t="s">
        <v>461</v>
      </c>
      <c r="AZ16" s="86" t="s">
        <v>459</v>
      </c>
      <c r="BA16" s="86" t="s">
        <v>462</v>
      </c>
      <c r="BB16" s="90" t="s">
        <v>463</v>
      </c>
      <c r="BC16">
        <v>1</v>
      </c>
      <c r="BD16" s="85" t="str">
        <f>REPLACE(INDEX(GroupVertices[Group],MATCH(Edges[[#This Row],[Vertex 1]],GroupVertices[Vertex],0)),1,1,"")</f>
        <v>4</v>
      </c>
      <c r="BE16" s="85" t="str">
        <f>REPLACE(INDEX(GroupVertices[Group],MATCH(Edges[[#This Row],[Vertex 2]],GroupVertices[Vertex],0)),1,1,"")</f>
        <v>4</v>
      </c>
      <c r="BF16" s="51">
        <v>0</v>
      </c>
      <c r="BG16" s="52">
        <v>0</v>
      </c>
      <c r="BH16" s="51">
        <v>0</v>
      </c>
      <c r="BI16" s="52">
        <v>0</v>
      </c>
      <c r="BJ16" s="51">
        <v>0</v>
      </c>
      <c r="BK16" s="52">
        <v>0</v>
      </c>
      <c r="BL16" s="51">
        <v>12</v>
      </c>
      <c r="BM16" s="52">
        <v>100</v>
      </c>
      <c r="BN16" s="51">
        <v>12</v>
      </c>
    </row>
    <row r="17" spans="1:66" ht="15">
      <c r="A17" s="84" t="s">
        <v>221</v>
      </c>
      <c r="B17" s="84" t="s">
        <v>222</v>
      </c>
      <c r="C17" s="53" t="s">
        <v>1170</v>
      </c>
      <c r="D17" s="54">
        <v>3</v>
      </c>
      <c r="E17" s="65" t="s">
        <v>132</v>
      </c>
      <c r="F17" s="55">
        <v>32</v>
      </c>
      <c r="G17" s="53"/>
      <c r="H17" s="57"/>
      <c r="I17" s="56"/>
      <c r="J17" s="56"/>
      <c r="K17" s="36" t="s">
        <v>65</v>
      </c>
      <c r="L17" s="83">
        <v>17</v>
      </c>
      <c r="M17" s="83"/>
      <c r="N17" s="63"/>
      <c r="O17" s="86" t="s">
        <v>255</v>
      </c>
      <c r="P17" s="88">
        <v>43778.60946759259</v>
      </c>
      <c r="Q17" s="86" t="s">
        <v>266</v>
      </c>
      <c r="R17" s="86"/>
      <c r="S17" s="86"/>
      <c r="T17" s="86" t="s">
        <v>297</v>
      </c>
      <c r="U17" s="86"/>
      <c r="V17" s="90" t="s">
        <v>318</v>
      </c>
      <c r="W17" s="88">
        <v>43778.60946759259</v>
      </c>
      <c r="X17" s="92">
        <v>43778</v>
      </c>
      <c r="Y17" s="94" t="s">
        <v>343</v>
      </c>
      <c r="Z17" s="90" t="s">
        <v>380</v>
      </c>
      <c r="AA17" s="86"/>
      <c r="AB17" s="86"/>
      <c r="AC17" s="94" t="s">
        <v>417</v>
      </c>
      <c r="AD17" s="86"/>
      <c r="AE17" s="86" t="b">
        <v>0</v>
      </c>
      <c r="AF17" s="86">
        <v>0</v>
      </c>
      <c r="AG17" s="94" t="s">
        <v>442</v>
      </c>
      <c r="AH17" s="86" t="b">
        <v>0</v>
      </c>
      <c r="AI17" s="86" t="s">
        <v>447</v>
      </c>
      <c r="AJ17" s="86"/>
      <c r="AK17" s="94" t="s">
        <v>442</v>
      </c>
      <c r="AL17" s="86" t="b">
        <v>0</v>
      </c>
      <c r="AM17" s="86">
        <v>9</v>
      </c>
      <c r="AN17" s="94" t="s">
        <v>416</v>
      </c>
      <c r="AO17" s="86" t="s">
        <v>451</v>
      </c>
      <c r="AP17" s="86" t="b">
        <v>0</v>
      </c>
      <c r="AQ17" s="94" t="s">
        <v>416</v>
      </c>
      <c r="AR17" s="86" t="s">
        <v>176</v>
      </c>
      <c r="AS17" s="86">
        <v>0</v>
      </c>
      <c r="AT17" s="86">
        <v>0</v>
      </c>
      <c r="AU17" s="86"/>
      <c r="AV17" s="86"/>
      <c r="AW17" s="86"/>
      <c r="AX17" s="86"/>
      <c r="AY17" s="86"/>
      <c r="AZ17" s="86"/>
      <c r="BA17" s="86"/>
      <c r="BB17" s="86"/>
      <c r="BC17">
        <v>1</v>
      </c>
      <c r="BD17" s="85" t="str">
        <f>REPLACE(INDEX(GroupVertices[Group],MATCH(Edges[[#This Row],[Vertex 1]],GroupVertices[Vertex],0)),1,1,"")</f>
        <v>4</v>
      </c>
      <c r="BE17" s="85" t="str">
        <f>REPLACE(INDEX(GroupVertices[Group],MATCH(Edges[[#This Row],[Vertex 2]],GroupVertices[Vertex],0)),1,1,"")</f>
        <v>4</v>
      </c>
      <c r="BF17" s="51">
        <v>0</v>
      </c>
      <c r="BG17" s="52">
        <v>0</v>
      </c>
      <c r="BH17" s="51">
        <v>0</v>
      </c>
      <c r="BI17" s="52">
        <v>0</v>
      </c>
      <c r="BJ17" s="51">
        <v>0</v>
      </c>
      <c r="BK17" s="52">
        <v>0</v>
      </c>
      <c r="BL17" s="51">
        <v>12</v>
      </c>
      <c r="BM17" s="52">
        <v>100</v>
      </c>
      <c r="BN17" s="51">
        <v>12</v>
      </c>
    </row>
    <row r="18" spans="1:66" ht="15">
      <c r="A18" s="84" t="s">
        <v>223</v>
      </c>
      <c r="B18" s="84" t="s">
        <v>230</v>
      </c>
      <c r="C18" s="53" t="s">
        <v>1170</v>
      </c>
      <c r="D18" s="54">
        <v>3</v>
      </c>
      <c r="E18" s="65" t="s">
        <v>132</v>
      </c>
      <c r="F18" s="55">
        <v>32</v>
      </c>
      <c r="G18" s="53"/>
      <c r="H18" s="57"/>
      <c r="I18" s="56"/>
      <c r="J18" s="56"/>
      <c r="K18" s="36" t="s">
        <v>65</v>
      </c>
      <c r="L18" s="83">
        <v>18</v>
      </c>
      <c r="M18" s="83"/>
      <c r="N18" s="63"/>
      <c r="O18" s="86" t="s">
        <v>255</v>
      </c>
      <c r="P18" s="88">
        <v>43778.68170138889</v>
      </c>
      <c r="Q18" s="86" t="s">
        <v>267</v>
      </c>
      <c r="R18" s="86"/>
      <c r="S18" s="86"/>
      <c r="T18" s="86" t="s">
        <v>216</v>
      </c>
      <c r="U18" s="86"/>
      <c r="V18" s="90" t="s">
        <v>319</v>
      </c>
      <c r="W18" s="88">
        <v>43778.68170138889</v>
      </c>
      <c r="X18" s="92">
        <v>43778</v>
      </c>
      <c r="Y18" s="94" t="s">
        <v>344</v>
      </c>
      <c r="Z18" s="90" t="s">
        <v>381</v>
      </c>
      <c r="AA18" s="86"/>
      <c r="AB18" s="86"/>
      <c r="AC18" s="94" t="s">
        <v>418</v>
      </c>
      <c r="AD18" s="86"/>
      <c r="AE18" s="86" t="b">
        <v>0</v>
      </c>
      <c r="AF18" s="86">
        <v>0</v>
      </c>
      <c r="AG18" s="94" t="s">
        <v>442</v>
      </c>
      <c r="AH18" s="86" t="b">
        <v>0</v>
      </c>
      <c r="AI18" s="86" t="s">
        <v>446</v>
      </c>
      <c r="AJ18" s="86"/>
      <c r="AK18" s="94" t="s">
        <v>442</v>
      </c>
      <c r="AL18" s="86" t="b">
        <v>0</v>
      </c>
      <c r="AM18" s="86">
        <v>5</v>
      </c>
      <c r="AN18" s="94" t="s">
        <v>426</v>
      </c>
      <c r="AO18" s="86" t="s">
        <v>451</v>
      </c>
      <c r="AP18" s="86" t="b">
        <v>0</v>
      </c>
      <c r="AQ18" s="94" t="s">
        <v>426</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0</v>
      </c>
      <c r="BG18" s="52">
        <v>0</v>
      </c>
      <c r="BH18" s="51">
        <v>0</v>
      </c>
      <c r="BI18" s="52">
        <v>0</v>
      </c>
      <c r="BJ18" s="51">
        <v>0</v>
      </c>
      <c r="BK18" s="52">
        <v>0</v>
      </c>
      <c r="BL18" s="51">
        <v>28</v>
      </c>
      <c r="BM18" s="52">
        <v>100</v>
      </c>
      <c r="BN18" s="51">
        <v>28</v>
      </c>
    </row>
    <row r="19" spans="1:66" ht="15">
      <c r="A19" s="84" t="s">
        <v>224</v>
      </c>
      <c r="B19" s="84" t="s">
        <v>230</v>
      </c>
      <c r="C19" s="53" t="s">
        <v>1170</v>
      </c>
      <c r="D19" s="54">
        <v>3</v>
      </c>
      <c r="E19" s="65" t="s">
        <v>132</v>
      </c>
      <c r="F19" s="55">
        <v>32</v>
      </c>
      <c r="G19" s="53"/>
      <c r="H19" s="57"/>
      <c r="I19" s="56"/>
      <c r="J19" s="56"/>
      <c r="K19" s="36" t="s">
        <v>65</v>
      </c>
      <c r="L19" s="83">
        <v>19</v>
      </c>
      <c r="M19" s="83"/>
      <c r="N19" s="63"/>
      <c r="O19" s="86" t="s">
        <v>255</v>
      </c>
      <c r="P19" s="88">
        <v>43778.68798611111</v>
      </c>
      <c r="Q19" s="86" t="s">
        <v>267</v>
      </c>
      <c r="R19" s="86"/>
      <c r="S19" s="86"/>
      <c r="T19" s="86" t="s">
        <v>216</v>
      </c>
      <c r="U19" s="86"/>
      <c r="V19" s="90" t="s">
        <v>320</v>
      </c>
      <c r="W19" s="88">
        <v>43778.68798611111</v>
      </c>
      <c r="X19" s="92">
        <v>43778</v>
      </c>
      <c r="Y19" s="94" t="s">
        <v>345</v>
      </c>
      <c r="Z19" s="90" t="s">
        <v>382</v>
      </c>
      <c r="AA19" s="86"/>
      <c r="AB19" s="86"/>
      <c r="AC19" s="94" t="s">
        <v>419</v>
      </c>
      <c r="AD19" s="86"/>
      <c r="AE19" s="86" t="b">
        <v>0</v>
      </c>
      <c r="AF19" s="86">
        <v>0</v>
      </c>
      <c r="AG19" s="94" t="s">
        <v>442</v>
      </c>
      <c r="AH19" s="86" t="b">
        <v>0</v>
      </c>
      <c r="AI19" s="86" t="s">
        <v>446</v>
      </c>
      <c r="AJ19" s="86"/>
      <c r="AK19" s="94" t="s">
        <v>442</v>
      </c>
      <c r="AL19" s="86" t="b">
        <v>0</v>
      </c>
      <c r="AM19" s="86">
        <v>5</v>
      </c>
      <c r="AN19" s="94" t="s">
        <v>426</v>
      </c>
      <c r="AO19" s="86" t="s">
        <v>451</v>
      </c>
      <c r="AP19" s="86" t="b">
        <v>0</v>
      </c>
      <c r="AQ19" s="94" t="s">
        <v>426</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28</v>
      </c>
      <c r="BM19" s="52">
        <v>100</v>
      </c>
      <c r="BN19" s="51">
        <v>28</v>
      </c>
    </row>
    <row r="20" spans="1:66" ht="15">
      <c r="A20" s="84" t="s">
        <v>225</v>
      </c>
      <c r="B20" s="84" t="s">
        <v>230</v>
      </c>
      <c r="C20" s="53" t="s">
        <v>1170</v>
      </c>
      <c r="D20" s="54">
        <v>3</v>
      </c>
      <c r="E20" s="65" t="s">
        <v>132</v>
      </c>
      <c r="F20" s="55">
        <v>32</v>
      </c>
      <c r="G20" s="53"/>
      <c r="H20" s="57"/>
      <c r="I20" s="56"/>
      <c r="J20" s="56"/>
      <c r="K20" s="36" t="s">
        <v>65</v>
      </c>
      <c r="L20" s="83">
        <v>20</v>
      </c>
      <c r="M20" s="83"/>
      <c r="N20" s="63"/>
      <c r="O20" s="86" t="s">
        <v>255</v>
      </c>
      <c r="P20" s="88">
        <v>43778.717835648145</v>
      </c>
      <c r="Q20" s="86" t="s">
        <v>267</v>
      </c>
      <c r="R20" s="86"/>
      <c r="S20" s="86"/>
      <c r="T20" s="86" t="s">
        <v>216</v>
      </c>
      <c r="U20" s="86"/>
      <c r="V20" s="90" t="s">
        <v>321</v>
      </c>
      <c r="W20" s="88">
        <v>43778.717835648145</v>
      </c>
      <c r="X20" s="92">
        <v>43778</v>
      </c>
      <c r="Y20" s="94" t="s">
        <v>346</v>
      </c>
      <c r="Z20" s="90" t="s">
        <v>383</v>
      </c>
      <c r="AA20" s="86"/>
      <c r="AB20" s="86"/>
      <c r="AC20" s="94" t="s">
        <v>420</v>
      </c>
      <c r="AD20" s="86"/>
      <c r="AE20" s="86" t="b">
        <v>0</v>
      </c>
      <c r="AF20" s="86">
        <v>0</v>
      </c>
      <c r="AG20" s="94" t="s">
        <v>442</v>
      </c>
      <c r="AH20" s="86" t="b">
        <v>0</v>
      </c>
      <c r="AI20" s="86" t="s">
        <v>446</v>
      </c>
      <c r="AJ20" s="86"/>
      <c r="AK20" s="94" t="s">
        <v>442</v>
      </c>
      <c r="AL20" s="86" t="b">
        <v>0</v>
      </c>
      <c r="AM20" s="86">
        <v>5</v>
      </c>
      <c r="AN20" s="94" t="s">
        <v>426</v>
      </c>
      <c r="AO20" s="86" t="s">
        <v>456</v>
      </c>
      <c r="AP20" s="86" t="b">
        <v>0</v>
      </c>
      <c r="AQ20" s="94" t="s">
        <v>426</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28</v>
      </c>
      <c r="BM20" s="52">
        <v>100</v>
      </c>
      <c r="BN20" s="51">
        <v>28</v>
      </c>
    </row>
    <row r="21" spans="1:66" ht="15">
      <c r="A21" s="84" t="s">
        <v>226</v>
      </c>
      <c r="B21" s="84" t="s">
        <v>230</v>
      </c>
      <c r="C21" s="53" t="s">
        <v>1170</v>
      </c>
      <c r="D21" s="54">
        <v>3</v>
      </c>
      <c r="E21" s="65" t="s">
        <v>132</v>
      </c>
      <c r="F21" s="55">
        <v>32</v>
      </c>
      <c r="G21" s="53"/>
      <c r="H21" s="57"/>
      <c r="I21" s="56"/>
      <c r="J21" s="56"/>
      <c r="K21" s="36" t="s">
        <v>65</v>
      </c>
      <c r="L21" s="83">
        <v>21</v>
      </c>
      <c r="M21" s="83"/>
      <c r="N21" s="63"/>
      <c r="O21" s="86" t="s">
        <v>255</v>
      </c>
      <c r="P21" s="88">
        <v>43778.71787037037</v>
      </c>
      <c r="Q21" s="86" t="s">
        <v>267</v>
      </c>
      <c r="R21" s="86"/>
      <c r="S21" s="86"/>
      <c r="T21" s="86" t="s">
        <v>216</v>
      </c>
      <c r="U21" s="86"/>
      <c r="V21" s="90" t="s">
        <v>322</v>
      </c>
      <c r="W21" s="88">
        <v>43778.71787037037</v>
      </c>
      <c r="X21" s="92">
        <v>43778</v>
      </c>
      <c r="Y21" s="94" t="s">
        <v>347</v>
      </c>
      <c r="Z21" s="90" t="s">
        <v>384</v>
      </c>
      <c r="AA21" s="86"/>
      <c r="AB21" s="86"/>
      <c r="AC21" s="94" t="s">
        <v>421</v>
      </c>
      <c r="AD21" s="86"/>
      <c r="AE21" s="86" t="b">
        <v>0</v>
      </c>
      <c r="AF21" s="86">
        <v>0</v>
      </c>
      <c r="AG21" s="94" t="s">
        <v>442</v>
      </c>
      <c r="AH21" s="86" t="b">
        <v>0</v>
      </c>
      <c r="AI21" s="86" t="s">
        <v>446</v>
      </c>
      <c r="AJ21" s="86"/>
      <c r="AK21" s="94" t="s">
        <v>442</v>
      </c>
      <c r="AL21" s="86" t="b">
        <v>0</v>
      </c>
      <c r="AM21" s="86">
        <v>5</v>
      </c>
      <c r="AN21" s="94" t="s">
        <v>426</v>
      </c>
      <c r="AO21" s="86" t="s">
        <v>456</v>
      </c>
      <c r="AP21" s="86" t="b">
        <v>0</v>
      </c>
      <c r="AQ21" s="94" t="s">
        <v>426</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28</v>
      </c>
      <c r="BM21" s="52">
        <v>100</v>
      </c>
      <c r="BN21" s="51">
        <v>28</v>
      </c>
    </row>
    <row r="22" spans="1:66" ht="15">
      <c r="A22" s="84" t="s">
        <v>227</v>
      </c>
      <c r="B22" s="84" t="s">
        <v>230</v>
      </c>
      <c r="C22" s="53" t="s">
        <v>1170</v>
      </c>
      <c r="D22" s="54">
        <v>3</v>
      </c>
      <c r="E22" s="65" t="s">
        <v>132</v>
      </c>
      <c r="F22" s="55">
        <v>32</v>
      </c>
      <c r="G22" s="53"/>
      <c r="H22" s="57"/>
      <c r="I22" s="56"/>
      <c r="J22" s="56"/>
      <c r="K22" s="36" t="s">
        <v>65</v>
      </c>
      <c r="L22" s="83">
        <v>22</v>
      </c>
      <c r="M22" s="83"/>
      <c r="N22" s="63"/>
      <c r="O22" s="86" t="s">
        <v>255</v>
      </c>
      <c r="P22" s="88">
        <v>43778.90681712963</v>
      </c>
      <c r="Q22" s="86" t="s">
        <v>268</v>
      </c>
      <c r="R22" s="86"/>
      <c r="S22" s="86"/>
      <c r="T22" s="86" t="s">
        <v>216</v>
      </c>
      <c r="U22" s="86"/>
      <c r="V22" s="90" t="s">
        <v>323</v>
      </c>
      <c r="W22" s="88">
        <v>43778.90681712963</v>
      </c>
      <c r="X22" s="92">
        <v>43778</v>
      </c>
      <c r="Y22" s="94" t="s">
        <v>348</v>
      </c>
      <c r="Z22" s="90" t="s">
        <v>385</v>
      </c>
      <c r="AA22" s="86"/>
      <c r="AB22" s="86"/>
      <c r="AC22" s="94" t="s">
        <v>422</v>
      </c>
      <c r="AD22" s="86"/>
      <c r="AE22" s="86" t="b">
        <v>0</v>
      </c>
      <c r="AF22" s="86">
        <v>0</v>
      </c>
      <c r="AG22" s="94" t="s">
        <v>442</v>
      </c>
      <c r="AH22" s="86" t="b">
        <v>0</v>
      </c>
      <c r="AI22" s="86" t="s">
        <v>446</v>
      </c>
      <c r="AJ22" s="86"/>
      <c r="AK22" s="94" t="s">
        <v>442</v>
      </c>
      <c r="AL22" s="86" t="b">
        <v>0</v>
      </c>
      <c r="AM22" s="86">
        <v>2</v>
      </c>
      <c r="AN22" s="94" t="s">
        <v>427</v>
      </c>
      <c r="AO22" s="86" t="s">
        <v>456</v>
      </c>
      <c r="AP22" s="86" t="b">
        <v>0</v>
      </c>
      <c r="AQ22" s="94" t="s">
        <v>427</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0</v>
      </c>
      <c r="BG22" s="52">
        <v>0</v>
      </c>
      <c r="BH22" s="51">
        <v>0</v>
      </c>
      <c r="BI22" s="52">
        <v>0</v>
      </c>
      <c r="BJ22" s="51">
        <v>0</v>
      </c>
      <c r="BK22" s="52">
        <v>0</v>
      </c>
      <c r="BL22" s="51">
        <v>31</v>
      </c>
      <c r="BM22" s="52">
        <v>100</v>
      </c>
      <c r="BN22" s="51">
        <v>31</v>
      </c>
    </row>
    <row r="23" spans="1:66" ht="15">
      <c r="A23" s="84" t="s">
        <v>228</v>
      </c>
      <c r="B23" s="84" t="s">
        <v>230</v>
      </c>
      <c r="C23" s="53" t="s">
        <v>1170</v>
      </c>
      <c r="D23" s="54">
        <v>3</v>
      </c>
      <c r="E23" s="65" t="s">
        <v>132</v>
      </c>
      <c r="F23" s="55">
        <v>32</v>
      </c>
      <c r="G23" s="53"/>
      <c r="H23" s="57"/>
      <c r="I23" s="56"/>
      <c r="J23" s="56"/>
      <c r="K23" s="36" t="s">
        <v>65</v>
      </c>
      <c r="L23" s="83">
        <v>23</v>
      </c>
      <c r="M23" s="83"/>
      <c r="N23" s="63"/>
      <c r="O23" s="86" t="s">
        <v>255</v>
      </c>
      <c r="P23" s="88">
        <v>43779.82579861111</v>
      </c>
      <c r="Q23" s="86" t="s">
        <v>269</v>
      </c>
      <c r="R23" s="86"/>
      <c r="S23" s="86"/>
      <c r="T23" s="86" t="s">
        <v>216</v>
      </c>
      <c r="U23" s="86"/>
      <c r="V23" s="90" t="s">
        <v>324</v>
      </c>
      <c r="W23" s="88">
        <v>43779.82579861111</v>
      </c>
      <c r="X23" s="92">
        <v>43779</v>
      </c>
      <c r="Y23" s="94" t="s">
        <v>349</v>
      </c>
      <c r="Z23" s="90" t="s">
        <v>386</v>
      </c>
      <c r="AA23" s="86"/>
      <c r="AB23" s="86"/>
      <c r="AC23" s="94" t="s">
        <v>423</v>
      </c>
      <c r="AD23" s="86"/>
      <c r="AE23" s="86" t="b">
        <v>0</v>
      </c>
      <c r="AF23" s="86">
        <v>0</v>
      </c>
      <c r="AG23" s="94" t="s">
        <v>442</v>
      </c>
      <c r="AH23" s="86" t="b">
        <v>0</v>
      </c>
      <c r="AI23" s="86" t="s">
        <v>446</v>
      </c>
      <c r="AJ23" s="86"/>
      <c r="AK23" s="94" t="s">
        <v>442</v>
      </c>
      <c r="AL23" s="86" t="b">
        <v>0</v>
      </c>
      <c r="AM23" s="86">
        <v>2</v>
      </c>
      <c r="AN23" s="94" t="s">
        <v>429</v>
      </c>
      <c r="AO23" s="86" t="s">
        <v>452</v>
      </c>
      <c r="AP23" s="86" t="b">
        <v>0</v>
      </c>
      <c r="AQ23" s="94" t="s">
        <v>429</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35</v>
      </c>
      <c r="BM23" s="52">
        <v>100</v>
      </c>
      <c r="BN23" s="51">
        <v>35</v>
      </c>
    </row>
    <row r="24" spans="1:66" ht="15">
      <c r="A24" s="84" t="s">
        <v>229</v>
      </c>
      <c r="B24" s="84" t="s">
        <v>230</v>
      </c>
      <c r="C24" s="53" t="s">
        <v>1170</v>
      </c>
      <c r="D24" s="54">
        <v>3</v>
      </c>
      <c r="E24" s="65" t="s">
        <v>132</v>
      </c>
      <c r="F24" s="55">
        <v>32</v>
      </c>
      <c r="G24" s="53"/>
      <c r="H24" s="57"/>
      <c r="I24" s="56"/>
      <c r="J24" s="56"/>
      <c r="K24" s="36" t="s">
        <v>65</v>
      </c>
      <c r="L24" s="83">
        <v>24</v>
      </c>
      <c r="M24" s="83"/>
      <c r="N24" s="63"/>
      <c r="O24" s="86" t="s">
        <v>255</v>
      </c>
      <c r="P24" s="88">
        <v>43779.89135416667</v>
      </c>
      <c r="Q24" s="86" t="s">
        <v>269</v>
      </c>
      <c r="R24" s="86"/>
      <c r="S24" s="86"/>
      <c r="T24" s="86" t="s">
        <v>216</v>
      </c>
      <c r="U24" s="86"/>
      <c r="V24" s="90" t="s">
        <v>325</v>
      </c>
      <c r="W24" s="88">
        <v>43779.89135416667</v>
      </c>
      <c r="X24" s="92">
        <v>43779</v>
      </c>
      <c r="Y24" s="94" t="s">
        <v>350</v>
      </c>
      <c r="Z24" s="90" t="s">
        <v>387</v>
      </c>
      <c r="AA24" s="86"/>
      <c r="AB24" s="86"/>
      <c r="AC24" s="94" t="s">
        <v>424</v>
      </c>
      <c r="AD24" s="86"/>
      <c r="AE24" s="86" t="b">
        <v>0</v>
      </c>
      <c r="AF24" s="86">
        <v>0</v>
      </c>
      <c r="AG24" s="94" t="s">
        <v>442</v>
      </c>
      <c r="AH24" s="86" t="b">
        <v>0</v>
      </c>
      <c r="AI24" s="86" t="s">
        <v>446</v>
      </c>
      <c r="AJ24" s="86"/>
      <c r="AK24" s="94" t="s">
        <v>442</v>
      </c>
      <c r="AL24" s="86" t="b">
        <v>0</v>
      </c>
      <c r="AM24" s="86">
        <v>2</v>
      </c>
      <c r="AN24" s="94" t="s">
        <v>429</v>
      </c>
      <c r="AO24" s="86" t="s">
        <v>456</v>
      </c>
      <c r="AP24" s="86" t="b">
        <v>0</v>
      </c>
      <c r="AQ24" s="94" t="s">
        <v>429</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0</v>
      </c>
      <c r="BG24" s="52">
        <v>0</v>
      </c>
      <c r="BH24" s="51">
        <v>0</v>
      </c>
      <c r="BI24" s="52">
        <v>0</v>
      </c>
      <c r="BJ24" s="51">
        <v>0</v>
      </c>
      <c r="BK24" s="52">
        <v>0</v>
      </c>
      <c r="BL24" s="51">
        <v>35</v>
      </c>
      <c r="BM24" s="52">
        <v>100</v>
      </c>
      <c r="BN24" s="51">
        <v>35</v>
      </c>
    </row>
    <row r="25" spans="1:66" ht="30">
      <c r="A25" s="84" t="s">
        <v>230</v>
      </c>
      <c r="B25" s="84" t="s">
        <v>230</v>
      </c>
      <c r="C25" s="53" t="s">
        <v>1172</v>
      </c>
      <c r="D25" s="54">
        <v>10</v>
      </c>
      <c r="E25" s="65" t="s">
        <v>136</v>
      </c>
      <c r="F25" s="55">
        <v>6</v>
      </c>
      <c r="G25" s="53"/>
      <c r="H25" s="57"/>
      <c r="I25" s="56"/>
      <c r="J25" s="56"/>
      <c r="K25" s="36" t="s">
        <v>65</v>
      </c>
      <c r="L25" s="83">
        <v>25</v>
      </c>
      <c r="M25" s="83"/>
      <c r="N25" s="63"/>
      <c r="O25" s="86" t="s">
        <v>176</v>
      </c>
      <c r="P25" s="88">
        <v>43778.06329861111</v>
      </c>
      <c r="Q25" s="86" t="s">
        <v>270</v>
      </c>
      <c r="R25" s="86"/>
      <c r="S25" s="86"/>
      <c r="T25" s="86" t="s">
        <v>292</v>
      </c>
      <c r="U25" s="90" t="s">
        <v>308</v>
      </c>
      <c r="V25" s="90" t="s">
        <v>308</v>
      </c>
      <c r="W25" s="88">
        <v>43778.06329861111</v>
      </c>
      <c r="X25" s="92">
        <v>43778</v>
      </c>
      <c r="Y25" s="94" t="s">
        <v>351</v>
      </c>
      <c r="Z25" s="90" t="s">
        <v>388</v>
      </c>
      <c r="AA25" s="86"/>
      <c r="AB25" s="86"/>
      <c r="AC25" s="94" t="s">
        <v>425</v>
      </c>
      <c r="AD25" s="86"/>
      <c r="AE25" s="86" t="b">
        <v>0</v>
      </c>
      <c r="AF25" s="86">
        <v>4</v>
      </c>
      <c r="AG25" s="94" t="s">
        <v>442</v>
      </c>
      <c r="AH25" s="86" t="b">
        <v>0</v>
      </c>
      <c r="AI25" s="86" t="s">
        <v>446</v>
      </c>
      <c r="AJ25" s="86"/>
      <c r="AK25" s="94" t="s">
        <v>442</v>
      </c>
      <c r="AL25" s="86" t="b">
        <v>0</v>
      </c>
      <c r="AM25" s="86">
        <v>0</v>
      </c>
      <c r="AN25" s="94" t="s">
        <v>442</v>
      </c>
      <c r="AO25" s="86" t="s">
        <v>452</v>
      </c>
      <c r="AP25" s="86" t="b">
        <v>0</v>
      </c>
      <c r="AQ25" s="94" t="s">
        <v>425</v>
      </c>
      <c r="AR25" s="86" t="s">
        <v>176</v>
      </c>
      <c r="AS25" s="86">
        <v>0</v>
      </c>
      <c r="AT25" s="86">
        <v>0</v>
      </c>
      <c r="AU25" s="86"/>
      <c r="AV25" s="86"/>
      <c r="AW25" s="86"/>
      <c r="AX25" s="86"/>
      <c r="AY25" s="86"/>
      <c r="AZ25" s="86"/>
      <c r="BA25" s="86"/>
      <c r="BB25" s="86"/>
      <c r="BC25">
        <v>5</v>
      </c>
      <c r="BD25" s="85" t="str">
        <f>REPLACE(INDEX(GroupVertices[Group],MATCH(Edges[[#This Row],[Vertex 1]],GroupVertices[Vertex],0)),1,1,"")</f>
        <v>2</v>
      </c>
      <c r="BE25" s="85" t="str">
        <f>REPLACE(INDEX(GroupVertices[Group],MATCH(Edges[[#This Row],[Vertex 2]],GroupVertices[Vertex],0)),1,1,"")</f>
        <v>2</v>
      </c>
      <c r="BF25" s="51">
        <v>0</v>
      </c>
      <c r="BG25" s="52">
        <v>0</v>
      </c>
      <c r="BH25" s="51">
        <v>0</v>
      </c>
      <c r="BI25" s="52">
        <v>0</v>
      </c>
      <c r="BJ25" s="51">
        <v>0</v>
      </c>
      <c r="BK25" s="52">
        <v>0</v>
      </c>
      <c r="BL25" s="51">
        <v>28</v>
      </c>
      <c r="BM25" s="52">
        <v>100</v>
      </c>
      <c r="BN25" s="51">
        <v>28</v>
      </c>
    </row>
    <row r="26" spans="1:66" ht="30">
      <c r="A26" s="84" t="s">
        <v>230</v>
      </c>
      <c r="B26" s="84" t="s">
        <v>230</v>
      </c>
      <c r="C26" s="53" t="s">
        <v>1172</v>
      </c>
      <c r="D26" s="54">
        <v>10</v>
      </c>
      <c r="E26" s="65" t="s">
        <v>136</v>
      </c>
      <c r="F26" s="55">
        <v>6</v>
      </c>
      <c r="G26" s="53"/>
      <c r="H26" s="57"/>
      <c r="I26" s="56"/>
      <c r="J26" s="56"/>
      <c r="K26" s="36" t="s">
        <v>65</v>
      </c>
      <c r="L26" s="83">
        <v>26</v>
      </c>
      <c r="M26" s="83"/>
      <c r="N26" s="63"/>
      <c r="O26" s="86" t="s">
        <v>176</v>
      </c>
      <c r="P26" s="88">
        <v>43778.67979166667</v>
      </c>
      <c r="Q26" s="86" t="s">
        <v>267</v>
      </c>
      <c r="R26" s="86"/>
      <c r="S26" s="86"/>
      <c r="T26" s="86" t="s">
        <v>292</v>
      </c>
      <c r="U26" s="90" t="s">
        <v>309</v>
      </c>
      <c r="V26" s="90" t="s">
        <v>309</v>
      </c>
      <c r="W26" s="88">
        <v>43778.67979166667</v>
      </c>
      <c r="X26" s="92">
        <v>43778</v>
      </c>
      <c r="Y26" s="94" t="s">
        <v>352</v>
      </c>
      <c r="Z26" s="90" t="s">
        <v>389</v>
      </c>
      <c r="AA26" s="86"/>
      <c r="AB26" s="86"/>
      <c r="AC26" s="94" t="s">
        <v>426</v>
      </c>
      <c r="AD26" s="86"/>
      <c r="AE26" s="86" t="b">
        <v>0</v>
      </c>
      <c r="AF26" s="86">
        <v>9</v>
      </c>
      <c r="AG26" s="94" t="s">
        <v>442</v>
      </c>
      <c r="AH26" s="86" t="b">
        <v>0</v>
      </c>
      <c r="AI26" s="86" t="s">
        <v>446</v>
      </c>
      <c r="AJ26" s="86"/>
      <c r="AK26" s="94" t="s">
        <v>442</v>
      </c>
      <c r="AL26" s="86" t="b">
        <v>0</v>
      </c>
      <c r="AM26" s="86">
        <v>5</v>
      </c>
      <c r="AN26" s="94" t="s">
        <v>442</v>
      </c>
      <c r="AO26" s="86" t="s">
        <v>452</v>
      </c>
      <c r="AP26" s="86" t="b">
        <v>0</v>
      </c>
      <c r="AQ26" s="94" t="s">
        <v>426</v>
      </c>
      <c r="AR26" s="86" t="s">
        <v>176</v>
      </c>
      <c r="AS26" s="86">
        <v>0</v>
      </c>
      <c r="AT26" s="86">
        <v>0</v>
      </c>
      <c r="AU26" s="86"/>
      <c r="AV26" s="86"/>
      <c r="AW26" s="86"/>
      <c r="AX26" s="86"/>
      <c r="AY26" s="86"/>
      <c r="AZ26" s="86"/>
      <c r="BA26" s="86"/>
      <c r="BB26" s="86"/>
      <c r="BC26">
        <v>5</v>
      </c>
      <c r="BD26" s="85" t="str">
        <f>REPLACE(INDEX(GroupVertices[Group],MATCH(Edges[[#This Row],[Vertex 1]],GroupVertices[Vertex],0)),1,1,"")</f>
        <v>2</v>
      </c>
      <c r="BE26" s="85" t="str">
        <f>REPLACE(INDEX(GroupVertices[Group],MATCH(Edges[[#This Row],[Vertex 2]],GroupVertices[Vertex],0)),1,1,"")</f>
        <v>2</v>
      </c>
      <c r="BF26" s="51">
        <v>0</v>
      </c>
      <c r="BG26" s="52">
        <v>0</v>
      </c>
      <c r="BH26" s="51">
        <v>0</v>
      </c>
      <c r="BI26" s="52">
        <v>0</v>
      </c>
      <c r="BJ26" s="51">
        <v>0</v>
      </c>
      <c r="BK26" s="52">
        <v>0</v>
      </c>
      <c r="BL26" s="51">
        <v>28</v>
      </c>
      <c r="BM26" s="52">
        <v>100</v>
      </c>
      <c r="BN26" s="51">
        <v>28</v>
      </c>
    </row>
    <row r="27" spans="1:66" ht="30">
      <c r="A27" s="84" t="s">
        <v>230</v>
      </c>
      <c r="B27" s="84" t="s">
        <v>230</v>
      </c>
      <c r="C27" s="53" t="s">
        <v>1172</v>
      </c>
      <c r="D27" s="54">
        <v>10</v>
      </c>
      <c r="E27" s="65" t="s">
        <v>136</v>
      </c>
      <c r="F27" s="55">
        <v>6</v>
      </c>
      <c r="G27" s="53"/>
      <c r="H27" s="57"/>
      <c r="I27" s="56"/>
      <c r="J27" s="56"/>
      <c r="K27" s="36" t="s">
        <v>65</v>
      </c>
      <c r="L27" s="83">
        <v>27</v>
      </c>
      <c r="M27" s="83"/>
      <c r="N27" s="63"/>
      <c r="O27" s="86" t="s">
        <v>176</v>
      </c>
      <c r="P27" s="88">
        <v>43778.84679398148</v>
      </c>
      <c r="Q27" s="86" t="s">
        <v>268</v>
      </c>
      <c r="R27" s="86"/>
      <c r="S27" s="86"/>
      <c r="T27" s="86" t="s">
        <v>292</v>
      </c>
      <c r="U27" s="90" t="s">
        <v>310</v>
      </c>
      <c r="V27" s="90" t="s">
        <v>310</v>
      </c>
      <c r="W27" s="88">
        <v>43778.84679398148</v>
      </c>
      <c r="X27" s="92">
        <v>43778</v>
      </c>
      <c r="Y27" s="94" t="s">
        <v>353</v>
      </c>
      <c r="Z27" s="90" t="s">
        <v>390</v>
      </c>
      <c r="AA27" s="86"/>
      <c r="AB27" s="86"/>
      <c r="AC27" s="94" t="s">
        <v>427</v>
      </c>
      <c r="AD27" s="86"/>
      <c r="AE27" s="86" t="b">
        <v>0</v>
      </c>
      <c r="AF27" s="86">
        <v>2</v>
      </c>
      <c r="AG27" s="94" t="s">
        <v>442</v>
      </c>
      <c r="AH27" s="86" t="b">
        <v>0</v>
      </c>
      <c r="AI27" s="86" t="s">
        <v>446</v>
      </c>
      <c r="AJ27" s="86"/>
      <c r="AK27" s="94" t="s">
        <v>442</v>
      </c>
      <c r="AL27" s="86" t="b">
        <v>0</v>
      </c>
      <c r="AM27" s="86">
        <v>2</v>
      </c>
      <c r="AN27" s="94" t="s">
        <v>442</v>
      </c>
      <c r="AO27" s="86" t="s">
        <v>452</v>
      </c>
      <c r="AP27" s="86" t="b">
        <v>0</v>
      </c>
      <c r="AQ27" s="94" t="s">
        <v>427</v>
      </c>
      <c r="AR27" s="86" t="s">
        <v>176</v>
      </c>
      <c r="AS27" s="86">
        <v>0</v>
      </c>
      <c r="AT27" s="86">
        <v>0</v>
      </c>
      <c r="AU27" s="86"/>
      <c r="AV27" s="86"/>
      <c r="AW27" s="86"/>
      <c r="AX27" s="86"/>
      <c r="AY27" s="86"/>
      <c r="AZ27" s="86"/>
      <c r="BA27" s="86"/>
      <c r="BB27" s="86"/>
      <c r="BC27">
        <v>5</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31</v>
      </c>
      <c r="BM27" s="52">
        <v>100</v>
      </c>
      <c r="BN27" s="51">
        <v>31</v>
      </c>
    </row>
    <row r="28" spans="1:66" ht="30">
      <c r="A28" s="84" t="s">
        <v>230</v>
      </c>
      <c r="B28" s="84" t="s">
        <v>230</v>
      </c>
      <c r="C28" s="53" t="s">
        <v>1172</v>
      </c>
      <c r="D28" s="54">
        <v>10</v>
      </c>
      <c r="E28" s="65" t="s">
        <v>136</v>
      </c>
      <c r="F28" s="55">
        <v>6</v>
      </c>
      <c r="G28" s="53"/>
      <c r="H28" s="57"/>
      <c r="I28" s="56"/>
      <c r="J28" s="56"/>
      <c r="K28" s="36" t="s">
        <v>65</v>
      </c>
      <c r="L28" s="83">
        <v>28</v>
      </c>
      <c r="M28" s="83"/>
      <c r="N28" s="63"/>
      <c r="O28" s="86" t="s">
        <v>176</v>
      </c>
      <c r="P28" s="88">
        <v>43779.109502314815</v>
      </c>
      <c r="Q28" s="86" t="s">
        <v>271</v>
      </c>
      <c r="R28" s="86"/>
      <c r="S28" s="86"/>
      <c r="T28" s="86" t="s">
        <v>292</v>
      </c>
      <c r="U28" s="90" t="s">
        <v>311</v>
      </c>
      <c r="V28" s="90" t="s">
        <v>311</v>
      </c>
      <c r="W28" s="88">
        <v>43779.109502314815</v>
      </c>
      <c r="X28" s="92">
        <v>43779</v>
      </c>
      <c r="Y28" s="94" t="s">
        <v>354</v>
      </c>
      <c r="Z28" s="90" t="s">
        <v>391</v>
      </c>
      <c r="AA28" s="86"/>
      <c r="AB28" s="86"/>
      <c r="AC28" s="94" t="s">
        <v>428</v>
      </c>
      <c r="AD28" s="86"/>
      <c r="AE28" s="86" t="b">
        <v>0</v>
      </c>
      <c r="AF28" s="86">
        <v>6</v>
      </c>
      <c r="AG28" s="94" t="s">
        <v>442</v>
      </c>
      <c r="AH28" s="86" t="b">
        <v>0</v>
      </c>
      <c r="AI28" s="86" t="s">
        <v>446</v>
      </c>
      <c r="AJ28" s="86"/>
      <c r="AK28" s="94" t="s">
        <v>442</v>
      </c>
      <c r="AL28" s="86" t="b">
        <v>0</v>
      </c>
      <c r="AM28" s="86">
        <v>0</v>
      </c>
      <c r="AN28" s="94" t="s">
        <v>442</v>
      </c>
      <c r="AO28" s="86" t="s">
        <v>452</v>
      </c>
      <c r="AP28" s="86" t="b">
        <v>0</v>
      </c>
      <c r="AQ28" s="94" t="s">
        <v>428</v>
      </c>
      <c r="AR28" s="86" t="s">
        <v>176</v>
      </c>
      <c r="AS28" s="86">
        <v>0</v>
      </c>
      <c r="AT28" s="86">
        <v>0</v>
      </c>
      <c r="AU28" s="86"/>
      <c r="AV28" s="86"/>
      <c r="AW28" s="86"/>
      <c r="AX28" s="86"/>
      <c r="AY28" s="86"/>
      <c r="AZ28" s="86"/>
      <c r="BA28" s="86"/>
      <c r="BB28" s="86"/>
      <c r="BC28">
        <v>5</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30</v>
      </c>
      <c r="BM28" s="52">
        <v>100</v>
      </c>
      <c r="BN28" s="51">
        <v>30</v>
      </c>
    </row>
    <row r="29" spans="1:66" ht="30">
      <c r="A29" s="84" t="s">
        <v>230</v>
      </c>
      <c r="B29" s="84" t="s">
        <v>230</v>
      </c>
      <c r="C29" s="53" t="s">
        <v>1172</v>
      </c>
      <c r="D29" s="54">
        <v>10</v>
      </c>
      <c r="E29" s="65" t="s">
        <v>136</v>
      </c>
      <c r="F29" s="55">
        <v>6</v>
      </c>
      <c r="G29" s="53"/>
      <c r="H29" s="57"/>
      <c r="I29" s="56"/>
      <c r="J29" s="56"/>
      <c r="K29" s="36" t="s">
        <v>65</v>
      </c>
      <c r="L29" s="83">
        <v>29</v>
      </c>
      <c r="M29" s="83"/>
      <c r="N29" s="63"/>
      <c r="O29" s="86" t="s">
        <v>176</v>
      </c>
      <c r="P29" s="88">
        <v>43779.822916666664</v>
      </c>
      <c r="Q29" s="86" t="s">
        <v>269</v>
      </c>
      <c r="R29" s="90" t="s">
        <v>282</v>
      </c>
      <c r="S29" s="86" t="s">
        <v>288</v>
      </c>
      <c r="T29" s="86" t="s">
        <v>292</v>
      </c>
      <c r="U29" s="90" t="s">
        <v>312</v>
      </c>
      <c r="V29" s="90" t="s">
        <v>312</v>
      </c>
      <c r="W29" s="88">
        <v>43779.822916666664</v>
      </c>
      <c r="X29" s="92">
        <v>43779</v>
      </c>
      <c r="Y29" s="94" t="s">
        <v>355</v>
      </c>
      <c r="Z29" s="90" t="s">
        <v>392</v>
      </c>
      <c r="AA29" s="86"/>
      <c r="AB29" s="86"/>
      <c r="AC29" s="94" t="s">
        <v>429</v>
      </c>
      <c r="AD29" s="86"/>
      <c r="AE29" s="86" t="b">
        <v>0</v>
      </c>
      <c r="AF29" s="86">
        <v>6</v>
      </c>
      <c r="AG29" s="94" t="s">
        <v>442</v>
      </c>
      <c r="AH29" s="86" t="b">
        <v>0</v>
      </c>
      <c r="AI29" s="86" t="s">
        <v>446</v>
      </c>
      <c r="AJ29" s="86"/>
      <c r="AK29" s="94" t="s">
        <v>442</v>
      </c>
      <c r="AL29" s="86" t="b">
        <v>0</v>
      </c>
      <c r="AM29" s="86">
        <v>2</v>
      </c>
      <c r="AN29" s="94" t="s">
        <v>442</v>
      </c>
      <c r="AO29" s="86" t="s">
        <v>456</v>
      </c>
      <c r="AP29" s="86" t="b">
        <v>0</v>
      </c>
      <c r="AQ29" s="94" t="s">
        <v>429</v>
      </c>
      <c r="AR29" s="86" t="s">
        <v>176</v>
      </c>
      <c r="AS29" s="86">
        <v>0</v>
      </c>
      <c r="AT29" s="86">
        <v>0</v>
      </c>
      <c r="AU29" s="86"/>
      <c r="AV29" s="86"/>
      <c r="AW29" s="86"/>
      <c r="AX29" s="86"/>
      <c r="AY29" s="86"/>
      <c r="AZ29" s="86"/>
      <c r="BA29" s="86"/>
      <c r="BB29" s="86"/>
      <c r="BC29">
        <v>5</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35</v>
      </c>
      <c r="BM29" s="52">
        <v>100</v>
      </c>
      <c r="BN29" s="51">
        <v>35</v>
      </c>
    </row>
    <row r="30" spans="1:66" ht="15">
      <c r="A30" s="84" t="s">
        <v>231</v>
      </c>
      <c r="B30" s="84" t="s">
        <v>230</v>
      </c>
      <c r="C30" s="53" t="s">
        <v>1170</v>
      </c>
      <c r="D30" s="54">
        <v>3</v>
      </c>
      <c r="E30" s="65" t="s">
        <v>132</v>
      </c>
      <c r="F30" s="55">
        <v>32</v>
      </c>
      <c r="G30" s="53"/>
      <c r="H30" s="57"/>
      <c r="I30" s="56"/>
      <c r="J30" s="56"/>
      <c r="K30" s="36" t="s">
        <v>65</v>
      </c>
      <c r="L30" s="83">
        <v>30</v>
      </c>
      <c r="M30" s="83"/>
      <c r="N30" s="63"/>
      <c r="O30" s="86" t="s">
        <v>255</v>
      </c>
      <c r="P30" s="88">
        <v>43779.95916666667</v>
      </c>
      <c r="Q30" s="86" t="s">
        <v>268</v>
      </c>
      <c r="R30" s="86"/>
      <c r="S30" s="86"/>
      <c r="T30" s="86" t="s">
        <v>216</v>
      </c>
      <c r="U30" s="86"/>
      <c r="V30" s="90" t="s">
        <v>326</v>
      </c>
      <c r="W30" s="88">
        <v>43779.95916666667</v>
      </c>
      <c r="X30" s="92">
        <v>43779</v>
      </c>
      <c r="Y30" s="94" t="s">
        <v>356</v>
      </c>
      <c r="Z30" s="90" t="s">
        <v>393</v>
      </c>
      <c r="AA30" s="86"/>
      <c r="AB30" s="86"/>
      <c r="AC30" s="94" t="s">
        <v>430</v>
      </c>
      <c r="AD30" s="86"/>
      <c r="AE30" s="86" t="b">
        <v>0</v>
      </c>
      <c r="AF30" s="86">
        <v>0</v>
      </c>
      <c r="AG30" s="94" t="s">
        <v>442</v>
      </c>
      <c r="AH30" s="86" t="b">
        <v>0</v>
      </c>
      <c r="AI30" s="86" t="s">
        <v>446</v>
      </c>
      <c r="AJ30" s="86"/>
      <c r="AK30" s="94" t="s">
        <v>442</v>
      </c>
      <c r="AL30" s="86" t="b">
        <v>0</v>
      </c>
      <c r="AM30" s="86">
        <v>2</v>
      </c>
      <c r="AN30" s="94" t="s">
        <v>427</v>
      </c>
      <c r="AO30" s="86" t="s">
        <v>455</v>
      </c>
      <c r="AP30" s="86" t="b">
        <v>0</v>
      </c>
      <c r="AQ30" s="94" t="s">
        <v>427</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0</v>
      </c>
      <c r="BG30" s="52">
        <v>0</v>
      </c>
      <c r="BH30" s="51">
        <v>0</v>
      </c>
      <c r="BI30" s="52">
        <v>0</v>
      </c>
      <c r="BJ30" s="51">
        <v>0</v>
      </c>
      <c r="BK30" s="52">
        <v>0</v>
      </c>
      <c r="BL30" s="51">
        <v>31</v>
      </c>
      <c r="BM30" s="52">
        <v>100</v>
      </c>
      <c r="BN30" s="51">
        <v>31</v>
      </c>
    </row>
    <row r="31" spans="1:66" ht="15">
      <c r="A31" s="84" t="s">
        <v>232</v>
      </c>
      <c r="B31" s="84" t="s">
        <v>234</v>
      </c>
      <c r="C31" s="53" t="s">
        <v>1170</v>
      </c>
      <c r="D31" s="54">
        <v>3</v>
      </c>
      <c r="E31" s="65" t="s">
        <v>132</v>
      </c>
      <c r="F31" s="55">
        <v>32</v>
      </c>
      <c r="G31" s="53"/>
      <c r="H31" s="57"/>
      <c r="I31" s="56"/>
      <c r="J31" s="56"/>
      <c r="K31" s="36" t="s">
        <v>65</v>
      </c>
      <c r="L31" s="83">
        <v>31</v>
      </c>
      <c r="M31" s="83"/>
      <c r="N31" s="63"/>
      <c r="O31" s="86" t="s">
        <v>255</v>
      </c>
      <c r="P31" s="88">
        <v>43780.41479166667</v>
      </c>
      <c r="Q31" s="86" t="s">
        <v>272</v>
      </c>
      <c r="R31" s="86"/>
      <c r="S31" s="86"/>
      <c r="T31" s="86" t="s">
        <v>216</v>
      </c>
      <c r="U31" s="86"/>
      <c r="V31" s="90" t="s">
        <v>327</v>
      </c>
      <c r="W31" s="88">
        <v>43780.41479166667</v>
      </c>
      <c r="X31" s="92">
        <v>43780</v>
      </c>
      <c r="Y31" s="94" t="s">
        <v>357</v>
      </c>
      <c r="Z31" s="90" t="s">
        <v>394</v>
      </c>
      <c r="AA31" s="86"/>
      <c r="AB31" s="86"/>
      <c r="AC31" s="94" t="s">
        <v>431</v>
      </c>
      <c r="AD31" s="86"/>
      <c r="AE31" s="86" t="b">
        <v>0</v>
      </c>
      <c r="AF31" s="86">
        <v>0</v>
      </c>
      <c r="AG31" s="94" t="s">
        <v>442</v>
      </c>
      <c r="AH31" s="86" t="b">
        <v>0</v>
      </c>
      <c r="AI31" s="86" t="s">
        <v>446</v>
      </c>
      <c r="AJ31" s="86"/>
      <c r="AK31" s="94" t="s">
        <v>442</v>
      </c>
      <c r="AL31" s="86" t="b">
        <v>0</v>
      </c>
      <c r="AM31" s="86">
        <v>1</v>
      </c>
      <c r="AN31" s="94" t="s">
        <v>438</v>
      </c>
      <c r="AO31" s="86" t="s">
        <v>455</v>
      </c>
      <c r="AP31" s="86" t="b">
        <v>0</v>
      </c>
      <c r="AQ31" s="94" t="s">
        <v>438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33</v>
      </c>
      <c r="BM31" s="52">
        <v>100</v>
      </c>
      <c r="BN31" s="51">
        <v>33</v>
      </c>
    </row>
    <row r="32" spans="1:66" ht="15">
      <c r="A32" s="84" t="s">
        <v>233</v>
      </c>
      <c r="B32" s="84" t="s">
        <v>238</v>
      </c>
      <c r="C32" s="53" t="s">
        <v>1170</v>
      </c>
      <c r="D32" s="54">
        <v>3</v>
      </c>
      <c r="E32" s="65" t="s">
        <v>132</v>
      </c>
      <c r="F32" s="55">
        <v>32</v>
      </c>
      <c r="G32" s="53"/>
      <c r="H32" s="57"/>
      <c r="I32" s="56"/>
      <c r="J32" s="56"/>
      <c r="K32" s="36" t="s">
        <v>65</v>
      </c>
      <c r="L32" s="83">
        <v>32</v>
      </c>
      <c r="M32" s="83"/>
      <c r="N32" s="63"/>
      <c r="O32" s="86" t="s">
        <v>254</v>
      </c>
      <c r="P32" s="88">
        <v>43756.49261574074</v>
      </c>
      <c r="Q32" s="86" t="s">
        <v>273</v>
      </c>
      <c r="R32" s="86"/>
      <c r="S32" s="86"/>
      <c r="T32" s="86" t="s">
        <v>298</v>
      </c>
      <c r="U32" s="86"/>
      <c r="V32" s="90" t="s">
        <v>328</v>
      </c>
      <c r="W32" s="88">
        <v>43756.49261574074</v>
      </c>
      <c r="X32" s="92">
        <v>43756</v>
      </c>
      <c r="Y32" s="94" t="s">
        <v>358</v>
      </c>
      <c r="Z32" s="90" t="s">
        <v>395</v>
      </c>
      <c r="AA32" s="86"/>
      <c r="AB32" s="86"/>
      <c r="AC32" s="94" t="s">
        <v>432</v>
      </c>
      <c r="AD32" s="86"/>
      <c r="AE32" s="86" t="b">
        <v>0</v>
      </c>
      <c r="AF32" s="86">
        <v>5</v>
      </c>
      <c r="AG32" s="94" t="s">
        <v>442</v>
      </c>
      <c r="AH32" s="86" t="b">
        <v>0</v>
      </c>
      <c r="AI32" s="86" t="s">
        <v>446</v>
      </c>
      <c r="AJ32" s="86"/>
      <c r="AK32" s="94" t="s">
        <v>442</v>
      </c>
      <c r="AL32" s="86" t="b">
        <v>0</v>
      </c>
      <c r="AM32" s="86">
        <v>2</v>
      </c>
      <c r="AN32" s="94" t="s">
        <v>442</v>
      </c>
      <c r="AO32" s="86" t="s">
        <v>451</v>
      </c>
      <c r="AP32" s="86" t="b">
        <v>0</v>
      </c>
      <c r="AQ32" s="94" t="s">
        <v>432</v>
      </c>
      <c r="AR32" s="86" t="s">
        <v>255</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30">
      <c r="A33" s="84" t="s">
        <v>234</v>
      </c>
      <c r="B33" s="84" t="s">
        <v>238</v>
      </c>
      <c r="C33" s="53" t="s">
        <v>1171</v>
      </c>
      <c r="D33" s="54">
        <v>10</v>
      </c>
      <c r="E33" s="65" t="s">
        <v>136</v>
      </c>
      <c r="F33" s="55">
        <v>25.5</v>
      </c>
      <c r="G33" s="53"/>
      <c r="H33" s="57"/>
      <c r="I33" s="56"/>
      <c r="J33" s="56"/>
      <c r="K33" s="36" t="s">
        <v>65</v>
      </c>
      <c r="L33" s="83">
        <v>33</v>
      </c>
      <c r="M33" s="83"/>
      <c r="N33" s="63"/>
      <c r="O33" s="86" t="s">
        <v>254</v>
      </c>
      <c r="P33" s="88">
        <v>43780.25666666667</v>
      </c>
      <c r="Q33" s="86" t="s">
        <v>273</v>
      </c>
      <c r="R33" s="86"/>
      <c r="S33" s="86"/>
      <c r="T33" s="86" t="s">
        <v>298</v>
      </c>
      <c r="U33" s="86"/>
      <c r="V33" s="90" t="s">
        <v>329</v>
      </c>
      <c r="W33" s="88">
        <v>43780.25666666667</v>
      </c>
      <c r="X33" s="92">
        <v>43780</v>
      </c>
      <c r="Y33" s="94" t="s">
        <v>359</v>
      </c>
      <c r="Z33" s="90" t="s">
        <v>396</v>
      </c>
      <c r="AA33" s="86"/>
      <c r="AB33" s="86"/>
      <c r="AC33" s="94" t="s">
        <v>433</v>
      </c>
      <c r="AD33" s="86"/>
      <c r="AE33" s="86" t="b">
        <v>0</v>
      </c>
      <c r="AF33" s="86">
        <v>0</v>
      </c>
      <c r="AG33" s="94" t="s">
        <v>442</v>
      </c>
      <c r="AH33" s="86" t="b">
        <v>0</v>
      </c>
      <c r="AI33" s="86" t="s">
        <v>446</v>
      </c>
      <c r="AJ33" s="86"/>
      <c r="AK33" s="94" t="s">
        <v>442</v>
      </c>
      <c r="AL33" s="86" t="b">
        <v>0</v>
      </c>
      <c r="AM33" s="86">
        <v>2</v>
      </c>
      <c r="AN33" s="94" t="s">
        <v>432</v>
      </c>
      <c r="AO33" s="86" t="s">
        <v>451</v>
      </c>
      <c r="AP33" s="86" t="b">
        <v>0</v>
      </c>
      <c r="AQ33" s="94" t="s">
        <v>432</v>
      </c>
      <c r="AR33" s="86" t="s">
        <v>176</v>
      </c>
      <c r="AS33" s="86">
        <v>0</v>
      </c>
      <c r="AT33" s="86">
        <v>0</v>
      </c>
      <c r="AU33" s="86"/>
      <c r="AV33" s="86"/>
      <c r="AW33" s="86"/>
      <c r="AX33" s="86"/>
      <c r="AY33" s="86"/>
      <c r="AZ33" s="86"/>
      <c r="BA33" s="86"/>
      <c r="BB33" s="86"/>
      <c r="BC33">
        <v>2</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30">
      <c r="A34" s="84" t="s">
        <v>234</v>
      </c>
      <c r="B34" s="84" t="s">
        <v>238</v>
      </c>
      <c r="C34" s="53" t="s">
        <v>1171</v>
      </c>
      <c r="D34" s="54">
        <v>10</v>
      </c>
      <c r="E34" s="65" t="s">
        <v>136</v>
      </c>
      <c r="F34" s="55">
        <v>25.5</v>
      </c>
      <c r="G34" s="53"/>
      <c r="H34" s="57"/>
      <c r="I34" s="56"/>
      <c r="J34" s="56"/>
      <c r="K34" s="36" t="s">
        <v>65</v>
      </c>
      <c r="L34" s="83">
        <v>34</v>
      </c>
      <c r="M34" s="83"/>
      <c r="N34" s="63"/>
      <c r="O34" s="86" t="s">
        <v>254</v>
      </c>
      <c r="P34" s="88">
        <v>43780.260925925926</v>
      </c>
      <c r="Q34" s="86" t="s">
        <v>274</v>
      </c>
      <c r="R34" s="86" t="s">
        <v>283</v>
      </c>
      <c r="S34" s="86" t="s">
        <v>289</v>
      </c>
      <c r="T34" s="86" t="s">
        <v>299</v>
      </c>
      <c r="U34" s="86"/>
      <c r="V34" s="90" t="s">
        <v>329</v>
      </c>
      <c r="W34" s="88">
        <v>43780.260925925926</v>
      </c>
      <c r="X34" s="92">
        <v>43780</v>
      </c>
      <c r="Y34" s="94" t="s">
        <v>360</v>
      </c>
      <c r="Z34" s="90" t="s">
        <v>397</v>
      </c>
      <c r="AA34" s="86"/>
      <c r="AB34" s="86"/>
      <c r="AC34" s="94" t="s">
        <v>434</v>
      </c>
      <c r="AD34" s="94" t="s">
        <v>432</v>
      </c>
      <c r="AE34" s="86" t="b">
        <v>0</v>
      </c>
      <c r="AF34" s="86">
        <v>1</v>
      </c>
      <c r="AG34" s="94" t="s">
        <v>444</v>
      </c>
      <c r="AH34" s="86" t="b">
        <v>1</v>
      </c>
      <c r="AI34" s="86" t="s">
        <v>446</v>
      </c>
      <c r="AJ34" s="86"/>
      <c r="AK34" s="94" t="s">
        <v>437</v>
      </c>
      <c r="AL34" s="86" t="b">
        <v>0</v>
      </c>
      <c r="AM34" s="86">
        <v>0</v>
      </c>
      <c r="AN34" s="94" t="s">
        <v>442</v>
      </c>
      <c r="AO34" s="86" t="s">
        <v>451</v>
      </c>
      <c r="AP34" s="86" t="b">
        <v>0</v>
      </c>
      <c r="AQ34" s="94" t="s">
        <v>432</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233</v>
      </c>
      <c r="B35" s="84" t="s">
        <v>239</v>
      </c>
      <c r="C35" s="53" t="s">
        <v>1170</v>
      </c>
      <c r="D35" s="54">
        <v>3</v>
      </c>
      <c r="E35" s="65" t="s">
        <v>132</v>
      </c>
      <c r="F35" s="55">
        <v>32</v>
      </c>
      <c r="G35" s="53"/>
      <c r="H35" s="57"/>
      <c r="I35" s="56"/>
      <c r="J35" s="56"/>
      <c r="K35" s="36" t="s">
        <v>65</v>
      </c>
      <c r="L35" s="83">
        <v>35</v>
      </c>
      <c r="M35" s="83"/>
      <c r="N35" s="63"/>
      <c r="O35" s="86" t="s">
        <v>254</v>
      </c>
      <c r="P35" s="88">
        <v>43756.49261574074</v>
      </c>
      <c r="Q35" s="86" t="s">
        <v>273</v>
      </c>
      <c r="R35" s="86"/>
      <c r="S35" s="86"/>
      <c r="T35" s="86" t="s">
        <v>298</v>
      </c>
      <c r="U35" s="86"/>
      <c r="V35" s="90" t="s">
        <v>328</v>
      </c>
      <c r="W35" s="88">
        <v>43756.49261574074</v>
      </c>
      <c r="X35" s="92">
        <v>43756</v>
      </c>
      <c r="Y35" s="94" t="s">
        <v>358</v>
      </c>
      <c r="Z35" s="90" t="s">
        <v>395</v>
      </c>
      <c r="AA35" s="86"/>
      <c r="AB35" s="86"/>
      <c r="AC35" s="94" t="s">
        <v>432</v>
      </c>
      <c r="AD35" s="86"/>
      <c r="AE35" s="86" t="b">
        <v>0</v>
      </c>
      <c r="AF35" s="86">
        <v>5</v>
      </c>
      <c r="AG35" s="94" t="s">
        <v>442</v>
      </c>
      <c r="AH35" s="86" t="b">
        <v>0</v>
      </c>
      <c r="AI35" s="86" t="s">
        <v>446</v>
      </c>
      <c r="AJ35" s="86"/>
      <c r="AK35" s="94" t="s">
        <v>442</v>
      </c>
      <c r="AL35" s="86" t="b">
        <v>0</v>
      </c>
      <c r="AM35" s="86">
        <v>2</v>
      </c>
      <c r="AN35" s="94" t="s">
        <v>442</v>
      </c>
      <c r="AO35" s="86" t="s">
        <v>451</v>
      </c>
      <c r="AP35" s="86" t="b">
        <v>0</v>
      </c>
      <c r="AQ35" s="94" t="s">
        <v>432</v>
      </c>
      <c r="AR35" s="86" t="s">
        <v>255</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31</v>
      </c>
      <c r="BM35" s="52">
        <v>100</v>
      </c>
      <c r="BN35" s="51">
        <v>31</v>
      </c>
    </row>
    <row r="36" spans="1:66" ht="30">
      <c r="A36" s="84" t="s">
        <v>234</v>
      </c>
      <c r="B36" s="84" t="s">
        <v>239</v>
      </c>
      <c r="C36" s="53" t="s">
        <v>1171</v>
      </c>
      <c r="D36" s="54">
        <v>10</v>
      </c>
      <c r="E36" s="65" t="s">
        <v>136</v>
      </c>
      <c r="F36" s="55">
        <v>25.5</v>
      </c>
      <c r="G36" s="53"/>
      <c r="H36" s="57"/>
      <c r="I36" s="56"/>
      <c r="J36" s="56"/>
      <c r="K36" s="36" t="s">
        <v>65</v>
      </c>
      <c r="L36" s="83">
        <v>36</v>
      </c>
      <c r="M36" s="83"/>
      <c r="N36" s="63"/>
      <c r="O36" s="86" t="s">
        <v>254</v>
      </c>
      <c r="P36" s="88">
        <v>43780.25666666667</v>
      </c>
      <c r="Q36" s="86" t="s">
        <v>273</v>
      </c>
      <c r="R36" s="86"/>
      <c r="S36" s="86"/>
      <c r="T36" s="86" t="s">
        <v>298</v>
      </c>
      <c r="U36" s="86"/>
      <c r="V36" s="90" t="s">
        <v>329</v>
      </c>
      <c r="W36" s="88">
        <v>43780.25666666667</v>
      </c>
      <c r="X36" s="92">
        <v>43780</v>
      </c>
      <c r="Y36" s="94" t="s">
        <v>359</v>
      </c>
      <c r="Z36" s="90" t="s">
        <v>396</v>
      </c>
      <c r="AA36" s="86"/>
      <c r="AB36" s="86"/>
      <c r="AC36" s="94" t="s">
        <v>433</v>
      </c>
      <c r="AD36" s="86"/>
      <c r="AE36" s="86" t="b">
        <v>0</v>
      </c>
      <c r="AF36" s="86">
        <v>0</v>
      </c>
      <c r="AG36" s="94" t="s">
        <v>442</v>
      </c>
      <c r="AH36" s="86" t="b">
        <v>0</v>
      </c>
      <c r="AI36" s="86" t="s">
        <v>446</v>
      </c>
      <c r="AJ36" s="86"/>
      <c r="AK36" s="94" t="s">
        <v>442</v>
      </c>
      <c r="AL36" s="86" t="b">
        <v>0</v>
      </c>
      <c r="AM36" s="86">
        <v>2</v>
      </c>
      <c r="AN36" s="94" t="s">
        <v>432</v>
      </c>
      <c r="AO36" s="86" t="s">
        <v>451</v>
      </c>
      <c r="AP36" s="86" t="b">
        <v>0</v>
      </c>
      <c r="AQ36" s="94" t="s">
        <v>432</v>
      </c>
      <c r="AR36" s="86" t="s">
        <v>176</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31</v>
      </c>
      <c r="BM36" s="52">
        <v>100</v>
      </c>
      <c r="BN36" s="51">
        <v>31</v>
      </c>
    </row>
    <row r="37" spans="1:66" ht="30">
      <c r="A37" s="84" t="s">
        <v>234</v>
      </c>
      <c r="B37" s="84" t="s">
        <v>239</v>
      </c>
      <c r="C37" s="53" t="s">
        <v>1171</v>
      </c>
      <c r="D37" s="54">
        <v>10</v>
      </c>
      <c r="E37" s="65" t="s">
        <v>136</v>
      </c>
      <c r="F37" s="55">
        <v>25.5</v>
      </c>
      <c r="G37" s="53"/>
      <c r="H37" s="57"/>
      <c r="I37" s="56"/>
      <c r="J37" s="56"/>
      <c r="K37" s="36" t="s">
        <v>65</v>
      </c>
      <c r="L37" s="83">
        <v>37</v>
      </c>
      <c r="M37" s="83"/>
      <c r="N37" s="63"/>
      <c r="O37" s="86" t="s">
        <v>254</v>
      </c>
      <c r="P37" s="88">
        <v>43780.260925925926</v>
      </c>
      <c r="Q37" s="86" t="s">
        <v>274</v>
      </c>
      <c r="R37" s="86" t="s">
        <v>283</v>
      </c>
      <c r="S37" s="86" t="s">
        <v>289</v>
      </c>
      <c r="T37" s="86" t="s">
        <v>299</v>
      </c>
      <c r="U37" s="86"/>
      <c r="V37" s="90" t="s">
        <v>329</v>
      </c>
      <c r="W37" s="88">
        <v>43780.260925925926</v>
      </c>
      <c r="X37" s="92">
        <v>43780</v>
      </c>
      <c r="Y37" s="94" t="s">
        <v>360</v>
      </c>
      <c r="Z37" s="90" t="s">
        <v>397</v>
      </c>
      <c r="AA37" s="86"/>
      <c r="AB37" s="86"/>
      <c r="AC37" s="94" t="s">
        <v>434</v>
      </c>
      <c r="AD37" s="94" t="s">
        <v>432</v>
      </c>
      <c r="AE37" s="86" t="b">
        <v>0</v>
      </c>
      <c r="AF37" s="86">
        <v>1</v>
      </c>
      <c r="AG37" s="94" t="s">
        <v>444</v>
      </c>
      <c r="AH37" s="86" t="b">
        <v>1</v>
      </c>
      <c r="AI37" s="86" t="s">
        <v>446</v>
      </c>
      <c r="AJ37" s="86"/>
      <c r="AK37" s="94" t="s">
        <v>437</v>
      </c>
      <c r="AL37" s="86" t="b">
        <v>0</v>
      </c>
      <c r="AM37" s="86">
        <v>0</v>
      </c>
      <c r="AN37" s="94" t="s">
        <v>442</v>
      </c>
      <c r="AO37" s="86" t="s">
        <v>451</v>
      </c>
      <c r="AP37" s="86" t="b">
        <v>0</v>
      </c>
      <c r="AQ37" s="94" t="s">
        <v>432</v>
      </c>
      <c r="AR37" s="86" t="s">
        <v>176</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36</v>
      </c>
      <c r="BM37" s="52">
        <v>100</v>
      </c>
      <c r="BN37" s="51">
        <v>36</v>
      </c>
    </row>
    <row r="38" spans="1:66" ht="15">
      <c r="A38" s="84" t="s">
        <v>233</v>
      </c>
      <c r="B38" s="84" t="s">
        <v>216</v>
      </c>
      <c r="C38" s="53" t="s">
        <v>1170</v>
      </c>
      <c r="D38" s="54">
        <v>3</v>
      </c>
      <c r="E38" s="65" t="s">
        <v>132</v>
      </c>
      <c r="F38" s="55">
        <v>32</v>
      </c>
      <c r="G38" s="53"/>
      <c r="H38" s="57"/>
      <c r="I38" s="56"/>
      <c r="J38" s="56"/>
      <c r="K38" s="36" t="s">
        <v>65</v>
      </c>
      <c r="L38" s="83">
        <v>38</v>
      </c>
      <c r="M38" s="83"/>
      <c r="N38" s="63"/>
      <c r="O38" s="86" t="s">
        <v>254</v>
      </c>
      <c r="P38" s="88">
        <v>43756.49261574074</v>
      </c>
      <c r="Q38" s="86" t="s">
        <v>273</v>
      </c>
      <c r="R38" s="86"/>
      <c r="S38" s="86"/>
      <c r="T38" s="86" t="s">
        <v>298</v>
      </c>
      <c r="U38" s="86"/>
      <c r="V38" s="90" t="s">
        <v>328</v>
      </c>
      <c r="W38" s="88">
        <v>43756.49261574074</v>
      </c>
      <c r="X38" s="92">
        <v>43756</v>
      </c>
      <c r="Y38" s="94" t="s">
        <v>358</v>
      </c>
      <c r="Z38" s="90" t="s">
        <v>395</v>
      </c>
      <c r="AA38" s="86"/>
      <c r="AB38" s="86"/>
      <c r="AC38" s="94" t="s">
        <v>432</v>
      </c>
      <c r="AD38" s="86"/>
      <c r="AE38" s="86" t="b">
        <v>0</v>
      </c>
      <c r="AF38" s="86">
        <v>5</v>
      </c>
      <c r="AG38" s="94" t="s">
        <v>442</v>
      </c>
      <c r="AH38" s="86" t="b">
        <v>0</v>
      </c>
      <c r="AI38" s="86" t="s">
        <v>446</v>
      </c>
      <c r="AJ38" s="86"/>
      <c r="AK38" s="94" t="s">
        <v>442</v>
      </c>
      <c r="AL38" s="86" t="b">
        <v>0</v>
      </c>
      <c r="AM38" s="86">
        <v>2</v>
      </c>
      <c r="AN38" s="94" t="s">
        <v>442</v>
      </c>
      <c r="AO38" s="86" t="s">
        <v>451</v>
      </c>
      <c r="AP38" s="86" t="b">
        <v>0</v>
      </c>
      <c r="AQ38" s="94" t="s">
        <v>432</v>
      </c>
      <c r="AR38" s="86" t="s">
        <v>255</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3</v>
      </c>
      <c r="BF38" s="51"/>
      <c r="BG38" s="52"/>
      <c r="BH38" s="51"/>
      <c r="BI38" s="52"/>
      <c r="BJ38" s="51"/>
      <c r="BK38" s="52"/>
      <c r="BL38" s="51"/>
      <c r="BM38" s="52"/>
      <c r="BN38" s="51"/>
    </row>
    <row r="39" spans="1:66" ht="15">
      <c r="A39" s="84" t="s">
        <v>234</v>
      </c>
      <c r="B39" s="84" t="s">
        <v>233</v>
      </c>
      <c r="C39" s="53" t="s">
        <v>1170</v>
      </c>
      <c r="D39" s="54">
        <v>3</v>
      </c>
      <c r="E39" s="65" t="s">
        <v>132</v>
      </c>
      <c r="F39" s="55">
        <v>32</v>
      </c>
      <c r="G39" s="53"/>
      <c r="H39" s="57"/>
      <c r="I39" s="56"/>
      <c r="J39" s="56"/>
      <c r="K39" s="36" t="s">
        <v>65</v>
      </c>
      <c r="L39" s="83">
        <v>39</v>
      </c>
      <c r="M39" s="83"/>
      <c r="N39" s="63"/>
      <c r="O39" s="86" t="s">
        <v>255</v>
      </c>
      <c r="P39" s="88">
        <v>43780.25666666667</v>
      </c>
      <c r="Q39" s="86" t="s">
        <v>273</v>
      </c>
      <c r="R39" s="86"/>
      <c r="S39" s="86"/>
      <c r="T39" s="86" t="s">
        <v>298</v>
      </c>
      <c r="U39" s="86"/>
      <c r="V39" s="90" t="s">
        <v>329</v>
      </c>
      <c r="W39" s="88">
        <v>43780.25666666667</v>
      </c>
      <c r="X39" s="92">
        <v>43780</v>
      </c>
      <c r="Y39" s="94" t="s">
        <v>359</v>
      </c>
      <c r="Z39" s="90" t="s">
        <v>396</v>
      </c>
      <c r="AA39" s="86"/>
      <c r="AB39" s="86"/>
      <c r="AC39" s="94" t="s">
        <v>433</v>
      </c>
      <c r="AD39" s="86"/>
      <c r="AE39" s="86" t="b">
        <v>0</v>
      </c>
      <c r="AF39" s="86">
        <v>0</v>
      </c>
      <c r="AG39" s="94" t="s">
        <v>442</v>
      </c>
      <c r="AH39" s="86" t="b">
        <v>0</v>
      </c>
      <c r="AI39" s="86" t="s">
        <v>446</v>
      </c>
      <c r="AJ39" s="86"/>
      <c r="AK39" s="94" t="s">
        <v>442</v>
      </c>
      <c r="AL39" s="86" t="b">
        <v>0</v>
      </c>
      <c r="AM39" s="86">
        <v>2</v>
      </c>
      <c r="AN39" s="94" t="s">
        <v>432</v>
      </c>
      <c r="AO39" s="86" t="s">
        <v>451</v>
      </c>
      <c r="AP39" s="86" t="b">
        <v>0</v>
      </c>
      <c r="AQ39" s="94" t="s">
        <v>432</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234</v>
      </c>
      <c r="B40" s="84" t="s">
        <v>233</v>
      </c>
      <c r="C40" s="53" t="s">
        <v>1170</v>
      </c>
      <c r="D40" s="54">
        <v>3</v>
      </c>
      <c r="E40" s="65" t="s">
        <v>132</v>
      </c>
      <c r="F40" s="55">
        <v>32</v>
      </c>
      <c r="G40" s="53"/>
      <c r="H40" s="57"/>
      <c r="I40" s="56"/>
      <c r="J40" s="56"/>
      <c r="K40" s="36" t="s">
        <v>65</v>
      </c>
      <c r="L40" s="83">
        <v>40</v>
      </c>
      <c r="M40" s="83"/>
      <c r="N40" s="63"/>
      <c r="O40" s="86" t="s">
        <v>256</v>
      </c>
      <c r="P40" s="88">
        <v>43780.260925925926</v>
      </c>
      <c r="Q40" s="86" t="s">
        <v>274</v>
      </c>
      <c r="R40" s="86" t="s">
        <v>283</v>
      </c>
      <c r="S40" s="86" t="s">
        <v>289</v>
      </c>
      <c r="T40" s="86" t="s">
        <v>299</v>
      </c>
      <c r="U40" s="86"/>
      <c r="V40" s="90" t="s">
        <v>329</v>
      </c>
      <c r="W40" s="88">
        <v>43780.260925925926</v>
      </c>
      <c r="X40" s="92">
        <v>43780</v>
      </c>
      <c r="Y40" s="94" t="s">
        <v>360</v>
      </c>
      <c r="Z40" s="90" t="s">
        <v>397</v>
      </c>
      <c r="AA40" s="86"/>
      <c r="AB40" s="86"/>
      <c r="AC40" s="94" t="s">
        <v>434</v>
      </c>
      <c r="AD40" s="94" t="s">
        <v>432</v>
      </c>
      <c r="AE40" s="86" t="b">
        <v>0</v>
      </c>
      <c r="AF40" s="86">
        <v>1</v>
      </c>
      <c r="AG40" s="94" t="s">
        <v>444</v>
      </c>
      <c r="AH40" s="86" t="b">
        <v>1</v>
      </c>
      <c r="AI40" s="86" t="s">
        <v>446</v>
      </c>
      <c r="AJ40" s="86"/>
      <c r="AK40" s="94" t="s">
        <v>437</v>
      </c>
      <c r="AL40" s="86" t="b">
        <v>0</v>
      </c>
      <c r="AM40" s="86">
        <v>0</v>
      </c>
      <c r="AN40" s="94" t="s">
        <v>442</v>
      </c>
      <c r="AO40" s="86" t="s">
        <v>451</v>
      </c>
      <c r="AP40" s="86" t="b">
        <v>0</v>
      </c>
      <c r="AQ40" s="94" t="s">
        <v>432</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234</v>
      </c>
      <c r="B41" s="84" t="s">
        <v>240</v>
      </c>
      <c r="C41" s="53" t="s">
        <v>1170</v>
      </c>
      <c r="D41" s="54">
        <v>3</v>
      </c>
      <c r="E41" s="65" t="s">
        <v>132</v>
      </c>
      <c r="F41" s="55">
        <v>32</v>
      </c>
      <c r="G41" s="53"/>
      <c r="H41" s="57"/>
      <c r="I41" s="56"/>
      <c r="J41" s="56"/>
      <c r="K41" s="36" t="s">
        <v>65</v>
      </c>
      <c r="L41" s="83">
        <v>41</v>
      </c>
      <c r="M41" s="83"/>
      <c r="N41" s="63"/>
      <c r="O41" s="86" t="s">
        <v>254</v>
      </c>
      <c r="P41" s="88">
        <v>43780.26130787037</v>
      </c>
      <c r="Q41" s="86" t="s">
        <v>275</v>
      </c>
      <c r="R41" s="86" t="s">
        <v>283</v>
      </c>
      <c r="S41" s="86" t="s">
        <v>289</v>
      </c>
      <c r="T41" s="86" t="s">
        <v>299</v>
      </c>
      <c r="U41" s="86"/>
      <c r="V41" s="90" t="s">
        <v>329</v>
      </c>
      <c r="W41" s="88">
        <v>43780.26130787037</v>
      </c>
      <c r="X41" s="92">
        <v>43780</v>
      </c>
      <c r="Y41" s="94" t="s">
        <v>361</v>
      </c>
      <c r="Z41" s="90" t="s">
        <v>398</v>
      </c>
      <c r="AA41" s="86"/>
      <c r="AB41" s="86"/>
      <c r="AC41" s="94" t="s">
        <v>435</v>
      </c>
      <c r="AD41" s="94" t="s">
        <v>441</v>
      </c>
      <c r="AE41" s="86" t="b">
        <v>0</v>
      </c>
      <c r="AF41" s="86">
        <v>0</v>
      </c>
      <c r="AG41" s="94" t="s">
        <v>445</v>
      </c>
      <c r="AH41" s="86" t="b">
        <v>1</v>
      </c>
      <c r="AI41" s="86" t="s">
        <v>446</v>
      </c>
      <c r="AJ41" s="86"/>
      <c r="AK41" s="94" t="s">
        <v>437</v>
      </c>
      <c r="AL41" s="86" t="b">
        <v>0</v>
      </c>
      <c r="AM41" s="86">
        <v>0</v>
      </c>
      <c r="AN41" s="94" t="s">
        <v>442</v>
      </c>
      <c r="AO41" s="86" t="s">
        <v>451</v>
      </c>
      <c r="AP41" s="86" t="b">
        <v>0</v>
      </c>
      <c r="AQ41" s="94" t="s">
        <v>441</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234</v>
      </c>
      <c r="B42" s="84" t="s">
        <v>241</v>
      </c>
      <c r="C42" s="53" t="s">
        <v>1170</v>
      </c>
      <c r="D42" s="54">
        <v>3</v>
      </c>
      <c r="E42" s="65" t="s">
        <v>132</v>
      </c>
      <c r="F42" s="55">
        <v>32</v>
      </c>
      <c r="G42" s="53"/>
      <c r="H42" s="57"/>
      <c r="I42" s="56"/>
      <c r="J42" s="56"/>
      <c r="K42" s="36" t="s">
        <v>65</v>
      </c>
      <c r="L42" s="83">
        <v>42</v>
      </c>
      <c r="M42" s="83"/>
      <c r="N42" s="63"/>
      <c r="O42" s="86" t="s">
        <v>254</v>
      </c>
      <c r="P42" s="88">
        <v>43780.26130787037</v>
      </c>
      <c r="Q42" s="86" t="s">
        <v>275</v>
      </c>
      <c r="R42" s="86" t="s">
        <v>283</v>
      </c>
      <c r="S42" s="86" t="s">
        <v>289</v>
      </c>
      <c r="T42" s="86" t="s">
        <v>299</v>
      </c>
      <c r="U42" s="86"/>
      <c r="V42" s="90" t="s">
        <v>329</v>
      </c>
      <c r="W42" s="88">
        <v>43780.26130787037</v>
      </c>
      <c r="X42" s="92">
        <v>43780</v>
      </c>
      <c r="Y42" s="94" t="s">
        <v>361</v>
      </c>
      <c r="Z42" s="90" t="s">
        <v>398</v>
      </c>
      <c r="AA42" s="86"/>
      <c r="AB42" s="86"/>
      <c r="AC42" s="94" t="s">
        <v>435</v>
      </c>
      <c r="AD42" s="94" t="s">
        <v>441</v>
      </c>
      <c r="AE42" s="86" t="b">
        <v>0</v>
      </c>
      <c r="AF42" s="86">
        <v>0</v>
      </c>
      <c r="AG42" s="94" t="s">
        <v>445</v>
      </c>
      <c r="AH42" s="86" t="b">
        <v>1</v>
      </c>
      <c r="AI42" s="86" t="s">
        <v>446</v>
      </c>
      <c r="AJ42" s="86"/>
      <c r="AK42" s="94" t="s">
        <v>437</v>
      </c>
      <c r="AL42" s="86" t="b">
        <v>0</v>
      </c>
      <c r="AM42" s="86">
        <v>0</v>
      </c>
      <c r="AN42" s="94" t="s">
        <v>442</v>
      </c>
      <c r="AO42" s="86" t="s">
        <v>451</v>
      </c>
      <c r="AP42" s="86" t="b">
        <v>0</v>
      </c>
      <c r="AQ42" s="94" t="s">
        <v>441</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234</v>
      </c>
      <c r="B43" s="84" t="s">
        <v>242</v>
      </c>
      <c r="C43" s="53" t="s">
        <v>1170</v>
      </c>
      <c r="D43" s="54">
        <v>3</v>
      </c>
      <c r="E43" s="65" t="s">
        <v>132</v>
      </c>
      <c r="F43" s="55">
        <v>32</v>
      </c>
      <c r="G43" s="53"/>
      <c r="H43" s="57"/>
      <c r="I43" s="56"/>
      <c r="J43" s="56"/>
      <c r="K43" s="36" t="s">
        <v>65</v>
      </c>
      <c r="L43" s="83">
        <v>43</v>
      </c>
      <c r="M43" s="83"/>
      <c r="N43" s="63"/>
      <c r="O43" s="86" t="s">
        <v>254</v>
      </c>
      <c r="P43" s="88">
        <v>43780.26130787037</v>
      </c>
      <c r="Q43" s="86" t="s">
        <v>275</v>
      </c>
      <c r="R43" s="86" t="s">
        <v>283</v>
      </c>
      <c r="S43" s="86" t="s">
        <v>289</v>
      </c>
      <c r="T43" s="86" t="s">
        <v>299</v>
      </c>
      <c r="U43" s="86"/>
      <c r="V43" s="90" t="s">
        <v>329</v>
      </c>
      <c r="W43" s="88">
        <v>43780.26130787037</v>
      </c>
      <c r="X43" s="92">
        <v>43780</v>
      </c>
      <c r="Y43" s="94" t="s">
        <v>361</v>
      </c>
      <c r="Z43" s="90" t="s">
        <v>398</v>
      </c>
      <c r="AA43" s="86"/>
      <c r="AB43" s="86"/>
      <c r="AC43" s="94" t="s">
        <v>435</v>
      </c>
      <c r="AD43" s="94" t="s">
        <v>441</v>
      </c>
      <c r="AE43" s="86" t="b">
        <v>0</v>
      </c>
      <c r="AF43" s="86">
        <v>0</v>
      </c>
      <c r="AG43" s="94" t="s">
        <v>445</v>
      </c>
      <c r="AH43" s="86" t="b">
        <v>1</v>
      </c>
      <c r="AI43" s="86" t="s">
        <v>446</v>
      </c>
      <c r="AJ43" s="86"/>
      <c r="AK43" s="94" t="s">
        <v>437</v>
      </c>
      <c r="AL43" s="86" t="b">
        <v>0</v>
      </c>
      <c r="AM43" s="86">
        <v>0</v>
      </c>
      <c r="AN43" s="94" t="s">
        <v>442</v>
      </c>
      <c r="AO43" s="86" t="s">
        <v>451</v>
      </c>
      <c r="AP43" s="86" t="b">
        <v>0</v>
      </c>
      <c r="AQ43" s="94" t="s">
        <v>441</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234</v>
      </c>
      <c r="B44" s="84" t="s">
        <v>243</v>
      </c>
      <c r="C44" s="53" t="s">
        <v>1170</v>
      </c>
      <c r="D44" s="54">
        <v>3</v>
      </c>
      <c r="E44" s="65" t="s">
        <v>132</v>
      </c>
      <c r="F44" s="55">
        <v>32</v>
      </c>
      <c r="G44" s="53"/>
      <c r="H44" s="57"/>
      <c r="I44" s="56"/>
      <c r="J44" s="56"/>
      <c r="K44" s="36" t="s">
        <v>65</v>
      </c>
      <c r="L44" s="83">
        <v>44</v>
      </c>
      <c r="M44" s="83"/>
      <c r="N44" s="63"/>
      <c r="O44" s="86" t="s">
        <v>254</v>
      </c>
      <c r="P44" s="88">
        <v>43780.26130787037</v>
      </c>
      <c r="Q44" s="86" t="s">
        <v>275</v>
      </c>
      <c r="R44" s="86" t="s">
        <v>283</v>
      </c>
      <c r="S44" s="86" t="s">
        <v>289</v>
      </c>
      <c r="T44" s="86" t="s">
        <v>299</v>
      </c>
      <c r="U44" s="86"/>
      <c r="V44" s="90" t="s">
        <v>329</v>
      </c>
      <c r="W44" s="88">
        <v>43780.26130787037</v>
      </c>
      <c r="X44" s="92">
        <v>43780</v>
      </c>
      <c r="Y44" s="94" t="s">
        <v>361</v>
      </c>
      <c r="Z44" s="90" t="s">
        <v>398</v>
      </c>
      <c r="AA44" s="86"/>
      <c r="AB44" s="86"/>
      <c r="AC44" s="94" t="s">
        <v>435</v>
      </c>
      <c r="AD44" s="94" t="s">
        <v>441</v>
      </c>
      <c r="AE44" s="86" t="b">
        <v>0</v>
      </c>
      <c r="AF44" s="86">
        <v>0</v>
      </c>
      <c r="AG44" s="94" t="s">
        <v>445</v>
      </c>
      <c r="AH44" s="86" t="b">
        <v>1</v>
      </c>
      <c r="AI44" s="86" t="s">
        <v>446</v>
      </c>
      <c r="AJ44" s="86"/>
      <c r="AK44" s="94" t="s">
        <v>437</v>
      </c>
      <c r="AL44" s="86" t="b">
        <v>0</v>
      </c>
      <c r="AM44" s="86">
        <v>0</v>
      </c>
      <c r="AN44" s="94" t="s">
        <v>442</v>
      </c>
      <c r="AO44" s="86" t="s">
        <v>451</v>
      </c>
      <c r="AP44" s="86" t="b">
        <v>0</v>
      </c>
      <c r="AQ44" s="94" t="s">
        <v>441</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234</v>
      </c>
      <c r="B45" s="84" t="s">
        <v>244</v>
      </c>
      <c r="C45" s="53" t="s">
        <v>1170</v>
      </c>
      <c r="D45" s="54">
        <v>3</v>
      </c>
      <c r="E45" s="65" t="s">
        <v>132</v>
      </c>
      <c r="F45" s="55">
        <v>32</v>
      </c>
      <c r="G45" s="53"/>
      <c r="H45" s="57"/>
      <c r="I45" s="56"/>
      <c r="J45" s="56"/>
      <c r="K45" s="36" t="s">
        <v>65</v>
      </c>
      <c r="L45" s="83">
        <v>45</v>
      </c>
      <c r="M45" s="83"/>
      <c r="N45" s="63"/>
      <c r="O45" s="86" t="s">
        <v>254</v>
      </c>
      <c r="P45" s="88">
        <v>43780.26130787037</v>
      </c>
      <c r="Q45" s="86" t="s">
        <v>275</v>
      </c>
      <c r="R45" s="86" t="s">
        <v>283</v>
      </c>
      <c r="S45" s="86" t="s">
        <v>289</v>
      </c>
      <c r="T45" s="86" t="s">
        <v>299</v>
      </c>
      <c r="U45" s="86"/>
      <c r="V45" s="90" t="s">
        <v>329</v>
      </c>
      <c r="W45" s="88">
        <v>43780.26130787037</v>
      </c>
      <c r="X45" s="92">
        <v>43780</v>
      </c>
      <c r="Y45" s="94" t="s">
        <v>361</v>
      </c>
      <c r="Z45" s="90" t="s">
        <v>398</v>
      </c>
      <c r="AA45" s="86"/>
      <c r="AB45" s="86"/>
      <c r="AC45" s="94" t="s">
        <v>435</v>
      </c>
      <c r="AD45" s="94" t="s">
        <v>441</v>
      </c>
      <c r="AE45" s="86" t="b">
        <v>0</v>
      </c>
      <c r="AF45" s="86">
        <v>0</v>
      </c>
      <c r="AG45" s="94" t="s">
        <v>445</v>
      </c>
      <c r="AH45" s="86" t="b">
        <v>1</v>
      </c>
      <c r="AI45" s="86" t="s">
        <v>446</v>
      </c>
      <c r="AJ45" s="86"/>
      <c r="AK45" s="94" t="s">
        <v>437</v>
      </c>
      <c r="AL45" s="86" t="b">
        <v>0</v>
      </c>
      <c r="AM45" s="86">
        <v>0</v>
      </c>
      <c r="AN45" s="94" t="s">
        <v>442</v>
      </c>
      <c r="AO45" s="86" t="s">
        <v>451</v>
      </c>
      <c r="AP45" s="86" t="b">
        <v>0</v>
      </c>
      <c r="AQ45" s="94" t="s">
        <v>441</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234</v>
      </c>
      <c r="B46" s="84" t="s">
        <v>245</v>
      </c>
      <c r="C46" s="53" t="s">
        <v>1170</v>
      </c>
      <c r="D46" s="54">
        <v>3</v>
      </c>
      <c r="E46" s="65" t="s">
        <v>132</v>
      </c>
      <c r="F46" s="55">
        <v>32</v>
      </c>
      <c r="G46" s="53"/>
      <c r="H46" s="57"/>
      <c r="I46" s="56"/>
      <c r="J46" s="56"/>
      <c r="K46" s="36" t="s">
        <v>65</v>
      </c>
      <c r="L46" s="83">
        <v>46</v>
      </c>
      <c r="M46" s="83"/>
      <c r="N46" s="63"/>
      <c r="O46" s="86" t="s">
        <v>254</v>
      </c>
      <c r="P46" s="88">
        <v>43780.26130787037</v>
      </c>
      <c r="Q46" s="86" t="s">
        <v>275</v>
      </c>
      <c r="R46" s="86" t="s">
        <v>283</v>
      </c>
      <c r="S46" s="86" t="s">
        <v>289</v>
      </c>
      <c r="T46" s="86" t="s">
        <v>299</v>
      </c>
      <c r="U46" s="86"/>
      <c r="V46" s="90" t="s">
        <v>329</v>
      </c>
      <c r="W46" s="88">
        <v>43780.26130787037</v>
      </c>
      <c r="X46" s="92">
        <v>43780</v>
      </c>
      <c r="Y46" s="94" t="s">
        <v>361</v>
      </c>
      <c r="Z46" s="90" t="s">
        <v>398</v>
      </c>
      <c r="AA46" s="86"/>
      <c r="AB46" s="86"/>
      <c r="AC46" s="94" t="s">
        <v>435</v>
      </c>
      <c r="AD46" s="94" t="s">
        <v>441</v>
      </c>
      <c r="AE46" s="86" t="b">
        <v>0</v>
      </c>
      <c r="AF46" s="86">
        <v>0</v>
      </c>
      <c r="AG46" s="94" t="s">
        <v>445</v>
      </c>
      <c r="AH46" s="86" t="b">
        <v>1</v>
      </c>
      <c r="AI46" s="86" t="s">
        <v>446</v>
      </c>
      <c r="AJ46" s="86"/>
      <c r="AK46" s="94" t="s">
        <v>437</v>
      </c>
      <c r="AL46" s="86" t="b">
        <v>0</v>
      </c>
      <c r="AM46" s="86">
        <v>0</v>
      </c>
      <c r="AN46" s="94" t="s">
        <v>442</v>
      </c>
      <c r="AO46" s="86" t="s">
        <v>451</v>
      </c>
      <c r="AP46" s="86" t="b">
        <v>0</v>
      </c>
      <c r="AQ46" s="94" t="s">
        <v>441</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234</v>
      </c>
      <c r="B47" s="84" t="s">
        <v>246</v>
      </c>
      <c r="C47" s="53" t="s">
        <v>1170</v>
      </c>
      <c r="D47" s="54">
        <v>3</v>
      </c>
      <c r="E47" s="65" t="s">
        <v>132</v>
      </c>
      <c r="F47" s="55">
        <v>32</v>
      </c>
      <c r="G47" s="53"/>
      <c r="H47" s="57"/>
      <c r="I47" s="56"/>
      <c r="J47" s="56"/>
      <c r="K47" s="36" t="s">
        <v>65</v>
      </c>
      <c r="L47" s="83">
        <v>47</v>
      </c>
      <c r="M47" s="83"/>
      <c r="N47" s="63"/>
      <c r="O47" s="86" t="s">
        <v>254</v>
      </c>
      <c r="P47" s="88">
        <v>43780.26130787037</v>
      </c>
      <c r="Q47" s="86" t="s">
        <v>275</v>
      </c>
      <c r="R47" s="86" t="s">
        <v>283</v>
      </c>
      <c r="S47" s="86" t="s">
        <v>289</v>
      </c>
      <c r="T47" s="86" t="s">
        <v>299</v>
      </c>
      <c r="U47" s="86"/>
      <c r="V47" s="90" t="s">
        <v>329</v>
      </c>
      <c r="W47" s="88">
        <v>43780.26130787037</v>
      </c>
      <c r="X47" s="92">
        <v>43780</v>
      </c>
      <c r="Y47" s="94" t="s">
        <v>361</v>
      </c>
      <c r="Z47" s="90" t="s">
        <v>398</v>
      </c>
      <c r="AA47" s="86"/>
      <c r="AB47" s="86"/>
      <c r="AC47" s="94" t="s">
        <v>435</v>
      </c>
      <c r="AD47" s="94" t="s">
        <v>441</v>
      </c>
      <c r="AE47" s="86" t="b">
        <v>0</v>
      </c>
      <c r="AF47" s="86">
        <v>0</v>
      </c>
      <c r="AG47" s="94" t="s">
        <v>445</v>
      </c>
      <c r="AH47" s="86" t="b">
        <v>1</v>
      </c>
      <c r="AI47" s="86" t="s">
        <v>446</v>
      </c>
      <c r="AJ47" s="86"/>
      <c r="AK47" s="94" t="s">
        <v>437</v>
      </c>
      <c r="AL47" s="86" t="b">
        <v>0</v>
      </c>
      <c r="AM47" s="86">
        <v>0</v>
      </c>
      <c r="AN47" s="94" t="s">
        <v>442</v>
      </c>
      <c r="AO47" s="86" t="s">
        <v>451</v>
      </c>
      <c r="AP47" s="86" t="b">
        <v>0</v>
      </c>
      <c r="AQ47" s="94" t="s">
        <v>441</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234</v>
      </c>
      <c r="B48" s="84" t="s">
        <v>247</v>
      </c>
      <c r="C48" s="53" t="s">
        <v>1170</v>
      </c>
      <c r="D48" s="54">
        <v>3</v>
      </c>
      <c r="E48" s="65" t="s">
        <v>132</v>
      </c>
      <c r="F48" s="55">
        <v>32</v>
      </c>
      <c r="G48" s="53"/>
      <c r="H48" s="57"/>
      <c r="I48" s="56"/>
      <c r="J48" s="56"/>
      <c r="K48" s="36" t="s">
        <v>65</v>
      </c>
      <c r="L48" s="83">
        <v>48</v>
      </c>
      <c r="M48" s="83"/>
      <c r="N48" s="63"/>
      <c r="O48" s="86" t="s">
        <v>254</v>
      </c>
      <c r="P48" s="88">
        <v>43780.26130787037</v>
      </c>
      <c r="Q48" s="86" t="s">
        <v>275</v>
      </c>
      <c r="R48" s="86" t="s">
        <v>283</v>
      </c>
      <c r="S48" s="86" t="s">
        <v>289</v>
      </c>
      <c r="T48" s="86" t="s">
        <v>299</v>
      </c>
      <c r="U48" s="86"/>
      <c r="V48" s="90" t="s">
        <v>329</v>
      </c>
      <c r="W48" s="88">
        <v>43780.26130787037</v>
      </c>
      <c r="X48" s="92">
        <v>43780</v>
      </c>
      <c r="Y48" s="94" t="s">
        <v>361</v>
      </c>
      <c r="Z48" s="90" t="s">
        <v>398</v>
      </c>
      <c r="AA48" s="86"/>
      <c r="AB48" s="86"/>
      <c r="AC48" s="94" t="s">
        <v>435</v>
      </c>
      <c r="AD48" s="94" t="s">
        <v>441</v>
      </c>
      <c r="AE48" s="86" t="b">
        <v>0</v>
      </c>
      <c r="AF48" s="86">
        <v>0</v>
      </c>
      <c r="AG48" s="94" t="s">
        <v>445</v>
      </c>
      <c r="AH48" s="86" t="b">
        <v>1</v>
      </c>
      <c r="AI48" s="86" t="s">
        <v>446</v>
      </c>
      <c r="AJ48" s="86"/>
      <c r="AK48" s="94" t="s">
        <v>437</v>
      </c>
      <c r="AL48" s="86" t="b">
        <v>0</v>
      </c>
      <c r="AM48" s="86">
        <v>0</v>
      </c>
      <c r="AN48" s="94" t="s">
        <v>442</v>
      </c>
      <c r="AO48" s="86" t="s">
        <v>451</v>
      </c>
      <c r="AP48" s="86" t="b">
        <v>0</v>
      </c>
      <c r="AQ48" s="94" t="s">
        <v>441</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234</v>
      </c>
      <c r="B49" s="84" t="s">
        <v>248</v>
      </c>
      <c r="C49" s="53" t="s">
        <v>1170</v>
      </c>
      <c r="D49" s="54">
        <v>3</v>
      </c>
      <c r="E49" s="65" t="s">
        <v>132</v>
      </c>
      <c r="F49" s="55">
        <v>32</v>
      </c>
      <c r="G49" s="53"/>
      <c r="H49" s="57"/>
      <c r="I49" s="56"/>
      <c r="J49" s="56"/>
      <c r="K49" s="36" t="s">
        <v>65</v>
      </c>
      <c r="L49" s="83">
        <v>49</v>
      </c>
      <c r="M49" s="83"/>
      <c r="N49" s="63"/>
      <c r="O49" s="86" t="s">
        <v>254</v>
      </c>
      <c r="P49" s="88">
        <v>43780.26130787037</v>
      </c>
      <c r="Q49" s="86" t="s">
        <v>275</v>
      </c>
      <c r="R49" s="86" t="s">
        <v>283</v>
      </c>
      <c r="S49" s="86" t="s">
        <v>289</v>
      </c>
      <c r="T49" s="86" t="s">
        <v>299</v>
      </c>
      <c r="U49" s="86"/>
      <c r="V49" s="90" t="s">
        <v>329</v>
      </c>
      <c r="W49" s="88">
        <v>43780.26130787037</v>
      </c>
      <c r="X49" s="92">
        <v>43780</v>
      </c>
      <c r="Y49" s="94" t="s">
        <v>361</v>
      </c>
      <c r="Z49" s="90" t="s">
        <v>398</v>
      </c>
      <c r="AA49" s="86"/>
      <c r="AB49" s="86"/>
      <c r="AC49" s="94" t="s">
        <v>435</v>
      </c>
      <c r="AD49" s="94" t="s">
        <v>441</v>
      </c>
      <c r="AE49" s="86" t="b">
        <v>0</v>
      </c>
      <c r="AF49" s="86">
        <v>0</v>
      </c>
      <c r="AG49" s="94" t="s">
        <v>445</v>
      </c>
      <c r="AH49" s="86" t="b">
        <v>1</v>
      </c>
      <c r="AI49" s="86" t="s">
        <v>446</v>
      </c>
      <c r="AJ49" s="86"/>
      <c r="AK49" s="94" t="s">
        <v>437</v>
      </c>
      <c r="AL49" s="86" t="b">
        <v>0</v>
      </c>
      <c r="AM49" s="86">
        <v>0</v>
      </c>
      <c r="AN49" s="94" t="s">
        <v>442</v>
      </c>
      <c r="AO49" s="86" t="s">
        <v>451</v>
      </c>
      <c r="AP49" s="86" t="b">
        <v>0</v>
      </c>
      <c r="AQ49" s="94" t="s">
        <v>441</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234</v>
      </c>
      <c r="B50" s="84" t="s">
        <v>249</v>
      </c>
      <c r="C50" s="53" t="s">
        <v>1170</v>
      </c>
      <c r="D50" s="54">
        <v>3</v>
      </c>
      <c r="E50" s="65" t="s">
        <v>132</v>
      </c>
      <c r="F50" s="55">
        <v>32</v>
      </c>
      <c r="G50" s="53"/>
      <c r="H50" s="57"/>
      <c r="I50" s="56"/>
      <c r="J50" s="56"/>
      <c r="K50" s="36" t="s">
        <v>65</v>
      </c>
      <c r="L50" s="83">
        <v>50</v>
      </c>
      <c r="M50" s="83"/>
      <c r="N50" s="63"/>
      <c r="O50" s="86" t="s">
        <v>256</v>
      </c>
      <c r="P50" s="88">
        <v>43780.26130787037</v>
      </c>
      <c r="Q50" s="86" t="s">
        <v>275</v>
      </c>
      <c r="R50" s="86" t="s">
        <v>283</v>
      </c>
      <c r="S50" s="86" t="s">
        <v>289</v>
      </c>
      <c r="T50" s="86" t="s">
        <v>299</v>
      </c>
      <c r="U50" s="86"/>
      <c r="V50" s="90" t="s">
        <v>329</v>
      </c>
      <c r="W50" s="88">
        <v>43780.26130787037</v>
      </c>
      <c r="X50" s="92">
        <v>43780</v>
      </c>
      <c r="Y50" s="94" t="s">
        <v>361</v>
      </c>
      <c r="Z50" s="90" t="s">
        <v>398</v>
      </c>
      <c r="AA50" s="86"/>
      <c r="AB50" s="86"/>
      <c r="AC50" s="94" t="s">
        <v>435</v>
      </c>
      <c r="AD50" s="94" t="s">
        <v>441</v>
      </c>
      <c r="AE50" s="86" t="b">
        <v>0</v>
      </c>
      <c r="AF50" s="86">
        <v>0</v>
      </c>
      <c r="AG50" s="94" t="s">
        <v>445</v>
      </c>
      <c r="AH50" s="86" t="b">
        <v>1</v>
      </c>
      <c r="AI50" s="86" t="s">
        <v>446</v>
      </c>
      <c r="AJ50" s="86"/>
      <c r="AK50" s="94" t="s">
        <v>437</v>
      </c>
      <c r="AL50" s="86" t="b">
        <v>0</v>
      </c>
      <c r="AM50" s="86">
        <v>0</v>
      </c>
      <c r="AN50" s="94" t="s">
        <v>442</v>
      </c>
      <c r="AO50" s="86" t="s">
        <v>451</v>
      </c>
      <c r="AP50" s="86" t="b">
        <v>0</v>
      </c>
      <c r="AQ50" s="94" t="s">
        <v>441</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42</v>
      </c>
      <c r="BM50" s="52">
        <v>100</v>
      </c>
      <c r="BN50" s="51">
        <v>42</v>
      </c>
    </row>
    <row r="51" spans="1:66" ht="15">
      <c r="A51" s="84" t="s">
        <v>234</v>
      </c>
      <c r="B51" s="84" t="s">
        <v>250</v>
      </c>
      <c r="C51" s="53" t="s">
        <v>1170</v>
      </c>
      <c r="D51" s="54">
        <v>3</v>
      </c>
      <c r="E51" s="65" t="s">
        <v>132</v>
      </c>
      <c r="F51" s="55">
        <v>32</v>
      </c>
      <c r="G51" s="53"/>
      <c r="H51" s="57"/>
      <c r="I51" s="56"/>
      <c r="J51" s="56"/>
      <c r="K51" s="36" t="s">
        <v>65</v>
      </c>
      <c r="L51" s="83">
        <v>51</v>
      </c>
      <c r="M51" s="83"/>
      <c r="N51" s="63"/>
      <c r="O51" s="86" t="s">
        <v>254</v>
      </c>
      <c r="P51" s="88">
        <v>43780.3490625</v>
      </c>
      <c r="Q51" s="86" t="s">
        <v>276</v>
      </c>
      <c r="R51" s="90" t="s">
        <v>284</v>
      </c>
      <c r="S51" s="86" t="s">
        <v>290</v>
      </c>
      <c r="T51" s="86" t="s">
        <v>300</v>
      </c>
      <c r="U51" s="86"/>
      <c r="V51" s="90" t="s">
        <v>329</v>
      </c>
      <c r="W51" s="88">
        <v>43780.3490625</v>
      </c>
      <c r="X51" s="92">
        <v>43780</v>
      </c>
      <c r="Y51" s="94" t="s">
        <v>362</v>
      </c>
      <c r="Z51" s="90" t="s">
        <v>399</v>
      </c>
      <c r="AA51" s="86"/>
      <c r="AB51" s="86"/>
      <c r="AC51" s="94" t="s">
        <v>436</v>
      </c>
      <c r="AD51" s="86"/>
      <c r="AE51" s="86" t="b">
        <v>0</v>
      </c>
      <c r="AF51" s="86">
        <v>0</v>
      </c>
      <c r="AG51" s="94" t="s">
        <v>442</v>
      </c>
      <c r="AH51" s="86" t="b">
        <v>0</v>
      </c>
      <c r="AI51" s="86" t="s">
        <v>448</v>
      </c>
      <c r="AJ51" s="86"/>
      <c r="AK51" s="94" t="s">
        <v>442</v>
      </c>
      <c r="AL51" s="86" t="b">
        <v>0</v>
      </c>
      <c r="AM51" s="86">
        <v>0</v>
      </c>
      <c r="AN51" s="94" t="s">
        <v>442</v>
      </c>
      <c r="AO51" s="86" t="s">
        <v>455</v>
      </c>
      <c r="AP51" s="86" t="b">
        <v>0</v>
      </c>
      <c r="AQ51" s="94" t="s">
        <v>436</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234</v>
      </c>
      <c r="B52" s="84" t="s">
        <v>251</v>
      </c>
      <c r="C52" s="53" t="s">
        <v>1170</v>
      </c>
      <c r="D52" s="54">
        <v>3</v>
      </c>
      <c r="E52" s="65" t="s">
        <v>132</v>
      </c>
      <c r="F52" s="55">
        <v>32</v>
      </c>
      <c r="G52" s="53"/>
      <c r="H52" s="57"/>
      <c r="I52" s="56"/>
      <c r="J52" s="56"/>
      <c r="K52" s="36" t="s">
        <v>65</v>
      </c>
      <c r="L52" s="83">
        <v>52</v>
      </c>
      <c r="M52" s="83"/>
      <c r="N52" s="63"/>
      <c r="O52" s="86" t="s">
        <v>254</v>
      </c>
      <c r="P52" s="88">
        <v>43780.3490625</v>
      </c>
      <c r="Q52" s="86" t="s">
        <v>276</v>
      </c>
      <c r="R52" s="90" t="s">
        <v>284</v>
      </c>
      <c r="S52" s="86" t="s">
        <v>290</v>
      </c>
      <c r="T52" s="86" t="s">
        <v>300</v>
      </c>
      <c r="U52" s="86"/>
      <c r="V52" s="90" t="s">
        <v>329</v>
      </c>
      <c r="W52" s="88">
        <v>43780.3490625</v>
      </c>
      <c r="X52" s="92">
        <v>43780</v>
      </c>
      <c r="Y52" s="94" t="s">
        <v>362</v>
      </c>
      <c r="Z52" s="90" t="s">
        <v>399</v>
      </c>
      <c r="AA52" s="86"/>
      <c r="AB52" s="86"/>
      <c r="AC52" s="94" t="s">
        <v>436</v>
      </c>
      <c r="AD52" s="86"/>
      <c r="AE52" s="86" t="b">
        <v>0</v>
      </c>
      <c r="AF52" s="86">
        <v>0</v>
      </c>
      <c r="AG52" s="94" t="s">
        <v>442</v>
      </c>
      <c r="AH52" s="86" t="b">
        <v>0</v>
      </c>
      <c r="AI52" s="86" t="s">
        <v>448</v>
      </c>
      <c r="AJ52" s="86"/>
      <c r="AK52" s="94" t="s">
        <v>442</v>
      </c>
      <c r="AL52" s="86" t="b">
        <v>0</v>
      </c>
      <c r="AM52" s="86">
        <v>0</v>
      </c>
      <c r="AN52" s="94" t="s">
        <v>442</v>
      </c>
      <c r="AO52" s="86" t="s">
        <v>455</v>
      </c>
      <c r="AP52" s="86" t="b">
        <v>0</v>
      </c>
      <c r="AQ52" s="94" t="s">
        <v>436</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234</v>
      </c>
      <c r="B53" s="84" t="s">
        <v>252</v>
      </c>
      <c r="C53" s="53" t="s">
        <v>1170</v>
      </c>
      <c r="D53" s="54">
        <v>3</v>
      </c>
      <c r="E53" s="65" t="s">
        <v>132</v>
      </c>
      <c r="F53" s="55">
        <v>32</v>
      </c>
      <c r="G53" s="53"/>
      <c r="H53" s="57"/>
      <c r="I53" s="56"/>
      <c r="J53" s="56"/>
      <c r="K53" s="36" t="s">
        <v>65</v>
      </c>
      <c r="L53" s="83">
        <v>53</v>
      </c>
      <c r="M53" s="83"/>
      <c r="N53" s="63"/>
      <c r="O53" s="86" t="s">
        <v>254</v>
      </c>
      <c r="P53" s="88">
        <v>43780.3490625</v>
      </c>
      <c r="Q53" s="86" t="s">
        <v>276</v>
      </c>
      <c r="R53" s="90" t="s">
        <v>284</v>
      </c>
      <c r="S53" s="86" t="s">
        <v>290</v>
      </c>
      <c r="T53" s="86" t="s">
        <v>300</v>
      </c>
      <c r="U53" s="86"/>
      <c r="V53" s="90" t="s">
        <v>329</v>
      </c>
      <c r="W53" s="88">
        <v>43780.3490625</v>
      </c>
      <c r="X53" s="92">
        <v>43780</v>
      </c>
      <c r="Y53" s="94" t="s">
        <v>362</v>
      </c>
      <c r="Z53" s="90" t="s">
        <v>399</v>
      </c>
      <c r="AA53" s="86"/>
      <c r="AB53" s="86"/>
      <c r="AC53" s="94" t="s">
        <v>436</v>
      </c>
      <c r="AD53" s="86"/>
      <c r="AE53" s="86" t="b">
        <v>0</v>
      </c>
      <c r="AF53" s="86">
        <v>0</v>
      </c>
      <c r="AG53" s="94" t="s">
        <v>442</v>
      </c>
      <c r="AH53" s="86" t="b">
        <v>0</v>
      </c>
      <c r="AI53" s="86" t="s">
        <v>448</v>
      </c>
      <c r="AJ53" s="86"/>
      <c r="AK53" s="94" t="s">
        <v>442</v>
      </c>
      <c r="AL53" s="86" t="b">
        <v>0</v>
      </c>
      <c r="AM53" s="86">
        <v>0</v>
      </c>
      <c r="AN53" s="94" t="s">
        <v>442</v>
      </c>
      <c r="AO53" s="86" t="s">
        <v>455</v>
      </c>
      <c r="AP53" s="86" t="b">
        <v>0</v>
      </c>
      <c r="AQ53" s="94" t="s">
        <v>436</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234</v>
      </c>
      <c r="B54" s="84" t="s">
        <v>253</v>
      </c>
      <c r="C54" s="53" t="s">
        <v>1170</v>
      </c>
      <c r="D54" s="54">
        <v>3</v>
      </c>
      <c r="E54" s="65" t="s">
        <v>132</v>
      </c>
      <c r="F54" s="55">
        <v>32</v>
      </c>
      <c r="G54" s="53"/>
      <c r="H54" s="57"/>
      <c r="I54" s="56"/>
      <c r="J54" s="56"/>
      <c r="K54" s="36" t="s">
        <v>65</v>
      </c>
      <c r="L54" s="83">
        <v>54</v>
      </c>
      <c r="M54" s="83"/>
      <c r="N54" s="63"/>
      <c r="O54" s="86" t="s">
        <v>254</v>
      </c>
      <c r="P54" s="88">
        <v>43780.3490625</v>
      </c>
      <c r="Q54" s="86" t="s">
        <v>276</v>
      </c>
      <c r="R54" s="90" t="s">
        <v>284</v>
      </c>
      <c r="S54" s="86" t="s">
        <v>290</v>
      </c>
      <c r="T54" s="86" t="s">
        <v>300</v>
      </c>
      <c r="U54" s="86"/>
      <c r="V54" s="90" t="s">
        <v>329</v>
      </c>
      <c r="W54" s="88">
        <v>43780.3490625</v>
      </c>
      <c r="X54" s="92">
        <v>43780</v>
      </c>
      <c r="Y54" s="94" t="s">
        <v>362</v>
      </c>
      <c r="Z54" s="90" t="s">
        <v>399</v>
      </c>
      <c r="AA54" s="86"/>
      <c r="AB54" s="86"/>
      <c r="AC54" s="94" t="s">
        <v>436</v>
      </c>
      <c r="AD54" s="86"/>
      <c r="AE54" s="86" t="b">
        <v>0</v>
      </c>
      <c r="AF54" s="86">
        <v>0</v>
      </c>
      <c r="AG54" s="94" t="s">
        <v>442</v>
      </c>
      <c r="AH54" s="86" t="b">
        <v>0</v>
      </c>
      <c r="AI54" s="86" t="s">
        <v>448</v>
      </c>
      <c r="AJ54" s="86"/>
      <c r="AK54" s="94" t="s">
        <v>442</v>
      </c>
      <c r="AL54" s="86" t="b">
        <v>0</v>
      </c>
      <c r="AM54" s="86">
        <v>0</v>
      </c>
      <c r="AN54" s="94" t="s">
        <v>442</v>
      </c>
      <c r="AO54" s="86" t="s">
        <v>455</v>
      </c>
      <c r="AP54" s="86" t="b">
        <v>0</v>
      </c>
      <c r="AQ54" s="94" t="s">
        <v>436</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28</v>
      </c>
      <c r="BM54" s="52">
        <v>100</v>
      </c>
      <c r="BN54" s="51">
        <v>28</v>
      </c>
    </row>
    <row r="55" spans="1:66" ht="30">
      <c r="A55" s="84" t="s">
        <v>234</v>
      </c>
      <c r="B55" s="84" t="s">
        <v>216</v>
      </c>
      <c r="C55" s="53" t="s">
        <v>1173</v>
      </c>
      <c r="D55" s="54">
        <v>10</v>
      </c>
      <c r="E55" s="65" t="s">
        <v>136</v>
      </c>
      <c r="F55" s="55">
        <v>19</v>
      </c>
      <c r="G55" s="53"/>
      <c r="H55" s="57"/>
      <c r="I55" s="56"/>
      <c r="J55" s="56"/>
      <c r="K55" s="36" t="s">
        <v>65</v>
      </c>
      <c r="L55" s="83">
        <v>55</v>
      </c>
      <c r="M55" s="83"/>
      <c r="N55" s="63"/>
      <c r="O55" s="86" t="s">
        <v>254</v>
      </c>
      <c r="P55" s="88">
        <v>43780.25666666667</v>
      </c>
      <c r="Q55" s="86" t="s">
        <v>273</v>
      </c>
      <c r="R55" s="86"/>
      <c r="S55" s="86"/>
      <c r="T55" s="86" t="s">
        <v>298</v>
      </c>
      <c r="U55" s="86"/>
      <c r="V55" s="90" t="s">
        <v>329</v>
      </c>
      <c r="W55" s="88">
        <v>43780.25666666667</v>
      </c>
      <c r="X55" s="92">
        <v>43780</v>
      </c>
      <c r="Y55" s="94" t="s">
        <v>359</v>
      </c>
      <c r="Z55" s="90" t="s">
        <v>396</v>
      </c>
      <c r="AA55" s="86"/>
      <c r="AB55" s="86"/>
      <c r="AC55" s="94" t="s">
        <v>433</v>
      </c>
      <c r="AD55" s="86"/>
      <c r="AE55" s="86" t="b">
        <v>0</v>
      </c>
      <c r="AF55" s="86">
        <v>0</v>
      </c>
      <c r="AG55" s="94" t="s">
        <v>442</v>
      </c>
      <c r="AH55" s="86" t="b">
        <v>0</v>
      </c>
      <c r="AI55" s="86" t="s">
        <v>446</v>
      </c>
      <c r="AJ55" s="86"/>
      <c r="AK55" s="94" t="s">
        <v>442</v>
      </c>
      <c r="AL55" s="86" t="b">
        <v>0</v>
      </c>
      <c r="AM55" s="86">
        <v>2</v>
      </c>
      <c r="AN55" s="94" t="s">
        <v>432</v>
      </c>
      <c r="AO55" s="86" t="s">
        <v>451</v>
      </c>
      <c r="AP55" s="86" t="b">
        <v>0</v>
      </c>
      <c r="AQ55" s="94" t="s">
        <v>432</v>
      </c>
      <c r="AR55" s="86" t="s">
        <v>176</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3</v>
      </c>
      <c r="BF55" s="51"/>
      <c r="BG55" s="52"/>
      <c r="BH55" s="51"/>
      <c r="BI55" s="52"/>
      <c r="BJ55" s="51"/>
      <c r="BK55" s="52"/>
      <c r="BL55" s="51"/>
      <c r="BM55" s="52"/>
      <c r="BN55" s="51"/>
    </row>
    <row r="56" spans="1:66" ht="30">
      <c r="A56" s="84" t="s">
        <v>234</v>
      </c>
      <c r="B56" s="84" t="s">
        <v>216</v>
      </c>
      <c r="C56" s="53" t="s">
        <v>1173</v>
      </c>
      <c r="D56" s="54">
        <v>10</v>
      </c>
      <c r="E56" s="65" t="s">
        <v>136</v>
      </c>
      <c r="F56" s="55">
        <v>19</v>
      </c>
      <c r="G56" s="53"/>
      <c r="H56" s="57"/>
      <c r="I56" s="56"/>
      <c r="J56" s="56"/>
      <c r="K56" s="36" t="s">
        <v>65</v>
      </c>
      <c r="L56" s="83">
        <v>56</v>
      </c>
      <c r="M56" s="83"/>
      <c r="N56" s="63"/>
      <c r="O56" s="86" t="s">
        <v>254</v>
      </c>
      <c r="P56" s="88">
        <v>43780.260925925926</v>
      </c>
      <c r="Q56" s="86" t="s">
        <v>274</v>
      </c>
      <c r="R56" s="86" t="s">
        <v>283</v>
      </c>
      <c r="S56" s="86" t="s">
        <v>289</v>
      </c>
      <c r="T56" s="86" t="s">
        <v>299</v>
      </c>
      <c r="U56" s="86"/>
      <c r="V56" s="90" t="s">
        <v>329</v>
      </c>
      <c r="W56" s="88">
        <v>43780.260925925926</v>
      </c>
      <c r="X56" s="92">
        <v>43780</v>
      </c>
      <c r="Y56" s="94" t="s">
        <v>360</v>
      </c>
      <c r="Z56" s="90" t="s">
        <v>397</v>
      </c>
      <c r="AA56" s="86"/>
      <c r="AB56" s="86"/>
      <c r="AC56" s="94" t="s">
        <v>434</v>
      </c>
      <c r="AD56" s="94" t="s">
        <v>432</v>
      </c>
      <c r="AE56" s="86" t="b">
        <v>0</v>
      </c>
      <c r="AF56" s="86">
        <v>1</v>
      </c>
      <c r="AG56" s="94" t="s">
        <v>444</v>
      </c>
      <c r="AH56" s="86" t="b">
        <v>1</v>
      </c>
      <c r="AI56" s="86" t="s">
        <v>446</v>
      </c>
      <c r="AJ56" s="86"/>
      <c r="AK56" s="94" t="s">
        <v>437</v>
      </c>
      <c r="AL56" s="86" t="b">
        <v>0</v>
      </c>
      <c r="AM56" s="86">
        <v>0</v>
      </c>
      <c r="AN56" s="94" t="s">
        <v>442</v>
      </c>
      <c r="AO56" s="86" t="s">
        <v>451</v>
      </c>
      <c r="AP56" s="86" t="b">
        <v>0</v>
      </c>
      <c r="AQ56" s="94" t="s">
        <v>432</v>
      </c>
      <c r="AR56" s="86" t="s">
        <v>176</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3</v>
      </c>
      <c r="BF56" s="51"/>
      <c r="BG56" s="52"/>
      <c r="BH56" s="51"/>
      <c r="BI56" s="52"/>
      <c r="BJ56" s="51"/>
      <c r="BK56" s="52"/>
      <c r="BL56" s="51"/>
      <c r="BM56" s="52"/>
      <c r="BN56" s="51"/>
    </row>
    <row r="57" spans="1:66" ht="30">
      <c r="A57" s="84" t="s">
        <v>234</v>
      </c>
      <c r="B57" s="84" t="s">
        <v>216</v>
      </c>
      <c r="C57" s="53" t="s">
        <v>1173</v>
      </c>
      <c r="D57" s="54">
        <v>10</v>
      </c>
      <c r="E57" s="65" t="s">
        <v>136</v>
      </c>
      <c r="F57" s="55">
        <v>19</v>
      </c>
      <c r="G57" s="53"/>
      <c r="H57" s="57"/>
      <c r="I57" s="56"/>
      <c r="J57" s="56"/>
      <c r="K57" s="36" t="s">
        <v>65</v>
      </c>
      <c r="L57" s="83">
        <v>57</v>
      </c>
      <c r="M57" s="83"/>
      <c r="N57" s="63"/>
      <c r="O57" s="86" t="s">
        <v>254</v>
      </c>
      <c r="P57" s="88">
        <v>43780.3490625</v>
      </c>
      <c r="Q57" s="86" t="s">
        <v>276</v>
      </c>
      <c r="R57" s="90" t="s">
        <v>284</v>
      </c>
      <c r="S57" s="86" t="s">
        <v>290</v>
      </c>
      <c r="T57" s="86" t="s">
        <v>300</v>
      </c>
      <c r="U57" s="86"/>
      <c r="V57" s="90" t="s">
        <v>329</v>
      </c>
      <c r="W57" s="88">
        <v>43780.3490625</v>
      </c>
      <c r="X57" s="92">
        <v>43780</v>
      </c>
      <c r="Y57" s="94" t="s">
        <v>362</v>
      </c>
      <c r="Z57" s="90" t="s">
        <v>399</v>
      </c>
      <c r="AA57" s="86"/>
      <c r="AB57" s="86"/>
      <c r="AC57" s="94" t="s">
        <v>436</v>
      </c>
      <c r="AD57" s="86"/>
      <c r="AE57" s="86" t="b">
        <v>0</v>
      </c>
      <c r="AF57" s="86">
        <v>0</v>
      </c>
      <c r="AG57" s="94" t="s">
        <v>442</v>
      </c>
      <c r="AH57" s="86" t="b">
        <v>0</v>
      </c>
      <c r="AI57" s="86" t="s">
        <v>448</v>
      </c>
      <c r="AJ57" s="86"/>
      <c r="AK57" s="94" t="s">
        <v>442</v>
      </c>
      <c r="AL57" s="86" t="b">
        <v>0</v>
      </c>
      <c r="AM57" s="86">
        <v>0</v>
      </c>
      <c r="AN57" s="94" t="s">
        <v>442</v>
      </c>
      <c r="AO57" s="86" t="s">
        <v>455</v>
      </c>
      <c r="AP57" s="86" t="b">
        <v>0</v>
      </c>
      <c r="AQ57" s="94" t="s">
        <v>436</v>
      </c>
      <c r="AR57" s="86" t="s">
        <v>176</v>
      </c>
      <c r="AS57" s="86">
        <v>0</v>
      </c>
      <c r="AT57" s="86">
        <v>0</v>
      </c>
      <c r="AU57" s="86"/>
      <c r="AV57" s="86"/>
      <c r="AW57" s="86"/>
      <c r="AX57" s="86"/>
      <c r="AY57" s="86"/>
      <c r="AZ57" s="86"/>
      <c r="BA57" s="86"/>
      <c r="BB57" s="86"/>
      <c r="BC57">
        <v>3</v>
      </c>
      <c r="BD57" s="85" t="str">
        <f>REPLACE(INDEX(GroupVertices[Group],MATCH(Edges[[#This Row],[Vertex 1]],GroupVertices[Vertex],0)),1,1,"")</f>
        <v>1</v>
      </c>
      <c r="BE57" s="85" t="str">
        <f>REPLACE(INDEX(GroupVertices[Group],MATCH(Edges[[#This Row],[Vertex 2]],GroupVertices[Vertex],0)),1,1,"")</f>
        <v>3</v>
      </c>
      <c r="BF57" s="51"/>
      <c r="BG57" s="52"/>
      <c r="BH57" s="51"/>
      <c r="BI57" s="52"/>
      <c r="BJ57" s="51"/>
      <c r="BK57" s="52"/>
      <c r="BL57" s="51"/>
      <c r="BM57" s="52"/>
      <c r="BN57" s="51"/>
    </row>
    <row r="58" spans="1:66" ht="30">
      <c r="A58" s="84" t="s">
        <v>234</v>
      </c>
      <c r="B58" s="84" t="s">
        <v>234</v>
      </c>
      <c r="C58" s="53" t="s">
        <v>1173</v>
      </c>
      <c r="D58" s="54">
        <v>10</v>
      </c>
      <c r="E58" s="65" t="s">
        <v>136</v>
      </c>
      <c r="F58" s="55">
        <v>19</v>
      </c>
      <c r="G58" s="53"/>
      <c r="H58" s="57"/>
      <c r="I58" s="56"/>
      <c r="J58" s="56"/>
      <c r="K58" s="36" t="s">
        <v>65</v>
      </c>
      <c r="L58" s="83">
        <v>58</v>
      </c>
      <c r="M58" s="83"/>
      <c r="N58" s="63"/>
      <c r="O58" s="86" t="s">
        <v>176</v>
      </c>
      <c r="P58" s="88">
        <v>43780.25984953704</v>
      </c>
      <c r="Q58" s="86" t="s">
        <v>277</v>
      </c>
      <c r="R58" s="90" t="s">
        <v>284</v>
      </c>
      <c r="S58" s="86" t="s">
        <v>290</v>
      </c>
      <c r="T58" s="86" t="s">
        <v>301</v>
      </c>
      <c r="U58" s="90" t="s">
        <v>313</v>
      </c>
      <c r="V58" s="90" t="s">
        <v>313</v>
      </c>
      <c r="W58" s="88">
        <v>43780.25984953704</v>
      </c>
      <c r="X58" s="92">
        <v>43780</v>
      </c>
      <c r="Y58" s="94" t="s">
        <v>363</v>
      </c>
      <c r="Z58" s="90" t="s">
        <v>400</v>
      </c>
      <c r="AA58" s="86"/>
      <c r="AB58" s="86"/>
      <c r="AC58" s="94" t="s">
        <v>437</v>
      </c>
      <c r="AD58" s="86"/>
      <c r="AE58" s="86" t="b">
        <v>0</v>
      </c>
      <c r="AF58" s="86">
        <v>0</v>
      </c>
      <c r="AG58" s="94" t="s">
        <v>442</v>
      </c>
      <c r="AH58" s="86" t="b">
        <v>0</v>
      </c>
      <c r="AI58" s="86" t="s">
        <v>446</v>
      </c>
      <c r="AJ58" s="86"/>
      <c r="AK58" s="94" t="s">
        <v>442</v>
      </c>
      <c r="AL58" s="86" t="b">
        <v>0</v>
      </c>
      <c r="AM58" s="86">
        <v>0</v>
      </c>
      <c r="AN58" s="94" t="s">
        <v>442</v>
      </c>
      <c r="AO58" s="86" t="s">
        <v>451</v>
      </c>
      <c r="AP58" s="86" t="b">
        <v>0</v>
      </c>
      <c r="AQ58" s="94" t="s">
        <v>437</v>
      </c>
      <c r="AR58" s="86" t="s">
        <v>176</v>
      </c>
      <c r="AS58" s="86">
        <v>0</v>
      </c>
      <c r="AT58" s="86">
        <v>0</v>
      </c>
      <c r="AU58" s="86"/>
      <c r="AV58" s="86"/>
      <c r="AW58" s="86"/>
      <c r="AX58" s="86"/>
      <c r="AY58" s="86"/>
      <c r="AZ58" s="86"/>
      <c r="BA58" s="86"/>
      <c r="BB58" s="86"/>
      <c r="BC58">
        <v>3</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32</v>
      </c>
      <c r="BM58" s="52">
        <v>100</v>
      </c>
      <c r="BN58" s="51">
        <v>32</v>
      </c>
    </row>
    <row r="59" spans="1:66" ht="30">
      <c r="A59" s="84" t="s">
        <v>234</v>
      </c>
      <c r="B59" s="84" t="s">
        <v>234</v>
      </c>
      <c r="C59" s="53" t="s">
        <v>1173</v>
      </c>
      <c r="D59" s="54">
        <v>10</v>
      </c>
      <c r="E59" s="65" t="s">
        <v>136</v>
      </c>
      <c r="F59" s="55">
        <v>19</v>
      </c>
      <c r="G59" s="53"/>
      <c r="H59" s="57"/>
      <c r="I59" s="56"/>
      <c r="J59" s="56"/>
      <c r="K59" s="36" t="s">
        <v>65</v>
      </c>
      <c r="L59" s="83">
        <v>59</v>
      </c>
      <c r="M59" s="83"/>
      <c r="N59" s="63"/>
      <c r="O59" s="86" t="s">
        <v>176</v>
      </c>
      <c r="P59" s="88">
        <v>43780.396053240744</v>
      </c>
      <c r="Q59" s="86" t="s">
        <v>272</v>
      </c>
      <c r="R59" s="90" t="s">
        <v>284</v>
      </c>
      <c r="S59" s="86" t="s">
        <v>290</v>
      </c>
      <c r="T59" s="86" t="s">
        <v>301</v>
      </c>
      <c r="U59" s="86"/>
      <c r="V59" s="90" t="s">
        <v>329</v>
      </c>
      <c r="W59" s="88">
        <v>43780.396053240744</v>
      </c>
      <c r="X59" s="92">
        <v>43780</v>
      </c>
      <c r="Y59" s="94" t="s">
        <v>364</v>
      </c>
      <c r="Z59" s="90" t="s">
        <v>401</v>
      </c>
      <c r="AA59" s="86"/>
      <c r="AB59" s="86"/>
      <c r="AC59" s="94" t="s">
        <v>438</v>
      </c>
      <c r="AD59" s="86"/>
      <c r="AE59" s="86" t="b">
        <v>0</v>
      </c>
      <c r="AF59" s="86">
        <v>1</v>
      </c>
      <c r="AG59" s="94" t="s">
        <v>442</v>
      </c>
      <c r="AH59" s="86" t="b">
        <v>0</v>
      </c>
      <c r="AI59" s="86" t="s">
        <v>446</v>
      </c>
      <c r="AJ59" s="86"/>
      <c r="AK59" s="94" t="s">
        <v>442</v>
      </c>
      <c r="AL59" s="86" t="b">
        <v>0</v>
      </c>
      <c r="AM59" s="86">
        <v>1</v>
      </c>
      <c r="AN59" s="94" t="s">
        <v>442</v>
      </c>
      <c r="AO59" s="86" t="s">
        <v>457</v>
      </c>
      <c r="AP59" s="86" t="b">
        <v>0</v>
      </c>
      <c r="AQ59" s="94" t="s">
        <v>438</v>
      </c>
      <c r="AR59" s="86" t="s">
        <v>176</v>
      </c>
      <c r="AS59" s="86">
        <v>0</v>
      </c>
      <c r="AT59" s="86">
        <v>0</v>
      </c>
      <c r="AU59" s="86"/>
      <c r="AV59" s="86"/>
      <c r="AW59" s="86"/>
      <c r="AX59" s="86"/>
      <c r="AY59" s="86"/>
      <c r="AZ59" s="86"/>
      <c r="BA59" s="86"/>
      <c r="BB59" s="86"/>
      <c r="BC59">
        <v>3</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33</v>
      </c>
      <c r="BM59" s="52">
        <v>100</v>
      </c>
      <c r="BN59" s="51">
        <v>33</v>
      </c>
    </row>
    <row r="60" spans="1:66" ht="30">
      <c r="A60" s="84" t="s">
        <v>234</v>
      </c>
      <c r="B60" s="84" t="s">
        <v>234</v>
      </c>
      <c r="C60" s="53" t="s">
        <v>1173</v>
      </c>
      <c r="D60" s="54">
        <v>10</v>
      </c>
      <c r="E60" s="65" t="s">
        <v>136</v>
      </c>
      <c r="F60" s="55">
        <v>19</v>
      </c>
      <c r="G60" s="53"/>
      <c r="H60" s="57"/>
      <c r="I60" s="56"/>
      <c r="J60" s="56"/>
      <c r="K60" s="36" t="s">
        <v>65</v>
      </c>
      <c r="L60" s="83">
        <v>60</v>
      </c>
      <c r="M60" s="83"/>
      <c r="N60" s="63"/>
      <c r="O60" s="86" t="s">
        <v>176</v>
      </c>
      <c r="P60" s="88">
        <v>43780.64599537037</v>
      </c>
      <c r="Q60" s="86" t="s">
        <v>278</v>
      </c>
      <c r="R60" s="90" t="s">
        <v>284</v>
      </c>
      <c r="S60" s="86" t="s">
        <v>290</v>
      </c>
      <c r="T60" s="86" t="s">
        <v>301</v>
      </c>
      <c r="U60" s="86"/>
      <c r="V60" s="90" t="s">
        <v>329</v>
      </c>
      <c r="W60" s="88">
        <v>43780.64599537037</v>
      </c>
      <c r="X60" s="92">
        <v>43780</v>
      </c>
      <c r="Y60" s="94" t="s">
        <v>365</v>
      </c>
      <c r="Z60" s="90" t="s">
        <v>402</v>
      </c>
      <c r="AA60" s="86"/>
      <c r="AB60" s="86"/>
      <c r="AC60" s="94" t="s">
        <v>439</v>
      </c>
      <c r="AD60" s="86"/>
      <c r="AE60" s="86" t="b">
        <v>0</v>
      </c>
      <c r="AF60" s="86">
        <v>2</v>
      </c>
      <c r="AG60" s="94" t="s">
        <v>442</v>
      </c>
      <c r="AH60" s="86" t="b">
        <v>0</v>
      </c>
      <c r="AI60" s="86" t="s">
        <v>446</v>
      </c>
      <c r="AJ60" s="86"/>
      <c r="AK60" s="94" t="s">
        <v>442</v>
      </c>
      <c r="AL60" s="86" t="b">
        <v>0</v>
      </c>
      <c r="AM60" s="86">
        <v>1</v>
      </c>
      <c r="AN60" s="94" t="s">
        <v>442</v>
      </c>
      <c r="AO60" s="86" t="s">
        <v>457</v>
      </c>
      <c r="AP60" s="86" t="b">
        <v>0</v>
      </c>
      <c r="AQ60" s="94" t="s">
        <v>439</v>
      </c>
      <c r="AR60" s="86" t="s">
        <v>176</v>
      </c>
      <c r="AS60" s="86">
        <v>0</v>
      </c>
      <c r="AT60" s="86">
        <v>0</v>
      </c>
      <c r="AU60" s="86"/>
      <c r="AV60" s="86"/>
      <c r="AW60" s="86"/>
      <c r="AX60" s="86"/>
      <c r="AY60" s="86"/>
      <c r="AZ60" s="86"/>
      <c r="BA60" s="86"/>
      <c r="BB60" s="86"/>
      <c r="BC60">
        <v>3</v>
      </c>
      <c r="BD60" s="85" t="str">
        <f>REPLACE(INDEX(GroupVertices[Group],MATCH(Edges[[#This Row],[Vertex 1]],GroupVertices[Vertex],0)),1,1,"")</f>
        <v>1</v>
      </c>
      <c r="BE60" s="85" t="str">
        <f>REPLACE(INDEX(GroupVertices[Group],MATCH(Edges[[#This Row],[Vertex 2]],GroupVertices[Vertex],0)),1,1,"")</f>
        <v>1</v>
      </c>
      <c r="BF60" s="51">
        <v>0</v>
      </c>
      <c r="BG60" s="52">
        <v>0</v>
      </c>
      <c r="BH60" s="51">
        <v>0</v>
      </c>
      <c r="BI60" s="52">
        <v>0</v>
      </c>
      <c r="BJ60" s="51">
        <v>0</v>
      </c>
      <c r="BK60" s="52">
        <v>0</v>
      </c>
      <c r="BL60" s="51">
        <v>34</v>
      </c>
      <c r="BM60" s="52">
        <v>100</v>
      </c>
      <c r="BN60" s="51">
        <v>34</v>
      </c>
    </row>
    <row r="61" spans="1:66" ht="15">
      <c r="A61" s="84" t="s">
        <v>235</v>
      </c>
      <c r="B61" s="84" t="s">
        <v>234</v>
      </c>
      <c r="C61" s="53" t="s">
        <v>1170</v>
      </c>
      <c r="D61" s="54">
        <v>3</v>
      </c>
      <c r="E61" s="65" t="s">
        <v>132</v>
      </c>
      <c r="F61" s="55">
        <v>32</v>
      </c>
      <c r="G61" s="53"/>
      <c r="H61" s="57"/>
      <c r="I61" s="56"/>
      <c r="J61" s="56"/>
      <c r="K61" s="36" t="s">
        <v>65</v>
      </c>
      <c r="L61" s="83">
        <v>61</v>
      </c>
      <c r="M61" s="83"/>
      <c r="N61" s="63"/>
      <c r="O61" s="86" t="s">
        <v>255</v>
      </c>
      <c r="P61" s="88">
        <v>43780.648680555554</v>
      </c>
      <c r="Q61" s="86" t="s">
        <v>278</v>
      </c>
      <c r="R61" s="86"/>
      <c r="S61" s="86"/>
      <c r="T61" s="86" t="s">
        <v>216</v>
      </c>
      <c r="U61" s="86"/>
      <c r="V61" s="90" t="s">
        <v>330</v>
      </c>
      <c r="W61" s="88">
        <v>43780.648680555554</v>
      </c>
      <c r="X61" s="92">
        <v>43780</v>
      </c>
      <c r="Y61" s="94" t="s">
        <v>366</v>
      </c>
      <c r="Z61" s="90" t="s">
        <v>403</v>
      </c>
      <c r="AA61" s="86"/>
      <c r="AB61" s="86"/>
      <c r="AC61" s="94" t="s">
        <v>440</v>
      </c>
      <c r="AD61" s="86"/>
      <c r="AE61" s="86" t="b">
        <v>0</v>
      </c>
      <c r="AF61" s="86">
        <v>0</v>
      </c>
      <c r="AG61" s="94" t="s">
        <v>442</v>
      </c>
      <c r="AH61" s="86" t="b">
        <v>0</v>
      </c>
      <c r="AI61" s="86" t="s">
        <v>446</v>
      </c>
      <c r="AJ61" s="86"/>
      <c r="AK61" s="94" t="s">
        <v>442</v>
      </c>
      <c r="AL61" s="86" t="b">
        <v>0</v>
      </c>
      <c r="AM61" s="86">
        <v>1</v>
      </c>
      <c r="AN61" s="94" t="s">
        <v>439</v>
      </c>
      <c r="AO61" s="86" t="s">
        <v>451</v>
      </c>
      <c r="AP61" s="86" t="b">
        <v>0</v>
      </c>
      <c r="AQ61" s="94" t="s">
        <v>439</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34</v>
      </c>
      <c r="BM61" s="52">
        <v>100</v>
      </c>
      <c r="BN61"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3" r:id="rId1" display="https://www.revistalagransabana.com/webcongress-colombia-2019"/>
    <hyperlink ref="R4" r:id="rId2" display="https://www.revistalagransabana.com/webcongress-colombia-2019"/>
    <hyperlink ref="R5" r:id="rId3" display="https://webcongress.com/colombia/"/>
    <hyperlink ref="R9" r:id="rId4" display="https://twitter.com/WayraCo/status/1192473297839104003"/>
    <hyperlink ref="R10" r:id="rId5" display="https://twitter.com/WayraCo/status/1192473297839104003"/>
    <hyperlink ref="R29" r:id="rId6" display="https://noticias.canalrcn.com/bogota/web-congress-el-evento-lider-en-emprendimiento-innovacion-y-marketing-que-se-toma-bogota"/>
    <hyperlink ref="R51" r:id="rId7" display="https://vivianfrancos.com/proximos-eventos-marketing/"/>
    <hyperlink ref="R52" r:id="rId8" display="https://vivianfrancos.com/proximos-eventos-marketing/"/>
    <hyperlink ref="R53" r:id="rId9" display="https://vivianfrancos.com/proximos-eventos-marketing/"/>
    <hyperlink ref="R54" r:id="rId10" display="https://vivianfrancos.com/proximos-eventos-marketing/"/>
    <hyperlink ref="R57" r:id="rId11" display="https://vivianfrancos.com/proximos-eventos-marketing/"/>
    <hyperlink ref="R58" r:id="rId12" display="https://vivianfrancos.com/proximos-eventos-marketing/"/>
    <hyperlink ref="R59" r:id="rId13" display="https://vivianfrancos.com/proximos-eventos-marketing/"/>
    <hyperlink ref="R60" r:id="rId14" display="https://vivianfrancos.com/proximos-eventos-marketing/"/>
    <hyperlink ref="U3" r:id="rId15" display="https://pbs.twimg.com/media/EGnRukxXkAA-plF.png"/>
    <hyperlink ref="U4" r:id="rId16" display="https://pbs.twimg.com/media/EGnRukyWoAEwTYo.jpg"/>
    <hyperlink ref="U5" r:id="rId17" display="https://pbs.twimg.com/media/EIu0rUNX0AAPXj-.jpg"/>
    <hyperlink ref="U7" r:id="rId18" display="https://pbs.twimg.com/media/EIxwyx-XkAAxH-6.jpg"/>
    <hyperlink ref="U14" r:id="rId19" display="https://pbs.twimg.com/media/B0GhvplCEAAHafe.jpg"/>
    <hyperlink ref="U15" r:id="rId20" display="https://pbs.twimg.com/media/B0GhvplCEAAHafe.jpg"/>
    <hyperlink ref="U16" r:id="rId21" display="https://pbs.twimg.com/media/B0Gl-NDIQAAimCu.jpg"/>
    <hyperlink ref="U25" r:id="rId22" display="https://pbs.twimg.com/media/EI5PEP0XUAA4iOs.jpg"/>
    <hyperlink ref="U26" r:id="rId23" display="https://pbs.twimg.com/ext_tw_video_thumb/1193201230224527360/pu/img/FZ4MdVDSi6i06KPk.jpg"/>
    <hyperlink ref="U27" r:id="rId24" display="https://pbs.twimg.com/media/EI9RR1RXUAAOsRA.jpg"/>
    <hyperlink ref="U28" r:id="rId25" display="https://pbs.twimg.com/ext_tw_video_thumb/1193356966598520832/pu/img/KZljR4trjxgL1EWg.jpg"/>
    <hyperlink ref="U29" r:id="rId26" display="https://pbs.twimg.com/media/EJBl68MWoAE_Frd.jpg"/>
    <hyperlink ref="U58" r:id="rId27" display="https://pbs.twimg.com/media/EJEjAknW4AEm0fK.png"/>
    <hyperlink ref="V3" r:id="rId28" display="https://pbs.twimg.com/media/EGnRukxXkAA-plF.png"/>
    <hyperlink ref="V4" r:id="rId29" display="https://pbs.twimg.com/media/EGnRukyWoAEwTYo.jpg"/>
    <hyperlink ref="V5" r:id="rId30" display="https://pbs.twimg.com/media/EIu0rUNX0AAPXj-.jpg"/>
    <hyperlink ref="V6" r:id="rId31" display="http://pbs.twimg.com/profile_images/1040638066321485824/OxvJSxqH_normal.jpg"/>
    <hyperlink ref="V7" r:id="rId32" display="https://pbs.twimg.com/media/EIxwyx-XkAAxH-6.jpg"/>
    <hyperlink ref="V8" r:id="rId33" display="http://pbs.twimg.com/profile_images/1042829925735116800/f-3qEiT9_normal.jpg"/>
    <hyperlink ref="V9" r:id="rId34" display="http://pbs.twimg.com/profile_images/1179159079270395905/xMFdgg7y_normal.jpg"/>
    <hyperlink ref="V10" r:id="rId35" display="http://pbs.twimg.com/profile_images/1042829925735116800/f-3qEiT9_normal.jpg"/>
    <hyperlink ref="V11" r:id="rId36" display="http://pbs.twimg.com/profile_images/1042829925735116800/f-3qEiT9_normal.jpg"/>
    <hyperlink ref="V12" r:id="rId37" display="http://pbs.twimg.com/profile_images/1133005785213095936/7DlFlNpB_normal.jpg"/>
    <hyperlink ref="V13" r:id="rId38" display="http://pbs.twimg.com/profile_images/1133005785213095936/7DlFlNpB_normal.jpg"/>
    <hyperlink ref="V14" r:id="rId39" display="https://pbs.twimg.com/media/B0GhvplCEAAHafe.jpg"/>
    <hyperlink ref="V15" r:id="rId40" display="https://pbs.twimg.com/media/B0GhvplCEAAHafe.jpg"/>
    <hyperlink ref="V16" r:id="rId41" display="https://pbs.twimg.com/media/B0Gl-NDIQAAimCu.jpg"/>
    <hyperlink ref="V17" r:id="rId42" display="http://pbs.twimg.com/profile_images/1186764885675380736/sXXxTeDb_normal.jpg"/>
    <hyperlink ref="V18" r:id="rId43" display="http://pbs.twimg.com/profile_images/1181049852739952640/WJXf8zQe_normal.jpg"/>
    <hyperlink ref="V19" r:id="rId44" display="http://pbs.twimg.com/profile_images/1181052821694758918/DYffb0az_normal.jpg"/>
    <hyperlink ref="V20" r:id="rId45" display="http://pbs.twimg.com/profile_images/1178466389931069440/7QCWhT0T_normal.jpg"/>
    <hyperlink ref="V21" r:id="rId46" display="http://pbs.twimg.com/profile_images/1178467173724872705/OHIaTh-3_normal.jpg"/>
    <hyperlink ref="V22" r:id="rId47" display="http://pbs.twimg.com/profile_images/1184975293917863941/nhb2yoGx_normal.jpg"/>
    <hyperlink ref="V23" r:id="rId48" display="http://pbs.twimg.com/profile_images/905366553755082753/9Xi63Tto_normal.jpg"/>
    <hyperlink ref="V24" r:id="rId49" display="http://pbs.twimg.com/profile_images/1175937845095260161/EJSEEVT8_normal.jpg"/>
    <hyperlink ref="V25" r:id="rId50" display="https://pbs.twimg.com/media/EI5PEP0XUAA4iOs.jpg"/>
    <hyperlink ref="V26" r:id="rId51" display="https://pbs.twimg.com/ext_tw_video_thumb/1193201230224527360/pu/img/FZ4MdVDSi6i06KPk.jpg"/>
    <hyperlink ref="V27" r:id="rId52" display="https://pbs.twimg.com/media/EI9RR1RXUAAOsRA.jpg"/>
    <hyperlink ref="V28" r:id="rId53" display="https://pbs.twimg.com/ext_tw_video_thumb/1193356966598520832/pu/img/KZljR4trjxgL1EWg.jpg"/>
    <hyperlink ref="V29" r:id="rId54" display="https://pbs.twimg.com/media/EJBl68MWoAE_Frd.jpg"/>
    <hyperlink ref="V30" r:id="rId55" display="http://pbs.twimg.com/profile_images/668230208042967040/t8R_ukLL_normal.jpg"/>
    <hyperlink ref="V31" r:id="rId56" display="http://pbs.twimg.com/profile_images/1179579816770768896/LahxSMyf_normal.jpg"/>
    <hyperlink ref="V32" r:id="rId57" display="http://pbs.twimg.com/profile_images/1164644375953100800/i2TsS4Mk_normal.png"/>
    <hyperlink ref="V33" r:id="rId58" display="http://pbs.twimg.com/profile_images/1184702192336490499/xiuYhert_normal.jpg"/>
    <hyperlink ref="V34" r:id="rId59" display="http://pbs.twimg.com/profile_images/1184702192336490499/xiuYhert_normal.jpg"/>
    <hyperlink ref="V35" r:id="rId60" display="http://pbs.twimg.com/profile_images/1164644375953100800/i2TsS4Mk_normal.png"/>
    <hyperlink ref="V36" r:id="rId61" display="http://pbs.twimg.com/profile_images/1184702192336490499/xiuYhert_normal.jpg"/>
    <hyperlink ref="V37" r:id="rId62" display="http://pbs.twimg.com/profile_images/1184702192336490499/xiuYhert_normal.jpg"/>
    <hyperlink ref="V38" r:id="rId63" display="http://pbs.twimg.com/profile_images/1164644375953100800/i2TsS4Mk_normal.png"/>
    <hyperlink ref="V39" r:id="rId64" display="http://pbs.twimg.com/profile_images/1184702192336490499/xiuYhert_normal.jpg"/>
    <hyperlink ref="V40" r:id="rId65" display="http://pbs.twimg.com/profile_images/1184702192336490499/xiuYhert_normal.jpg"/>
    <hyperlink ref="V41" r:id="rId66" display="http://pbs.twimg.com/profile_images/1184702192336490499/xiuYhert_normal.jpg"/>
    <hyperlink ref="V42" r:id="rId67" display="http://pbs.twimg.com/profile_images/1184702192336490499/xiuYhert_normal.jpg"/>
    <hyperlink ref="V43" r:id="rId68" display="http://pbs.twimg.com/profile_images/1184702192336490499/xiuYhert_normal.jpg"/>
    <hyperlink ref="V44" r:id="rId69" display="http://pbs.twimg.com/profile_images/1184702192336490499/xiuYhert_normal.jpg"/>
    <hyperlink ref="V45" r:id="rId70" display="http://pbs.twimg.com/profile_images/1184702192336490499/xiuYhert_normal.jpg"/>
    <hyperlink ref="V46" r:id="rId71" display="http://pbs.twimg.com/profile_images/1184702192336490499/xiuYhert_normal.jpg"/>
    <hyperlink ref="V47" r:id="rId72" display="http://pbs.twimg.com/profile_images/1184702192336490499/xiuYhert_normal.jpg"/>
    <hyperlink ref="V48" r:id="rId73" display="http://pbs.twimg.com/profile_images/1184702192336490499/xiuYhert_normal.jpg"/>
    <hyperlink ref="V49" r:id="rId74" display="http://pbs.twimg.com/profile_images/1184702192336490499/xiuYhert_normal.jpg"/>
    <hyperlink ref="V50" r:id="rId75" display="http://pbs.twimg.com/profile_images/1184702192336490499/xiuYhert_normal.jpg"/>
    <hyperlink ref="V51" r:id="rId76" display="http://pbs.twimg.com/profile_images/1184702192336490499/xiuYhert_normal.jpg"/>
    <hyperlink ref="V52" r:id="rId77" display="http://pbs.twimg.com/profile_images/1184702192336490499/xiuYhert_normal.jpg"/>
    <hyperlink ref="V53" r:id="rId78" display="http://pbs.twimg.com/profile_images/1184702192336490499/xiuYhert_normal.jpg"/>
    <hyperlink ref="V54" r:id="rId79" display="http://pbs.twimg.com/profile_images/1184702192336490499/xiuYhert_normal.jpg"/>
    <hyperlink ref="V55" r:id="rId80" display="http://pbs.twimg.com/profile_images/1184702192336490499/xiuYhert_normal.jpg"/>
    <hyperlink ref="V56" r:id="rId81" display="http://pbs.twimg.com/profile_images/1184702192336490499/xiuYhert_normal.jpg"/>
    <hyperlink ref="V57" r:id="rId82" display="http://pbs.twimg.com/profile_images/1184702192336490499/xiuYhert_normal.jpg"/>
    <hyperlink ref="V58" r:id="rId83" display="https://pbs.twimg.com/media/EJEjAknW4AEm0fK.png"/>
    <hyperlink ref="V59" r:id="rId84" display="http://pbs.twimg.com/profile_images/1184702192336490499/xiuYhert_normal.jpg"/>
    <hyperlink ref="V60" r:id="rId85" display="http://pbs.twimg.com/profile_images/1184702192336490499/xiuYhert_normal.jpg"/>
    <hyperlink ref="V61" r:id="rId86" display="http://pbs.twimg.com/profile_images/1130437543546298373/6vOwgv96_normal.png"/>
    <hyperlink ref="Z3" r:id="rId87" display="https://twitter.com/lagransabanarev/status/1191388383576236032"/>
    <hyperlink ref="Z4" r:id="rId88" display="https://twitter.com/lagransabanarev/status/1192113159391178752"/>
    <hyperlink ref="Z5" r:id="rId89" display="https://twitter.com/puntoco/status/1192245186795053059"/>
    <hyperlink ref="Z6" r:id="rId90" display="https://twitter.com/webcongress/status/1192270674926166016"/>
    <hyperlink ref="Z7" r:id="rId91" display="https://twitter.com/webcongress/status/1192452021644906497"/>
    <hyperlink ref="Z8" r:id="rId92" display="https://twitter.com/wayraco/status/1192468084201807872"/>
    <hyperlink ref="Z9" r:id="rId93" display="https://twitter.com/_diegomalandro/status/1192473744750653442"/>
    <hyperlink ref="Z10" r:id="rId94" display="https://twitter.com/wayraco/status/1192473839214702592"/>
    <hyperlink ref="Z11" r:id="rId95" display="https://twitter.com/wayraco/status/1192468084201807872"/>
    <hyperlink ref="Z12" r:id="rId96" display="https://twitter.com/cap_inteligente/status/1192919928967483393"/>
    <hyperlink ref="Z13" r:id="rId97" display="https://twitter.com/cap_inteligente/status/1192970108014153730"/>
    <hyperlink ref="Z14" r:id="rId98" display="https://twitter.com/monicavillalaz/status/522876997836349441"/>
    <hyperlink ref="Z15" r:id="rId99" display="https://twitter.com/pcolmenares/status/1193175769436114944"/>
    <hyperlink ref="Z16" r:id="rId100" display="https://twitter.com/tesserhealth/status/522881603307970560"/>
    <hyperlink ref="Z17" r:id="rId101" display="https://twitter.com/pcolmenares/status/1193175818903728129"/>
    <hyperlink ref="Z18" r:id="rId102" display="https://twitter.com/marianaa1vare5/status/1193201997316591617"/>
    <hyperlink ref="Z19" r:id="rId103" display="https://twitter.com/torr3s_julio/status/1193204275972845568"/>
    <hyperlink ref="Z20" r:id="rId104" display="https://twitter.com/shairaandrea11/status/1193215090356621317"/>
    <hyperlink ref="Z21" r:id="rId105" display="https://twitter.com/solrojasv19/status/1193215102805315584"/>
    <hyperlink ref="Z22" r:id="rId106" display="https://twitter.com/patricia6onzal1/status/1193283576017670144"/>
    <hyperlink ref="Z23" r:id="rId107" display="https://twitter.com/edwinluengasve/status/1193616606343188488"/>
    <hyperlink ref="Z24" r:id="rId108" display="https://twitter.com/canalrcn/status/1193640360905457666"/>
    <hyperlink ref="Z25" r:id="rId109" display="https://twitter.com/noticiasrcn/status/1192977897730052096"/>
    <hyperlink ref="Z26" r:id="rId110" display="https://twitter.com/noticiasrcn/status/1193201304912445442"/>
    <hyperlink ref="Z27" r:id="rId111" display="https://twitter.com/noticiasrcn/status/1193261826206818304"/>
    <hyperlink ref="Z28" r:id="rId112" display="https://twitter.com/noticiasrcn/status/1193357025436147712"/>
    <hyperlink ref="Z29" r:id="rId113" display="https://twitter.com/noticiasrcn/status/1193615558882689024"/>
    <hyperlink ref="Z30" r:id="rId114" display="https://twitter.com/arturoespinos24/status/1193664936448315402"/>
    <hyperlink ref="Z31" r:id="rId115" display="https://twitter.com/ene3112/status/1193830047909588992"/>
    <hyperlink ref="Z32" r:id="rId116" display="https://twitter.com/fromdoppler/status/1185160940695834624"/>
    <hyperlink ref="Z33" r:id="rId117" display="https://twitter.com/vivianfrancos/status/1193772743872983041"/>
    <hyperlink ref="Z34" r:id="rId118" display="https://twitter.com/vivianfrancos/status/1193774289385906176"/>
    <hyperlink ref="Z35" r:id="rId119" display="https://twitter.com/fromdoppler/status/1185160940695834624"/>
    <hyperlink ref="Z36" r:id="rId120" display="https://twitter.com/vivianfrancos/status/1193772743872983041"/>
    <hyperlink ref="Z37" r:id="rId121" display="https://twitter.com/vivianfrancos/status/1193774289385906176"/>
    <hyperlink ref="Z38" r:id="rId122" display="https://twitter.com/fromdoppler/status/1185160940695834624"/>
    <hyperlink ref="Z39" r:id="rId123" display="https://twitter.com/vivianfrancos/status/1193772743872983041"/>
    <hyperlink ref="Z40" r:id="rId124" display="https://twitter.com/vivianfrancos/status/1193774289385906176"/>
    <hyperlink ref="Z41" r:id="rId125" display="https://twitter.com/vivianfrancos/status/1193774428917813248"/>
    <hyperlink ref="Z42" r:id="rId126" display="https://twitter.com/vivianfrancos/status/1193774428917813248"/>
    <hyperlink ref="Z43" r:id="rId127" display="https://twitter.com/vivianfrancos/status/1193774428917813248"/>
    <hyperlink ref="Z44" r:id="rId128" display="https://twitter.com/vivianfrancos/status/1193774428917813248"/>
    <hyperlink ref="Z45" r:id="rId129" display="https://twitter.com/vivianfrancos/status/1193774428917813248"/>
    <hyperlink ref="Z46" r:id="rId130" display="https://twitter.com/vivianfrancos/status/1193774428917813248"/>
    <hyperlink ref="Z47" r:id="rId131" display="https://twitter.com/vivianfrancos/status/1193774428917813248"/>
    <hyperlink ref="Z48" r:id="rId132" display="https://twitter.com/vivianfrancos/status/1193774428917813248"/>
    <hyperlink ref="Z49" r:id="rId133" display="https://twitter.com/vivianfrancos/status/1193774428917813248"/>
    <hyperlink ref="Z50" r:id="rId134" display="https://twitter.com/vivianfrancos/status/1193774428917813248"/>
    <hyperlink ref="Z51" r:id="rId135" display="https://twitter.com/vivianfrancos/status/1193806228897566720"/>
    <hyperlink ref="Z52" r:id="rId136" display="https://twitter.com/vivianfrancos/status/1193806228897566720"/>
    <hyperlink ref="Z53" r:id="rId137" display="https://twitter.com/vivianfrancos/status/1193806228897566720"/>
    <hyperlink ref="Z54" r:id="rId138" display="https://twitter.com/vivianfrancos/status/1193806228897566720"/>
    <hyperlink ref="Z55" r:id="rId139" display="https://twitter.com/vivianfrancos/status/1193772743872983041"/>
    <hyperlink ref="Z56" r:id="rId140" display="https://twitter.com/vivianfrancos/status/1193774289385906176"/>
    <hyperlink ref="Z57" r:id="rId141" display="https://twitter.com/vivianfrancos/status/1193806228897566720"/>
    <hyperlink ref="Z58" r:id="rId142" display="https://twitter.com/vivianfrancos/status/1193773897876987912"/>
    <hyperlink ref="Z59" r:id="rId143" display="https://twitter.com/vivianfrancos/status/1193823255905406976"/>
    <hyperlink ref="Z60" r:id="rId144" display="https://twitter.com/vivianfrancos/status/1193913832609140741"/>
    <hyperlink ref="Z61" r:id="rId145" display="https://twitter.com/comunamkt/status/1193914806476197892"/>
    <hyperlink ref="BB16" r:id="rId146" display="https://api.twitter.com/1.1/geo/id/9d8ae4b0fac2036a.json"/>
  </hyperlinks>
  <printOptions/>
  <pageMargins left="0.7" right="0.7" top="0.75" bottom="0.75" header="0.3" footer="0.3"/>
  <pageSetup horizontalDpi="600" verticalDpi="600" orientation="portrait" r:id="rId150"/>
  <legacyDrawing r:id="rId148"/>
  <tableParts>
    <tablePart r:id="rId1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1119</v>
      </c>
      <c r="B1" s="13" t="s">
        <v>1120</v>
      </c>
      <c r="C1" s="13" t="s">
        <v>1113</v>
      </c>
      <c r="D1" s="13" t="s">
        <v>1114</v>
      </c>
      <c r="E1" s="13" t="s">
        <v>1121</v>
      </c>
      <c r="F1" s="13" t="s">
        <v>144</v>
      </c>
      <c r="G1" s="13" t="s">
        <v>1122</v>
      </c>
      <c r="H1" s="13" t="s">
        <v>1123</v>
      </c>
      <c r="I1" s="13" t="s">
        <v>1124</v>
      </c>
      <c r="J1" s="13" t="s">
        <v>1125</v>
      </c>
      <c r="K1" s="13" t="s">
        <v>1126</v>
      </c>
      <c r="L1" s="13" t="s">
        <v>1127</v>
      </c>
    </row>
    <row r="2" spans="1:12" ht="15">
      <c r="A2" s="93" t="s">
        <v>869</v>
      </c>
      <c r="B2" s="93" t="s">
        <v>868</v>
      </c>
      <c r="C2" s="93">
        <v>23</v>
      </c>
      <c r="D2" s="132">
        <v>0.006541183781179406</v>
      </c>
      <c r="E2" s="132">
        <v>1.2314641093712835</v>
      </c>
      <c r="F2" s="93" t="s">
        <v>1115</v>
      </c>
      <c r="G2" s="93" t="b">
        <v>0</v>
      </c>
      <c r="H2" s="93" t="b">
        <v>0</v>
      </c>
      <c r="I2" s="93" t="b">
        <v>0</v>
      </c>
      <c r="J2" s="93" t="b">
        <v>0</v>
      </c>
      <c r="K2" s="93" t="b">
        <v>0</v>
      </c>
      <c r="L2" s="93" t="b">
        <v>0</v>
      </c>
    </row>
    <row r="3" spans="1:12" ht="15">
      <c r="A3" s="93" t="s">
        <v>870</v>
      </c>
      <c r="B3" s="93" t="s">
        <v>878</v>
      </c>
      <c r="C3" s="93">
        <v>21</v>
      </c>
      <c r="D3" s="132">
        <v>0.0071151942369071484</v>
      </c>
      <c r="E3" s="132">
        <v>1.476491385890033</v>
      </c>
      <c r="F3" s="93" t="s">
        <v>1115</v>
      </c>
      <c r="G3" s="93" t="b">
        <v>0</v>
      </c>
      <c r="H3" s="93" t="b">
        <v>0</v>
      </c>
      <c r="I3" s="93" t="b">
        <v>0</v>
      </c>
      <c r="J3" s="93" t="b">
        <v>0</v>
      </c>
      <c r="K3" s="93" t="b">
        <v>0</v>
      </c>
      <c r="L3" s="93" t="b">
        <v>0</v>
      </c>
    </row>
    <row r="4" spans="1:12" ht="15">
      <c r="A4" s="93" t="s">
        <v>1044</v>
      </c>
      <c r="B4" s="93" t="s">
        <v>1045</v>
      </c>
      <c r="C4" s="93">
        <v>21</v>
      </c>
      <c r="D4" s="132">
        <v>0.0071151942369071484</v>
      </c>
      <c r="E4" s="132">
        <v>1.5159999271737066</v>
      </c>
      <c r="F4" s="93" t="s">
        <v>1115</v>
      </c>
      <c r="G4" s="93" t="b">
        <v>0</v>
      </c>
      <c r="H4" s="93" t="b">
        <v>0</v>
      </c>
      <c r="I4" s="93" t="b">
        <v>0</v>
      </c>
      <c r="J4" s="93" t="b">
        <v>0</v>
      </c>
      <c r="K4" s="93" t="b">
        <v>0</v>
      </c>
      <c r="L4" s="93" t="b">
        <v>0</v>
      </c>
    </row>
    <row r="5" spans="1:12" ht="15">
      <c r="A5" s="93" t="s">
        <v>876</v>
      </c>
      <c r="B5" s="93" t="s">
        <v>877</v>
      </c>
      <c r="C5" s="93">
        <v>20</v>
      </c>
      <c r="D5" s="132">
        <v>0.007360102710826827</v>
      </c>
      <c r="E5" s="132">
        <v>1.5159999271737066</v>
      </c>
      <c r="F5" s="93" t="s">
        <v>1115</v>
      </c>
      <c r="G5" s="93" t="b">
        <v>0</v>
      </c>
      <c r="H5" s="93" t="b">
        <v>0</v>
      </c>
      <c r="I5" s="93" t="b">
        <v>0</v>
      </c>
      <c r="J5" s="93" t="b">
        <v>0</v>
      </c>
      <c r="K5" s="93" t="b">
        <v>0</v>
      </c>
      <c r="L5" s="93" t="b">
        <v>0</v>
      </c>
    </row>
    <row r="6" spans="1:12" ht="15">
      <c r="A6" s="93" t="s">
        <v>877</v>
      </c>
      <c r="B6" s="93" t="s">
        <v>867</v>
      </c>
      <c r="C6" s="93">
        <v>20</v>
      </c>
      <c r="D6" s="132">
        <v>0.007360102710826827</v>
      </c>
      <c r="E6" s="132">
        <v>1.2488281987706928</v>
      </c>
      <c r="F6" s="93" t="s">
        <v>1115</v>
      </c>
      <c r="G6" s="93" t="b">
        <v>0</v>
      </c>
      <c r="H6" s="93" t="b">
        <v>0</v>
      </c>
      <c r="I6" s="93" t="b">
        <v>0</v>
      </c>
      <c r="J6" s="93" t="b">
        <v>0</v>
      </c>
      <c r="K6" s="93" t="b">
        <v>0</v>
      </c>
      <c r="L6" s="93" t="b">
        <v>0</v>
      </c>
    </row>
    <row r="7" spans="1:12" ht="15">
      <c r="A7" s="93" t="s">
        <v>1043</v>
      </c>
      <c r="B7" s="93" t="s">
        <v>869</v>
      </c>
      <c r="C7" s="93">
        <v>20</v>
      </c>
      <c r="D7" s="132">
        <v>0.007360102710826827</v>
      </c>
      <c r="E7" s="132">
        <v>1.3197052820297384</v>
      </c>
      <c r="F7" s="93" t="s">
        <v>1115</v>
      </c>
      <c r="G7" s="93" t="b">
        <v>0</v>
      </c>
      <c r="H7" s="93" t="b">
        <v>0</v>
      </c>
      <c r="I7" s="93" t="b">
        <v>0</v>
      </c>
      <c r="J7" s="93" t="b">
        <v>0</v>
      </c>
      <c r="K7" s="93" t="b">
        <v>0</v>
      </c>
      <c r="L7" s="93" t="b">
        <v>0</v>
      </c>
    </row>
    <row r="8" spans="1:12" ht="15">
      <c r="A8" s="93" t="s">
        <v>868</v>
      </c>
      <c r="B8" s="93" t="s">
        <v>1046</v>
      </c>
      <c r="C8" s="93">
        <v>20</v>
      </c>
      <c r="D8" s="132">
        <v>0.007360102710826827</v>
      </c>
      <c r="E8" s="132">
        <v>1.325668229003415</v>
      </c>
      <c r="F8" s="93" t="s">
        <v>1115</v>
      </c>
      <c r="G8" s="93" t="b">
        <v>0</v>
      </c>
      <c r="H8" s="93" t="b">
        <v>0</v>
      </c>
      <c r="I8" s="93" t="b">
        <v>0</v>
      </c>
      <c r="J8" s="93" t="b">
        <v>0</v>
      </c>
      <c r="K8" s="93" t="b">
        <v>0</v>
      </c>
      <c r="L8" s="93" t="b">
        <v>0</v>
      </c>
    </row>
    <row r="9" spans="1:12" ht="15">
      <c r="A9" s="93" t="s">
        <v>871</v>
      </c>
      <c r="B9" s="93" t="s">
        <v>1044</v>
      </c>
      <c r="C9" s="93">
        <v>17</v>
      </c>
      <c r="D9" s="132">
        <v>0.007908812184171153</v>
      </c>
      <c r="E9" s="132">
        <v>1.4454188528879992</v>
      </c>
      <c r="F9" s="93" t="s">
        <v>1115</v>
      </c>
      <c r="G9" s="93" t="b">
        <v>0</v>
      </c>
      <c r="H9" s="93" t="b">
        <v>0</v>
      </c>
      <c r="I9" s="93" t="b">
        <v>0</v>
      </c>
      <c r="J9" s="93" t="b">
        <v>0</v>
      </c>
      <c r="K9" s="93" t="b">
        <v>0</v>
      </c>
      <c r="L9" s="93" t="b">
        <v>0</v>
      </c>
    </row>
    <row r="10" spans="1:12" ht="15">
      <c r="A10" s="93" t="s">
        <v>836</v>
      </c>
      <c r="B10" s="93" t="s">
        <v>837</v>
      </c>
      <c r="C10" s="93">
        <v>16</v>
      </c>
      <c r="D10" s="132">
        <v>0.008023840031097965</v>
      </c>
      <c r="E10" s="132">
        <v>1.5566177780819705</v>
      </c>
      <c r="F10" s="93" t="s">
        <v>1115</v>
      </c>
      <c r="G10" s="93" t="b">
        <v>0</v>
      </c>
      <c r="H10" s="93" t="b">
        <v>0</v>
      </c>
      <c r="I10" s="93" t="b">
        <v>0</v>
      </c>
      <c r="J10" s="93" t="b">
        <v>0</v>
      </c>
      <c r="K10" s="93" t="b">
        <v>0</v>
      </c>
      <c r="L10" s="93" t="b">
        <v>0</v>
      </c>
    </row>
    <row r="11" spans="1:12" ht="15">
      <c r="A11" s="93" t="s">
        <v>835</v>
      </c>
      <c r="B11" s="93" t="s">
        <v>836</v>
      </c>
      <c r="C11" s="93">
        <v>15</v>
      </c>
      <c r="D11" s="132">
        <v>0.008101455888663508</v>
      </c>
      <c r="E11" s="132">
        <v>1.503765470756695</v>
      </c>
      <c r="F11" s="93" t="s">
        <v>1115</v>
      </c>
      <c r="G11" s="93" t="b">
        <v>0</v>
      </c>
      <c r="H11" s="93" t="b">
        <v>0</v>
      </c>
      <c r="I11" s="93" t="b">
        <v>0</v>
      </c>
      <c r="J11" s="93" t="b">
        <v>0</v>
      </c>
      <c r="K11" s="93" t="b">
        <v>0</v>
      </c>
      <c r="L11" s="93" t="b">
        <v>0</v>
      </c>
    </row>
    <row r="12" spans="1:12" ht="15">
      <c r="A12" s="93" t="s">
        <v>878</v>
      </c>
      <c r="B12" s="93" t="s">
        <v>835</v>
      </c>
      <c r="C12" s="93">
        <v>14</v>
      </c>
      <c r="D12" s="132">
        <v>0.008139162035044901</v>
      </c>
      <c r="E12" s="132">
        <v>1.4068554577486385</v>
      </c>
      <c r="F12" s="93" t="s">
        <v>1115</v>
      </c>
      <c r="G12" s="93" t="b">
        <v>0</v>
      </c>
      <c r="H12" s="93" t="b">
        <v>0</v>
      </c>
      <c r="I12" s="93" t="b">
        <v>0</v>
      </c>
      <c r="J12" s="93" t="b">
        <v>0</v>
      </c>
      <c r="K12" s="93" t="b">
        <v>0</v>
      </c>
      <c r="L12" s="93" t="b">
        <v>0</v>
      </c>
    </row>
    <row r="13" spans="1:12" ht="15">
      <c r="A13" s="93" t="s">
        <v>867</v>
      </c>
      <c r="B13" s="93" t="s">
        <v>870</v>
      </c>
      <c r="C13" s="93">
        <v>13</v>
      </c>
      <c r="D13" s="132">
        <v>0.00813410307559512</v>
      </c>
      <c r="E13" s="132">
        <v>1.0222330141298748</v>
      </c>
      <c r="F13" s="93" t="s">
        <v>1115</v>
      </c>
      <c r="G13" s="93" t="b">
        <v>0</v>
      </c>
      <c r="H13" s="93" t="b">
        <v>0</v>
      </c>
      <c r="I13" s="93" t="b">
        <v>0</v>
      </c>
      <c r="J13" s="93" t="b">
        <v>0</v>
      </c>
      <c r="K13" s="93" t="b">
        <v>0</v>
      </c>
      <c r="L13" s="93" t="b">
        <v>0</v>
      </c>
    </row>
    <row r="14" spans="1:12" ht="15">
      <c r="A14" s="93" t="s">
        <v>1045</v>
      </c>
      <c r="B14" s="93" t="s">
        <v>1043</v>
      </c>
      <c r="C14" s="93">
        <v>13</v>
      </c>
      <c r="D14" s="132">
        <v>0.00813410307559512</v>
      </c>
      <c r="E14" s="132">
        <v>1.2875205986583371</v>
      </c>
      <c r="F14" s="93" t="s">
        <v>1115</v>
      </c>
      <c r="G14" s="93" t="b">
        <v>0</v>
      </c>
      <c r="H14" s="93" t="b">
        <v>0</v>
      </c>
      <c r="I14" s="93" t="b">
        <v>0</v>
      </c>
      <c r="J14" s="93" t="b">
        <v>0</v>
      </c>
      <c r="K14" s="93" t="b">
        <v>0</v>
      </c>
      <c r="L14" s="93" t="b">
        <v>0</v>
      </c>
    </row>
    <row r="15" spans="1:12" ht="15">
      <c r="A15" s="93" t="s">
        <v>837</v>
      </c>
      <c r="B15" s="93" t="s">
        <v>871</v>
      </c>
      <c r="C15" s="93">
        <v>13</v>
      </c>
      <c r="D15" s="132">
        <v>0.00813410307559512</v>
      </c>
      <c r="E15" s="132">
        <v>1.3792909720139823</v>
      </c>
      <c r="F15" s="93" t="s">
        <v>1115</v>
      </c>
      <c r="G15" s="93" t="b">
        <v>0</v>
      </c>
      <c r="H15" s="93" t="b">
        <v>0</v>
      </c>
      <c r="I15" s="93" t="b">
        <v>0</v>
      </c>
      <c r="J15" s="93" t="b">
        <v>0</v>
      </c>
      <c r="K15" s="93" t="b">
        <v>0</v>
      </c>
      <c r="L15" s="93" t="b">
        <v>0</v>
      </c>
    </row>
    <row r="16" spans="1:12" ht="15">
      <c r="A16" s="93" t="s">
        <v>849</v>
      </c>
      <c r="B16" s="93" t="s">
        <v>1047</v>
      </c>
      <c r="C16" s="93">
        <v>11</v>
      </c>
      <c r="D16" s="132">
        <v>0.007981955134981364</v>
      </c>
      <c r="E16" s="132">
        <v>1.5829467168043199</v>
      </c>
      <c r="F16" s="93" t="s">
        <v>1115</v>
      </c>
      <c r="G16" s="93" t="b">
        <v>0</v>
      </c>
      <c r="H16" s="93" t="b">
        <v>0</v>
      </c>
      <c r="I16" s="93" t="b">
        <v>0</v>
      </c>
      <c r="J16" s="93" t="b">
        <v>0</v>
      </c>
      <c r="K16" s="93" t="b">
        <v>0</v>
      </c>
      <c r="L16" s="93" t="b">
        <v>0</v>
      </c>
    </row>
    <row r="17" spans="1:12" ht="15">
      <c r="A17" s="93" t="s">
        <v>1048</v>
      </c>
      <c r="B17" s="93" t="s">
        <v>876</v>
      </c>
      <c r="C17" s="93">
        <v>11</v>
      </c>
      <c r="D17" s="132">
        <v>0.007981955134981364</v>
      </c>
      <c r="E17" s="132">
        <v>1.5371892262436446</v>
      </c>
      <c r="F17" s="93" t="s">
        <v>1115</v>
      </c>
      <c r="G17" s="93" t="b">
        <v>0</v>
      </c>
      <c r="H17" s="93" t="b">
        <v>0</v>
      </c>
      <c r="I17" s="93" t="b">
        <v>0</v>
      </c>
      <c r="J17" s="93" t="b">
        <v>0</v>
      </c>
      <c r="K17" s="93" t="b">
        <v>0</v>
      </c>
      <c r="L17" s="93" t="b">
        <v>0</v>
      </c>
    </row>
    <row r="18" spans="1:12" ht="15">
      <c r="A18" s="93" t="s">
        <v>1047</v>
      </c>
      <c r="B18" s="93" t="s">
        <v>1048</v>
      </c>
      <c r="C18" s="93">
        <v>9</v>
      </c>
      <c r="D18" s="132">
        <v>0.007611064644144671</v>
      </c>
      <c r="E18" s="132">
        <v>1.7096763610305008</v>
      </c>
      <c r="F18" s="93" t="s">
        <v>1115</v>
      </c>
      <c r="G18" s="93" t="b">
        <v>0</v>
      </c>
      <c r="H18" s="93" t="b">
        <v>0</v>
      </c>
      <c r="I18" s="93" t="b">
        <v>0</v>
      </c>
      <c r="J18" s="93" t="b">
        <v>0</v>
      </c>
      <c r="K18" s="93" t="b">
        <v>0</v>
      </c>
      <c r="L18" s="93" t="b">
        <v>0</v>
      </c>
    </row>
    <row r="19" spans="1:12" ht="15">
      <c r="A19" s="93" t="s">
        <v>874</v>
      </c>
      <c r="B19" s="93" t="s">
        <v>869</v>
      </c>
      <c r="C19" s="93">
        <v>7</v>
      </c>
      <c r="D19" s="132">
        <v>0.006972074088662765</v>
      </c>
      <c r="E19" s="132">
        <v>1.0922526548953835</v>
      </c>
      <c r="F19" s="93" t="s">
        <v>1115</v>
      </c>
      <c r="G19" s="93" t="b">
        <v>0</v>
      </c>
      <c r="H19" s="93" t="b">
        <v>0</v>
      </c>
      <c r="I19" s="93" t="b">
        <v>0</v>
      </c>
      <c r="J19" s="93" t="b">
        <v>0</v>
      </c>
      <c r="K19" s="93" t="b">
        <v>0</v>
      </c>
      <c r="L19" s="93" t="b">
        <v>0</v>
      </c>
    </row>
    <row r="20" spans="1:12" ht="15">
      <c r="A20" s="93" t="s">
        <v>869</v>
      </c>
      <c r="B20" s="93" t="s">
        <v>875</v>
      </c>
      <c r="C20" s="93">
        <v>7</v>
      </c>
      <c r="D20" s="132">
        <v>0.006972074088662765</v>
      </c>
      <c r="E20" s="132">
        <v>1.0922526548953835</v>
      </c>
      <c r="F20" s="93" t="s">
        <v>1115</v>
      </c>
      <c r="G20" s="93" t="b">
        <v>0</v>
      </c>
      <c r="H20" s="93" t="b">
        <v>0</v>
      </c>
      <c r="I20" s="93" t="b">
        <v>0</v>
      </c>
      <c r="J20" s="93" t="b">
        <v>0</v>
      </c>
      <c r="K20" s="93" t="b">
        <v>0</v>
      </c>
      <c r="L20" s="93" t="b">
        <v>0</v>
      </c>
    </row>
    <row r="21" spans="1:12" ht="15">
      <c r="A21" s="93" t="s">
        <v>875</v>
      </c>
      <c r="B21" s="93" t="s">
        <v>868</v>
      </c>
      <c r="C21" s="93">
        <v>7</v>
      </c>
      <c r="D21" s="132">
        <v>0.006972074088662765</v>
      </c>
      <c r="E21" s="132">
        <v>1.0780122157807732</v>
      </c>
      <c r="F21" s="93" t="s">
        <v>1115</v>
      </c>
      <c r="G21" s="93" t="b">
        <v>0</v>
      </c>
      <c r="H21" s="93" t="b">
        <v>0</v>
      </c>
      <c r="I21" s="93" t="b">
        <v>0</v>
      </c>
      <c r="J21" s="93" t="b">
        <v>0</v>
      </c>
      <c r="K21" s="93" t="b">
        <v>0</v>
      </c>
      <c r="L21" s="93" t="b">
        <v>0</v>
      </c>
    </row>
    <row r="22" spans="1:12" ht="15">
      <c r="A22" s="93" t="s">
        <v>878</v>
      </c>
      <c r="B22" s="93" t="s">
        <v>873</v>
      </c>
      <c r="C22" s="93">
        <v>7</v>
      </c>
      <c r="D22" s="132">
        <v>0.006972074088662765</v>
      </c>
      <c r="E22" s="132">
        <v>1.4580079801960197</v>
      </c>
      <c r="F22" s="93" t="s">
        <v>1115</v>
      </c>
      <c r="G22" s="93" t="b">
        <v>0</v>
      </c>
      <c r="H22" s="93" t="b">
        <v>0</v>
      </c>
      <c r="I22" s="93" t="b">
        <v>0</v>
      </c>
      <c r="J22" s="93" t="b">
        <v>0</v>
      </c>
      <c r="K22" s="93" t="b">
        <v>0</v>
      </c>
      <c r="L22" s="93" t="b">
        <v>0</v>
      </c>
    </row>
    <row r="23" spans="1:12" ht="15">
      <c r="A23" s="93" t="s">
        <v>873</v>
      </c>
      <c r="B23" s="93" t="s">
        <v>1049</v>
      </c>
      <c r="C23" s="93">
        <v>7</v>
      </c>
      <c r="D23" s="132">
        <v>0.006972074088662765</v>
      </c>
      <c r="E23" s="132">
        <v>1.9351292349156823</v>
      </c>
      <c r="F23" s="93" t="s">
        <v>1115</v>
      </c>
      <c r="G23" s="93" t="b">
        <v>0</v>
      </c>
      <c r="H23" s="93" t="b">
        <v>0</v>
      </c>
      <c r="I23" s="93" t="b">
        <v>0</v>
      </c>
      <c r="J23" s="93" t="b">
        <v>0</v>
      </c>
      <c r="K23" s="93" t="b">
        <v>0</v>
      </c>
      <c r="L23" s="93" t="b">
        <v>0</v>
      </c>
    </row>
    <row r="24" spans="1:12" ht="15">
      <c r="A24" s="93" t="s">
        <v>1049</v>
      </c>
      <c r="B24" s="93" t="s">
        <v>1050</v>
      </c>
      <c r="C24" s="93">
        <v>7</v>
      </c>
      <c r="D24" s="132">
        <v>0.006972074088662765</v>
      </c>
      <c r="E24" s="132">
        <v>1.993121181893369</v>
      </c>
      <c r="F24" s="93" t="s">
        <v>1115</v>
      </c>
      <c r="G24" s="93" t="b">
        <v>0</v>
      </c>
      <c r="H24" s="93" t="b">
        <v>0</v>
      </c>
      <c r="I24" s="93" t="b">
        <v>0</v>
      </c>
      <c r="J24" s="93" t="b">
        <v>0</v>
      </c>
      <c r="K24" s="93" t="b">
        <v>0</v>
      </c>
      <c r="L24" s="93" t="b">
        <v>0</v>
      </c>
    </row>
    <row r="25" spans="1:12" ht="15">
      <c r="A25" s="93" t="s">
        <v>1050</v>
      </c>
      <c r="B25" s="93" t="s">
        <v>871</v>
      </c>
      <c r="C25" s="93">
        <v>7</v>
      </c>
      <c r="D25" s="132">
        <v>0.006972074088662765</v>
      </c>
      <c r="E25" s="132">
        <v>1.4957965410854197</v>
      </c>
      <c r="F25" s="93" t="s">
        <v>1115</v>
      </c>
      <c r="G25" s="93" t="b">
        <v>0</v>
      </c>
      <c r="H25" s="93" t="b">
        <v>0</v>
      </c>
      <c r="I25" s="93" t="b">
        <v>0</v>
      </c>
      <c r="J25" s="93" t="b">
        <v>0</v>
      </c>
      <c r="K25" s="93" t="b">
        <v>0</v>
      </c>
      <c r="L25" s="93" t="b">
        <v>0</v>
      </c>
    </row>
    <row r="26" spans="1:12" ht="15">
      <c r="A26" s="93" t="s">
        <v>1051</v>
      </c>
      <c r="B26" s="93" t="s">
        <v>876</v>
      </c>
      <c r="C26" s="93">
        <v>7</v>
      </c>
      <c r="D26" s="132">
        <v>0.006972074088662765</v>
      </c>
      <c r="E26" s="132">
        <v>1.5371892262436446</v>
      </c>
      <c r="F26" s="93" t="s">
        <v>1115</v>
      </c>
      <c r="G26" s="93" t="b">
        <v>0</v>
      </c>
      <c r="H26" s="93" t="b">
        <v>0</v>
      </c>
      <c r="I26" s="93" t="b">
        <v>0</v>
      </c>
      <c r="J26" s="93" t="b">
        <v>0</v>
      </c>
      <c r="K26" s="93" t="b">
        <v>0</v>
      </c>
      <c r="L26" s="93" t="b">
        <v>0</v>
      </c>
    </row>
    <row r="27" spans="1:12" ht="15">
      <c r="A27" s="93" t="s">
        <v>867</v>
      </c>
      <c r="B27" s="93" t="s">
        <v>841</v>
      </c>
      <c r="C27" s="93">
        <v>7</v>
      </c>
      <c r="D27" s="132">
        <v>0.006972074088662765</v>
      </c>
      <c r="E27" s="132">
        <v>1.212025550862944</v>
      </c>
      <c r="F27" s="93" t="s">
        <v>1115</v>
      </c>
      <c r="G27" s="93" t="b">
        <v>0</v>
      </c>
      <c r="H27" s="93" t="b">
        <v>0</v>
      </c>
      <c r="I27" s="93" t="b">
        <v>0</v>
      </c>
      <c r="J27" s="93" t="b">
        <v>0</v>
      </c>
      <c r="K27" s="93" t="b">
        <v>0</v>
      </c>
      <c r="L27" s="93" t="b">
        <v>0</v>
      </c>
    </row>
    <row r="28" spans="1:12" ht="15">
      <c r="A28" s="93" t="s">
        <v>841</v>
      </c>
      <c r="B28" s="93" t="s">
        <v>870</v>
      </c>
      <c r="C28" s="93">
        <v>7</v>
      </c>
      <c r="D28" s="132">
        <v>0.006972074088662765</v>
      </c>
      <c r="E28" s="132">
        <v>1.4184994389123462</v>
      </c>
      <c r="F28" s="93" t="s">
        <v>1115</v>
      </c>
      <c r="G28" s="93" t="b">
        <v>0</v>
      </c>
      <c r="H28" s="93" t="b">
        <v>0</v>
      </c>
      <c r="I28" s="93" t="b">
        <v>0</v>
      </c>
      <c r="J28" s="93" t="b">
        <v>0</v>
      </c>
      <c r="K28" s="93" t="b">
        <v>0</v>
      </c>
      <c r="L28" s="93" t="b">
        <v>0</v>
      </c>
    </row>
    <row r="29" spans="1:12" ht="15">
      <c r="A29" s="93" t="s">
        <v>1045</v>
      </c>
      <c r="B29" s="93" t="s">
        <v>849</v>
      </c>
      <c r="C29" s="93">
        <v>7</v>
      </c>
      <c r="D29" s="132">
        <v>0.006972074088662765</v>
      </c>
      <c r="E29" s="132">
        <v>1.1058254620846573</v>
      </c>
      <c r="F29" s="93" t="s">
        <v>1115</v>
      </c>
      <c r="G29" s="93" t="b">
        <v>0</v>
      </c>
      <c r="H29" s="93" t="b">
        <v>0</v>
      </c>
      <c r="I29" s="93" t="b">
        <v>0</v>
      </c>
      <c r="J29" s="93" t="b">
        <v>0</v>
      </c>
      <c r="K29" s="93" t="b">
        <v>0</v>
      </c>
      <c r="L29" s="93" t="b">
        <v>0</v>
      </c>
    </row>
    <row r="30" spans="1:12" ht="15">
      <c r="A30" s="93" t="s">
        <v>849</v>
      </c>
      <c r="B30" s="93" t="s">
        <v>1043</v>
      </c>
      <c r="C30" s="93">
        <v>7</v>
      </c>
      <c r="D30" s="132">
        <v>0.006972074088662765</v>
      </c>
      <c r="E30" s="132">
        <v>1.0856220759963704</v>
      </c>
      <c r="F30" s="93" t="s">
        <v>1115</v>
      </c>
      <c r="G30" s="93" t="b">
        <v>0</v>
      </c>
      <c r="H30" s="93" t="b">
        <v>0</v>
      </c>
      <c r="I30" s="93" t="b">
        <v>0</v>
      </c>
      <c r="J30" s="93" t="b">
        <v>0</v>
      </c>
      <c r="K30" s="93" t="b">
        <v>0</v>
      </c>
      <c r="L30" s="93" t="b">
        <v>0</v>
      </c>
    </row>
    <row r="31" spans="1:12" ht="15">
      <c r="A31" s="93" t="s">
        <v>1052</v>
      </c>
      <c r="B31" s="93" t="s">
        <v>874</v>
      </c>
      <c r="C31" s="93">
        <v>6</v>
      </c>
      <c r="D31" s="132">
        <v>0.0065293427577136475</v>
      </c>
      <c r="E31" s="132">
        <v>1.9351292349156823</v>
      </c>
      <c r="F31" s="93" t="s">
        <v>1115</v>
      </c>
      <c r="G31" s="93" t="b">
        <v>0</v>
      </c>
      <c r="H31" s="93" t="b">
        <v>0</v>
      </c>
      <c r="I31" s="93" t="b">
        <v>0</v>
      </c>
      <c r="J31" s="93" t="b">
        <v>0</v>
      </c>
      <c r="K31" s="93" t="b">
        <v>0</v>
      </c>
      <c r="L31" s="93" t="b">
        <v>0</v>
      </c>
    </row>
    <row r="32" spans="1:12" ht="15">
      <c r="A32" s="93" t="s">
        <v>874</v>
      </c>
      <c r="B32" s="93" t="s">
        <v>875</v>
      </c>
      <c r="C32" s="93">
        <v>6</v>
      </c>
      <c r="D32" s="132">
        <v>0.0065293427577136475</v>
      </c>
      <c r="E32" s="132">
        <v>1.3884837676775958</v>
      </c>
      <c r="F32" s="93" t="s">
        <v>1115</v>
      </c>
      <c r="G32" s="93" t="b">
        <v>0</v>
      </c>
      <c r="H32" s="93" t="b">
        <v>0</v>
      </c>
      <c r="I32" s="93" t="b">
        <v>0</v>
      </c>
      <c r="J32" s="93" t="b">
        <v>0</v>
      </c>
      <c r="K32" s="93" t="b">
        <v>0</v>
      </c>
      <c r="L32" s="93" t="b">
        <v>0</v>
      </c>
    </row>
    <row r="33" spans="1:12" ht="15">
      <c r="A33" s="93" t="s">
        <v>875</v>
      </c>
      <c r="B33" s="93" t="s">
        <v>849</v>
      </c>
      <c r="C33" s="93">
        <v>6</v>
      </c>
      <c r="D33" s="132">
        <v>0.0065293427577136475</v>
      </c>
      <c r="E33" s="132">
        <v>1.2471546148811266</v>
      </c>
      <c r="F33" s="93" t="s">
        <v>1115</v>
      </c>
      <c r="G33" s="93" t="b">
        <v>0</v>
      </c>
      <c r="H33" s="93" t="b">
        <v>0</v>
      </c>
      <c r="I33" s="93" t="b">
        <v>0</v>
      </c>
      <c r="J33" s="93" t="b">
        <v>0</v>
      </c>
      <c r="K33" s="93" t="b">
        <v>0</v>
      </c>
      <c r="L33" s="93" t="b">
        <v>0</v>
      </c>
    </row>
    <row r="34" spans="1:12" ht="15">
      <c r="A34" s="93" t="s">
        <v>868</v>
      </c>
      <c r="B34" s="93" t="s">
        <v>849</v>
      </c>
      <c r="C34" s="93">
        <v>5</v>
      </c>
      <c r="D34" s="132">
        <v>0.005986444350764299</v>
      </c>
      <c r="E34" s="132">
        <v>0.7905550273060659</v>
      </c>
      <c r="F34" s="93" t="s">
        <v>1115</v>
      </c>
      <c r="G34" s="93" t="b">
        <v>0</v>
      </c>
      <c r="H34" s="93" t="b">
        <v>0</v>
      </c>
      <c r="I34" s="93" t="b">
        <v>0</v>
      </c>
      <c r="J34" s="93" t="b">
        <v>0</v>
      </c>
      <c r="K34" s="93" t="b">
        <v>0</v>
      </c>
      <c r="L34" s="93" t="b">
        <v>0</v>
      </c>
    </row>
    <row r="35" spans="1:12" ht="15">
      <c r="A35" s="93" t="s">
        <v>239</v>
      </c>
      <c r="B35" s="93" t="s">
        <v>238</v>
      </c>
      <c r="C35" s="93">
        <v>3</v>
      </c>
      <c r="D35" s="132">
        <v>0.004508596980774102</v>
      </c>
      <c r="E35" s="132">
        <v>2.3610979671879635</v>
      </c>
      <c r="F35" s="93" t="s">
        <v>1115</v>
      </c>
      <c r="G35" s="93" t="b">
        <v>0</v>
      </c>
      <c r="H35" s="93" t="b">
        <v>0</v>
      </c>
      <c r="I35" s="93" t="b">
        <v>0</v>
      </c>
      <c r="J35" s="93" t="b">
        <v>0</v>
      </c>
      <c r="K35" s="93" t="b">
        <v>0</v>
      </c>
      <c r="L35" s="93" t="b">
        <v>0</v>
      </c>
    </row>
    <row r="36" spans="1:12" ht="15">
      <c r="A36" s="93" t="s">
        <v>867</v>
      </c>
      <c r="B36" s="93" t="s">
        <v>1056</v>
      </c>
      <c r="C36" s="93">
        <v>3</v>
      </c>
      <c r="D36" s="132">
        <v>0.004508596980774102</v>
      </c>
      <c r="E36" s="132">
        <v>1.270017497840631</v>
      </c>
      <c r="F36" s="93" t="s">
        <v>1115</v>
      </c>
      <c r="G36" s="93" t="b">
        <v>0</v>
      </c>
      <c r="H36" s="93" t="b">
        <v>0</v>
      </c>
      <c r="I36" s="93" t="b">
        <v>0</v>
      </c>
      <c r="J36" s="93" t="b">
        <v>0</v>
      </c>
      <c r="K36" s="93" t="b">
        <v>0</v>
      </c>
      <c r="L36" s="93" t="b">
        <v>0</v>
      </c>
    </row>
    <row r="37" spans="1:12" ht="15">
      <c r="A37" s="93" t="s">
        <v>871</v>
      </c>
      <c r="B37" s="93" t="s">
        <v>1058</v>
      </c>
      <c r="C37" s="93">
        <v>3</v>
      </c>
      <c r="D37" s="132">
        <v>0.004508596980774102</v>
      </c>
      <c r="E37" s="132">
        <v>1.5371892262436446</v>
      </c>
      <c r="F37" s="93" t="s">
        <v>1115</v>
      </c>
      <c r="G37" s="93" t="b">
        <v>0</v>
      </c>
      <c r="H37" s="93" t="b">
        <v>0</v>
      </c>
      <c r="I37" s="93" t="b">
        <v>0</v>
      </c>
      <c r="J37" s="93" t="b">
        <v>0</v>
      </c>
      <c r="K37" s="93" t="b">
        <v>0</v>
      </c>
      <c r="L37" s="93" t="b">
        <v>0</v>
      </c>
    </row>
    <row r="38" spans="1:12" ht="15">
      <c r="A38" s="93" t="s">
        <v>1058</v>
      </c>
      <c r="B38" s="93" t="s">
        <v>1059</v>
      </c>
      <c r="C38" s="93">
        <v>3</v>
      </c>
      <c r="D38" s="132">
        <v>0.004508596980774102</v>
      </c>
      <c r="E38" s="132">
        <v>2.3610979671879635</v>
      </c>
      <c r="F38" s="93" t="s">
        <v>1115</v>
      </c>
      <c r="G38" s="93" t="b">
        <v>0</v>
      </c>
      <c r="H38" s="93" t="b">
        <v>0</v>
      </c>
      <c r="I38" s="93" t="b">
        <v>0</v>
      </c>
      <c r="J38" s="93" t="b">
        <v>0</v>
      </c>
      <c r="K38" s="93" t="b">
        <v>0</v>
      </c>
      <c r="L38" s="93" t="b">
        <v>0</v>
      </c>
    </row>
    <row r="39" spans="1:12" ht="15">
      <c r="A39" s="93" t="s">
        <v>1059</v>
      </c>
      <c r="B39" s="93" t="s">
        <v>1060</v>
      </c>
      <c r="C39" s="93">
        <v>3</v>
      </c>
      <c r="D39" s="132">
        <v>0.004508596980774102</v>
      </c>
      <c r="E39" s="132">
        <v>2.3610979671879635</v>
      </c>
      <c r="F39" s="93" t="s">
        <v>1115</v>
      </c>
      <c r="G39" s="93" t="b">
        <v>0</v>
      </c>
      <c r="H39" s="93" t="b">
        <v>0</v>
      </c>
      <c r="I39" s="93" t="b">
        <v>0</v>
      </c>
      <c r="J39" s="93" t="b">
        <v>0</v>
      </c>
      <c r="K39" s="93" t="b">
        <v>0</v>
      </c>
      <c r="L39" s="93" t="b">
        <v>0</v>
      </c>
    </row>
    <row r="40" spans="1:12" ht="15">
      <c r="A40" s="93" t="s">
        <v>1060</v>
      </c>
      <c r="B40" s="93" t="s">
        <v>1061</v>
      </c>
      <c r="C40" s="93">
        <v>3</v>
      </c>
      <c r="D40" s="132">
        <v>0.004508596980774102</v>
      </c>
      <c r="E40" s="132">
        <v>2.3610979671879635</v>
      </c>
      <c r="F40" s="93" t="s">
        <v>1115</v>
      </c>
      <c r="G40" s="93" t="b">
        <v>0</v>
      </c>
      <c r="H40" s="93" t="b">
        <v>0</v>
      </c>
      <c r="I40" s="93" t="b">
        <v>0</v>
      </c>
      <c r="J40" s="93" t="b">
        <v>0</v>
      </c>
      <c r="K40" s="93" t="b">
        <v>0</v>
      </c>
      <c r="L40" s="93" t="b">
        <v>0</v>
      </c>
    </row>
    <row r="41" spans="1:12" ht="15">
      <c r="A41" s="93" t="s">
        <v>1061</v>
      </c>
      <c r="B41" s="93" t="s">
        <v>1044</v>
      </c>
      <c r="C41" s="93">
        <v>3</v>
      </c>
      <c r="D41" s="132">
        <v>0.004508596980774102</v>
      </c>
      <c r="E41" s="132">
        <v>1.5159999271737064</v>
      </c>
      <c r="F41" s="93" t="s">
        <v>1115</v>
      </c>
      <c r="G41" s="93" t="b">
        <v>0</v>
      </c>
      <c r="H41" s="93" t="b">
        <v>0</v>
      </c>
      <c r="I41" s="93" t="b">
        <v>0</v>
      </c>
      <c r="J41" s="93" t="b">
        <v>0</v>
      </c>
      <c r="K41" s="93" t="b">
        <v>0</v>
      </c>
      <c r="L41" s="93" t="b">
        <v>0</v>
      </c>
    </row>
    <row r="42" spans="1:12" ht="15">
      <c r="A42" s="93" t="s">
        <v>1047</v>
      </c>
      <c r="B42" s="93" t="s">
        <v>1063</v>
      </c>
      <c r="C42" s="93">
        <v>2</v>
      </c>
      <c r="D42" s="132">
        <v>0.003490831207721801</v>
      </c>
      <c r="E42" s="132">
        <v>1.7968265367494007</v>
      </c>
      <c r="F42" s="93" t="s">
        <v>1115</v>
      </c>
      <c r="G42" s="93" t="b">
        <v>0</v>
      </c>
      <c r="H42" s="93" t="b">
        <v>0</v>
      </c>
      <c r="I42" s="93" t="b">
        <v>0</v>
      </c>
      <c r="J42" s="93" t="b">
        <v>0</v>
      </c>
      <c r="K42" s="93" t="b">
        <v>0</v>
      </c>
      <c r="L42" s="93" t="b">
        <v>0</v>
      </c>
    </row>
    <row r="43" spans="1:12" ht="15">
      <c r="A43" s="93" t="s">
        <v>1063</v>
      </c>
      <c r="B43" s="93" t="s">
        <v>1048</v>
      </c>
      <c r="C43" s="93">
        <v>2</v>
      </c>
      <c r="D43" s="132">
        <v>0.003490831207721801</v>
      </c>
      <c r="E43" s="132">
        <v>1.7968265367494007</v>
      </c>
      <c r="F43" s="93" t="s">
        <v>1115</v>
      </c>
      <c r="G43" s="93" t="b">
        <v>0</v>
      </c>
      <c r="H43" s="93" t="b">
        <v>0</v>
      </c>
      <c r="I43" s="93" t="b">
        <v>0</v>
      </c>
      <c r="J43" s="93" t="b">
        <v>0</v>
      </c>
      <c r="K43" s="93" t="b">
        <v>0</v>
      </c>
      <c r="L43" s="93" t="b">
        <v>0</v>
      </c>
    </row>
    <row r="44" spans="1:12" ht="15">
      <c r="A44" s="93" t="s">
        <v>868</v>
      </c>
      <c r="B44" s="93" t="s">
        <v>1053</v>
      </c>
      <c r="C44" s="93">
        <v>2</v>
      </c>
      <c r="D44" s="132">
        <v>0.00432011494233332</v>
      </c>
      <c r="E44" s="132">
        <v>1.045827532409372</v>
      </c>
      <c r="F44" s="93" t="s">
        <v>1115</v>
      </c>
      <c r="G44" s="93" t="b">
        <v>0</v>
      </c>
      <c r="H44" s="93" t="b">
        <v>0</v>
      </c>
      <c r="I44" s="93" t="b">
        <v>0</v>
      </c>
      <c r="J44" s="93" t="b">
        <v>0</v>
      </c>
      <c r="K44" s="93" t="b">
        <v>0</v>
      </c>
      <c r="L44" s="93" t="b">
        <v>0</v>
      </c>
    </row>
    <row r="45" spans="1:12" ht="15">
      <c r="A45" s="93" t="s">
        <v>1054</v>
      </c>
      <c r="B45" s="93" t="s">
        <v>1065</v>
      </c>
      <c r="C45" s="93">
        <v>2</v>
      </c>
      <c r="D45" s="132">
        <v>0.003490831207721801</v>
      </c>
      <c r="E45" s="132">
        <v>2.3610979671879635</v>
      </c>
      <c r="F45" s="93" t="s">
        <v>1115</v>
      </c>
      <c r="G45" s="93" t="b">
        <v>0</v>
      </c>
      <c r="H45" s="93" t="b">
        <v>0</v>
      </c>
      <c r="I45" s="93" t="b">
        <v>0</v>
      </c>
      <c r="J45" s="93" t="b">
        <v>0</v>
      </c>
      <c r="K45" s="93" t="b">
        <v>0</v>
      </c>
      <c r="L45" s="93" t="b">
        <v>0</v>
      </c>
    </row>
    <row r="46" spans="1:12" ht="15">
      <c r="A46" s="93" t="s">
        <v>1065</v>
      </c>
      <c r="B46" s="93" t="s">
        <v>1066</v>
      </c>
      <c r="C46" s="93">
        <v>2</v>
      </c>
      <c r="D46" s="132">
        <v>0.003490831207721801</v>
      </c>
      <c r="E46" s="132">
        <v>2.5371892262436444</v>
      </c>
      <c r="F46" s="93" t="s">
        <v>1115</v>
      </c>
      <c r="G46" s="93" t="b">
        <v>0</v>
      </c>
      <c r="H46" s="93" t="b">
        <v>0</v>
      </c>
      <c r="I46" s="93" t="b">
        <v>0</v>
      </c>
      <c r="J46" s="93" t="b">
        <v>0</v>
      </c>
      <c r="K46" s="93" t="b">
        <v>0</v>
      </c>
      <c r="L46" s="93" t="b">
        <v>0</v>
      </c>
    </row>
    <row r="47" spans="1:12" ht="15">
      <c r="A47" s="93" t="s">
        <v>1066</v>
      </c>
      <c r="B47" s="93" t="s">
        <v>874</v>
      </c>
      <c r="C47" s="93">
        <v>2</v>
      </c>
      <c r="D47" s="132">
        <v>0.003490831207721801</v>
      </c>
      <c r="E47" s="132">
        <v>1.9351292349156823</v>
      </c>
      <c r="F47" s="93" t="s">
        <v>1115</v>
      </c>
      <c r="G47" s="93" t="b">
        <v>0</v>
      </c>
      <c r="H47" s="93" t="b">
        <v>0</v>
      </c>
      <c r="I47" s="93" t="b">
        <v>0</v>
      </c>
      <c r="J47" s="93" t="b">
        <v>0</v>
      </c>
      <c r="K47" s="93" t="b">
        <v>0</v>
      </c>
      <c r="L47" s="93" t="b">
        <v>0</v>
      </c>
    </row>
    <row r="48" spans="1:12" ht="15">
      <c r="A48" s="93" t="s">
        <v>868</v>
      </c>
      <c r="B48" s="93" t="s">
        <v>876</v>
      </c>
      <c r="C48" s="93">
        <v>2</v>
      </c>
      <c r="D48" s="132">
        <v>0.003490831207721801</v>
      </c>
      <c r="E48" s="132">
        <v>0.3468575280733531</v>
      </c>
      <c r="F48" s="93" t="s">
        <v>1115</v>
      </c>
      <c r="G48" s="93" t="b">
        <v>0</v>
      </c>
      <c r="H48" s="93" t="b">
        <v>0</v>
      </c>
      <c r="I48" s="93" t="b">
        <v>0</v>
      </c>
      <c r="J48" s="93" t="b">
        <v>0</v>
      </c>
      <c r="K48" s="93" t="b">
        <v>0</v>
      </c>
      <c r="L48" s="93" t="b">
        <v>0</v>
      </c>
    </row>
    <row r="49" spans="1:12" ht="15">
      <c r="A49" s="93" t="s">
        <v>1067</v>
      </c>
      <c r="B49" s="93" t="s">
        <v>1068</v>
      </c>
      <c r="C49" s="93">
        <v>2</v>
      </c>
      <c r="D49" s="132">
        <v>0.003490831207721801</v>
      </c>
      <c r="E49" s="132">
        <v>2.5371892262436444</v>
      </c>
      <c r="F49" s="93" t="s">
        <v>1115</v>
      </c>
      <c r="G49" s="93" t="b">
        <v>0</v>
      </c>
      <c r="H49" s="93" t="b">
        <v>0</v>
      </c>
      <c r="I49" s="93" t="b">
        <v>0</v>
      </c>
      <c r="J49" s="93" t="b">
        <v>0</v>
      </c>
      <c r="K49" s="93" t="b">
        <v>0</v>
      </c>
      <c r="L49" s="93" t="b">
        <v>0</v>
      </c>
    </row>
    <row r="50" spans="1:12" ht="15">
      <c r="A50" s="93" t="s">
        <v>1068</v>
      </c>
      <c r="B50" s="93" t="s">
        <v>1069</v>
      </c>
      <c r="C50" s="93">
        <v>2</v>
      </c>
      <c r="D50" s="132">
        <v>0.003490831207721801</v>
      </c>
      <c r="E50" s="132">
        <v>2.5371892262436444</v>
      </c>
      <c r="F50" s="93" t="s">
        <v>1115</v>
      </c>
      <c r="G50" s="93" t="b">
        <v>0</v>
      </c>
      <c r="H50" s="93" t="b">
        <v>0</v>
      </c>
      <c r="I50" s="93" t="b">
        <v>0</v>
      </c>
      <c r="J50" s="93" t="b">
        <v>0</v>
      </c>
      <c r="K50" s="93" t="b">
        <v>0</v>
      </c>
      <c r="L50" s="93" t="b">
        <v>0</v>
      </c>
    </row>
    <row r="51" spans="1:12" ht="15">
      <c r="A51" s="93" t="s">
        <v>1069</v>
      </c>
      <c r="B51" s="93" t="s">
        <v>239</v>
      </c>
      <c r="C51" s="93">
        <v>2</v>
      </c>
      <c r="D51" s="132">
        <v>0.003490831207721801</v>
      </c>
      <c r="E51" s="132">
        <v>2.3610979671879635</v>
      </c>
      <c r="F51" s="93" t="s">
        <v>1115</v>
      </c>
      <c r="G51" s="93" t="b">
        <v>0</v>
      </c>
      <c r="H51" s="93" t="b">
        <v>0</v>
      </c>
      <c r="I51" s="93" t="b">
        <v>0</v>
      </c>
      <c r="J51" s="93" t="b">
        <v>0</v>
      </c>
      <c r="K51" s="93" t="b">
        <v>0</v>
      </c>
      <c r="L51" s="93" t="b">
        <v>0</v>
      </c>
    </row>
    <row r="52" spans="1:12" ht="15">
      <c r="A52" s="93" t="s">
        <v>238</v>
      </c>
      <c r="B52" s="93" t="s">
        <v>1070</v>
      </c>
      <c r="C52" s="93">
        <v>2</v>
      </c>
      <c r="D52" s="132">
        <v>0.003490831207721801</v>
      </c>
      <c r="E52" s="132">
        <v>2.3610979671879635</v>
      </c>
      <c r="F52" s="93" t="s">
        <v>1115</v>
      </c>
      <c r="G52" s="93" t="b">
        <v>0</v>
      </c>
      <c r="H52" s="93" t="b">
        <v>0</v>
      </c>
      <c r="I52" s="93" t="b">
        <v>0</v>
      </c>
      <c r="J52" s="93" t="b">
        <v>0</v>
      </c>
      <c r="K52" s="93" t="b">
        <v>0</v>
      </c>
      <c r="L52" s="93" t="b">
        <v>0</v>
      </c>
    </row>
    <row r="53" spans="1:12" ht="15">
      <c r="A53" s="93" t="s">
        <v>1070</v>
      </c>
      <c r="B53" s="93" t="s">
        <v>1055</v>
      </c>
      <c r="C53" s="93">
        <v>2</v>
      </c>
      <c r="D53" s="132">
        <v>0.003490831207721801</v>
      </c>
      <c r="E53" s="132">
        <v>2.3610979671879635</v>
      </c>
      <c r="F53" s="93" t="s">
        <v>1115</v>
      </c>
      <c r="G53" s="93" t="b">
        <v>0</v>
      </c>
      <c r="H53" s="93" t="b">
        <v>0</v>
      </c>
      <c r="I53" s="93" t="b">
        <v>0</v>
      </c>
      <c r="J53" s="93" t="b">
        <v>0</v>
      </c>
      <c r="K53" s="93" t="b">
        <v>0</v>
      </c>
      <c r="L53" s="93" t="b">
        <v>0</v>
      </c>
    </row>
    <row r="54" spans="1:12" ht="15">
      <c r="A54" s="93" t="s">
        <v>1055</v>
      </c>
      <c r="B54" s="93" t="s">
        <v>867</v>
      </c>
      <c r="C54" s="93">
        <v>2</v>
      </c>
      <c r="D54" s="132">
        <v>0.003490831207721801</v>
      </c>
      <c r="E54" s="132">
        <v>1.0939262387849495</v>
      </c>
      <c r="F54" s="93" t="s">
        <v>1115</v>
      </c>
      <c r="G54" s="93" t="b">
        <v>0</v>
      </c>
      <c r="H54" s="93" t="b">
        <v>0</v>
      </c>
      <c r="I54" s="93" t="b">
        <v>0</v>
      </c>
      <c r="J54" s="93" t="b">
        <v>0</v>
      </c>
      <c r="K54" s="93" t="b">
        <v>0</v>
      </c>
      <c r="L54" s="93" t="b">
        <v>0</v>
      </c>
    </row>
    <row r="55" spans="1:12" ht="15">
      <c r="A55" s="93" t="s">
        <v>1056</v>
      </c>
      <c r="B55" s="93" t="s">
        <v>1071</v>
      </c>
      <c r="C55" s="93">
        <v>2</v>
      </c>
      <c r="D55" s="132">
        <v>0.003490831207721801</v>
      </c>
      <c r="E55" s="132">
        <v>2.3610979671879635</v>
      </c>
      <c r="F55" s="93" t="s">
        <v>1115</v>
      </c>
      <c r="G55" s="93" t="b">
        <v>0</v>
      </c>
      <c r="H55" s="93" t="b">
        <v>0</v>
      </c>
      <c r="I55" s="93" t="b">
        <v>0</v>
      </c>
      <c r="J55" s="93" t="b">
        <v>0</v>
      </c>
      <c r="K55" s="93" t="b">
        <v>0</v>
      </c>
      <c r="L55" s="93" t="b">
        <v>0</v>
      </c>
    </row>
    <row r="56" spans="1:12" ht="15">
      <c r="A56" s="93" t="s">
        <v>1071</v>
      </c>
      <c r="B56" s="93" t="s">
        <v>1072</v>
      </c>
      <c r="C56" s="93">
        <v>2</v>
      </c>
      <c r="D56" s="132">
        <v>0.003490831207721801</v>
      </c>
      <c r="E56" s="132">
        <v>2.5371892262436444</v>
      </c>
      <c r="F56" s="93" t="s">
        <v>1115</v>
      </c>
      <c r="G56" s="93" t="b">
        <v>0</v>
      </c>
      <c r="H56" s="93" t="b">
        <v>0</v>
      </c>
      <c r="I56" s="93" t="b">
        <v>0</v>
      </c>
      <c r="J56" s="93" t="b">
        <v>0</v>
      </c>
      <c r="K56" s="93" t="b">
        <v>0</v>
      </c>
      <c r="L56" s="93" t="b">
        <v>0</v>
      </c>
    </row>
    <row r="57" spans="1:12" ht="15">
      <c r="A57" s="93" t="s">
        <v>1072</v>
      </c>
      <c r="B57" s="93" t="s">
        <v>1057</v>
      </c>
      <c r="C57" s="93">
        <v>2</v>
      </c>
      <c r="D57" s="132">
        <v>0.003490831207721801</v>
      </c>
      <c r="E57" s="132">
        <v>2.3610979671879635</v>
      </c>
      <c r="F57" s="93" t="s">
        <v>1115</v>
      </c>
      <c r="G57" s="93" t="b">
        <v>0</v>
      </c>
      <c r="H57" s="93" t="b">
        <v>0</v>
      </c>
      <c r="I57" s="93" t="b">
        <v>0</v>
      </c>
      <c r="J57" s="93" t="b">
        <v>0</v>
      </c>
      <c r="K57" s="93" t="b">
        <v>0</v>
      </c>
      <c r="L57" s="93" t="b">
        <v>0</v>
      </c>
    </row>
    <row r="58" spans="1:12" ht="15">
      <c r="A58" s="93" t="s">
        <v>1057</v>
      </c>
      <c r="B58" s="93" t="s">
        <v>1073</v>
      </c>
      <c r="C58" s="93">
        <v>2</v>
      </c>
      <c r="D58" s="132">
        <v>0.003490831207721801</v>
      </c>
      <c r="E58" s="132">
        <v>2.3610979671879635</v>
      </c>
      <c r="F58" s="93" t="s">
        <v>1115</v>
      </c>
      <c r="G58" s="93" t="b">
        <v>0</v>
      </c>
      <c r="H58" s="93" t="b">
        <v>0</v>
      </c>
      <c r="I58" s="93" t="b">
        <v>0</v>
      </c>
      <c r="J58" s="93" t="b">
        <v>0</v>
      </c>
      <c r="K58" s="93" t="b">
        <v>0</v>
      </c>
      <c r="L58" s="93" t="b">
        <v>0</v>
      </c>
    </row>
    <row r="59" spans="1:12" ht="15">
      <c r="A59" s="93" t="s">
        <v>1073</v>
      </c>
      <c r="B59" s="93" t="s">
        <v>1074</v>
      </c>
      <c r="C59" s="93">
        <v>2</v>
      </c>
      <c r="D59" s="132">
        <v>0.003490831207721801</v>
      </c>
      <c r="E59" s="132">
        <v>2.5371892262436444</v>
      </c>
      <c r="F59" s="93" t="s">
        <v>1115</v>
      </c>
      <c r="G59" s="93" t="b">
        <v>0</v>
      </c>
      <c r="H59" s="93" t="b">
        <v>0</v>
      </c>
      <c r="I59" s="93" t="b">
        <v>0</v>
      </c>
      <c r="J59" s="93" t="b">
        <v>0</v>
      </c>
      <c r="K59" s="93" t="b">
        <v>0</v>
      </c>
      <c r="L59" s="93" t="b">
        <v>0</v>
      </c>
    </row>
    <row r="60" spans="1:12" ht="15">
      <c r="A60" s="93" t="s">
        <v>1074</v>
      </c>
      <c r="B60" s="93" t="s">
        <v>1075</v>
      </c>
      <c r="C60" s="93">
        <v>2</v>
      </c>
      <c r="D60" s="132">
        <v>0.003490831207721801</v>
      </c>
      <c r="E60" s="132">
        <v>2.5371892262436444</v>
      </c>
      <c r="F60" s="93" t="s">
        <v>1115</v>
      </c>
      <c r="G60" s="93" t="b">
        <v>0</v>
      </c>
      <c r="H60" s="93" t="b">
        <v>0</v>
      </c>
      <c r="I60" s="93" t="b">
        <v>0</v>
      </c>
      <c r="J60" s="93" t="b">
        <v>0</v>
      </c>
      <c r="K60" s="93" t="b">
        <v>0</v>
      </c>
      <c r="L60" s="93" t="b">
        <v>0</v>
      </c>
    </row>
    <row r="61" spans="1:12" ht="15">
      <c r="A61" s="93" t="s">
        <v>1075</v>
      </c>
      <c r="B61" s="93" t="s">
        <v>1076</v>
      </c>
      <c r="C61" s="93">
        <v>2</v>
      </c>
      <c r="D61" s="132">
        <v>0.003490831207721801</v>
      </c>
      <c r="E61" s="132">
        <v>2.5371892262436444</v>
      </c>
      <c r="F61" s="93" t="s">
        <v>1115</v>
      </c>
      <c r="G61" s="93" t="b">
        <v>0</v>
      </c>
      <c r="H61" s="93" t="b">
        <v>0</v>
      </c>
      <c r="I61" s="93" t="b">
        <v>0</v>
      </c>
      <c r="J61" s="93" t="b">
        <v>0</v>
      </c>
      <c r="K61" s="93" t="b">
        <v>0</v>
      </c>
      <c r="L61" s="93" t="b">
        <v>0</v>
      </c>
    </row>
    <row r="62" spans="1:12" ht="15">
      <c r="A62" s="93" t="s">
        <v>1076</v>
      </c>
      <c r="B62" s="93" t="s">
        <v>1077</v>
      </c>
      <c r="C62" s="93">
        <v>2</v>
      </c>
      <c r="D62" s="132">
        <v>0.003490831207721801</v>
      </c>
      <c r="E62" s="132">
        <v>2.5371892262436444</v>
      </c>
      <c r="F62" s="93" t="s">
        <v>1115</v>
      </c>
      <c r="G62" s="93" t="b">
        <v>0</v>
      </c>
      <c r="H62" s="93" t="b">
        <v>0</v>
      </c>
      <c r="I62" s="93" t="b">
        <v>0</v>
      </c>
      <c r="J62" s="93" t="b">
        <v>0</v>
      </c>
      <c r="K62" s="93" t="b">
        <v>0</v>
      </c>
      <c r="L62" s="93" t="b">
        <v>0</v>
      </c>
    </row>
    <row r="63" spans="1:12" ht="15">
      <c r="A63" s="93" t="s">
        <v>1077</v>
      </c>
      <c r="B63" s="93" t="s">
        <v>216</v>
      </c>
      <c r="C63" s="93">
        <v>2</v>
      </c>
      <c r="D63" s="132">
        <v>0.003490831207721801</v>
      </c>
      <c r="E63" s="132">
        <v>1.7968265367494007</v>
      </c>
      <c r="F63" s="93" t="s">
        <v>1115</v>
      </c>
      <c r="G63" s="93" t="b">
        <v>0</v>
      </c>
      <c r="H63" s="93" t="b">
        <v>0</v>
      </c>
      <c r="I63" s="93" t="b">
        <v>0</v>
      </c>
      <c r="J63" s="93" t="b">
        <v>0</v>
      </c>
      <c r="K63" s="93" t="b">
        <v>0</v>
      </c>
      <c r="L63" s="93" t="b">
        <v>0</v>
      </c>
    </row>
    <row r="64" spans="1:12" ht="15">
      <c r="A64" s="93" t="s">
        <v>216</v>
      </c>
      <c r="B64" s="93" t="s">
        <v>1078</v>
      </c>
      <c r="C64" s="93">
        <v>2</v>
      </c>
      <c r="D64" s="132">
        <v>0.003490831207721801</v>
      </c>
      <c r="E64" s="132">
        <v>1.7968265367494007</v>
      </c>
      <c r="F64" s="93" t="s">
        <v>1115</v>
      </c>
      <c r="G64" s="93" t="b">
        <v>0</v>
      </c>
      <c r="H64" s="93" t="b">
        <v>0</v>
      </c>
      <c r="I64" s="93" t="b">
        <v>0</v>
      </c>
      <c r="J64" s="93" t="b">
        <v>0</v>
      </c>
      <c r="K64" s="93" t="b">
        <v>0</v>
      </c>
      <c r="L64" s="93" t="b">
        <v>0</v>
      </c>
    </row>
    <row r="65" spans="1:12" ht="15">
      <c r="A65" s="93" t="s">
        <v>1078</v>
      </c>
      <c r="B65" s="93" t="s">
        <v>1079</v>
      </c>
      <c r="C65" s="93">
        <v>2</v>
      </c>
      <c r="D65" s="132">
        <v>0.003490831207721801</v>
      </c>
      <c r="E65" s="132">
        <v>2.5371892262436444</v>
      </c>
      <c r="F65" s="93" t="s">
        <v>1115</v>
      </c>
      <c r="G65" s="93" t="b">
        <v>0</v>
      </c>
      <c r="H65" s="93" t="b">
        <v>0</v>
      </c>
      <c r="I65" s="93" t="b">
        <v>0</v>
      </c>
      <c r="J65" s="93" t="b">
        <v>0</v>
      </c>
      <c r="K65" s="93" t="b">
        <v>0</v>
      </c>
      <c r="L65" s="93" t="b">
        <v>0</v>
      </c>
    </row>
    <row r="66" spans="1:12" ht="15">
      <c r="A66" s="93" t="s">
        <v>1079</v>
      </c>
      <c r="B66" s="93" t="s">
        <v>1080</v>
      </c>
      <c r="C66" s="93">
        <v>2</v>
      </c>
      <c r="D66" s="132">
        <v>0.003490831207721801</v>
      </c>
      <c r="E66" s="132">
        <v>2.5371892262436444</v>
      </c>
      <c r="F66" s="93" t="s">
        <v>1115</v>
      </c>
      <c r="G66" s="93" t="b">
        <v>0</v>
      </c>
      <c r="H66" s="93" t="b">
        <v>0</v>
      </c>
      <c r="I66" s="93" t="b">
        <v>0</v>
      </c>
      <c r="J66" s="93" t="b">
        <v>0</v>
      </c>
      <c r="K66" s="93" t="b">
        <v>0</v>
      </c>
      <c r="L66" s="93" t="b">
        <v>0</v>
      </c>
    </row>
    <row r="67" spans="1:12" ht="15">
      <c r="A67" s="93" t="s">
        <v>1080</v>
      </c>
      <c r="B67" s="93" t="s">
        <v>1081</v>
      </c>
      <c r="C67" s="93">
        <v>2</v>
      </c>
      <c r="D67" s="132">
        <v>0.003490831207721801</v>
      </c>
      <c r="E67" s="132">
        <v>2.5371892262436444</v>
      </c>
      <c r="F67" s="93" t="s">
        <v>1115</v>
      </c>
      <c r="G67" s="93" t="b">
        <v>0</v>
      </c>
      <c r="H67" s="93" t="b">
        <v>0</v>
      </c>
      <c r="I67" s="93" t="b">
        <v>0</v>
      </c>
      <c r="J67" s="93" t="b">
        <v>0</v>
      </c>
      <c r="K67" s="93" t="b">
        <v>0</v>
      </c>
      <c r="L67" s="93" t="b">
        <v>0</v>
      </c>
    </row>
    <row r="68" spans="1:12" ht="15">
      <c r="A68" s="93" t="s">
        <v>1082</v>
      </c>
      <c r="B68" s="93" t="s">
        <v>1083</v>
      </c>
      <c r="C68" s="93">
        <v>2</v>
      </c>
      <c r="D68" s="132">
        <v>0.003490831207721801</v>
      </c>
      <c r="E68" s="132">
        <v>2.5371892262436444</v>
      </c>
      <c r="F68" s="93" t="s">
        <v>1115</v>
      </c>
      <c r="G68" s="93" t="b">
        <v>0</v>
      </c>
      <c r="H68" s="93" t="b">
        <v>0</v>
      </c>
      <c r="I68" s="93" t="b">
        <v>0</v>
      </c>
      <c r="J68" s="93" t="b">
        <v>0</v>
      </c>
      <c r="K68" s="93" t="b">
        <v>0</v>
      </c>
      <c r="L68" s="93" t="b">
        <v>0</v>
      </c>
    </row>
    <row r="69" spans="1:12" ht="15">
      <c r="A69" s="93" t="s">
        <v>887</v>
      </c>
      <c r="B69" s="93" t="s">
        <v>888</v>
      </c>
      <c r="C69" s="93">
        <v>2</v>
      </c>
      <c r="D69" s="132">
        <v>0.003490831207721801</v>
      </c>
      <c r="E69" s="132">
        <v>2.5371892262436444</v>
      </c>
      <c r="F69" s="93" t="s">
        <v>1115</v>
      </c>
      <c r="G69" s="93" t="b">
        <v>0</v>
      </c>
      <c r="H69" s="93" t="b">
        <v>0</v>
      </c>
      <c r="I69" s="93" t="b">
        <v>0</v>
      </c>
      <c r="J69" s="93" t="b">
        <v>0</v>
      </c>
      <c r="K69" s="93" t="b">
        <v>0</v>
      </c>
      <c r="L69" s="93" t="b">
        <v>0</v>
      </c>
    </row>
    <row r="70" spans="1:12" ht="15">
      <c r="A70" s="93" t="s">
        <v>888</v>
      </c>
      <c r="B70" s="93" t="s">
        <v>889</v>
      </c>
      <c r="C70" s="93">
        <v>2</v>
      </c>
      <c r="D70" s="132">
        <v>0.003490831207721801</v>
      </c>
      <c r="E70" s="132">
        <v>2.5371892262436444</v>
      </c>
      <c r="F70" s="93" t="s">
        <v>1115</v>
      </c>
      <c r="G70" s="93" t="b">
        <v>0</v>
      </c>
      <c r="H70" s="93" t="b">
        <v>0</v>
      </c>
      <c r="I70" s="93" t="b">
        <v>0</v>
      </c>
      <c r="J70" s="93" t="b">
        <v>0</v>
      </c>
      <c r="K70" s="93" t="b">
        <v>0</v>
      </c>
      <c r="L70" s="93" t="b">
        <v>0</v>
      </c>
    </row>
    <row r="71" spans="1:12" ht="15">
      <c r="A71" s="93" t="s">
        <v>889</v>
      </c>
      <c r="B71" s="93" t="s">
        <v>890</v>
      </c>
      <c r="C71" s="93">
        <v>2</v>
      </c>
      <c r="D71" s="132">
        <v>0.003490831207721801</v>
      </c>
      <c r="E71" s="132">
        <v>2.5371892262436444</v>
      </c>
      <c r="F71" s="93" t="s">
        <v>1115</v>
      </c>
      <c r="G71" s="93" t="b">
        <v>0</v>
      </c>
      <c r="H71" s="93" t="b">
        <v>0</v>
      </c>
      <c r="I71" s="93" t="b">
        <v>0</v>
      </c>
      <c r="J71" s="93" t="b">
        <v>0</v>
      </c>
      <c r="K71" s="93" t="b">
        <v>0</v>
      </c>
      <c r="L71" s="93" t="b">
        <v>0</v>
      </c>
    </row>
    <row r="72" spans="1:12" ht="15">
      <c r="A72" s="93" t="s">
        <v>890</v>
      </c>
      <c r="B72" s="93" t="s">
        <v>891</v>
      </c>
      <c r="C72" s="93">
        <v>2</v>
      </c>
      <c r="D72" s="132">
        <v>0.003490831207721801</v>
      </c>
      <c r="E72" s="132">
        <v>2.5371892262436444</v>
      </c>
      <c r="F72" s="93" t="s">
        <v>1115</v>
      </c>
      <c r="G72" s="93" t="b">
        <v>0</v>
      </c>
      <c r="H72" s="93" t="b">
        <v>0</v>
      </c>
      <c r="I72" s="93" t="b">
        <v>0</v>
      </c>
      <c r="J72" s="93" t="b">
        <v>0</v>
      </c>
      <c r="K72" s="93" t="b">
        <v>0</v>
      </c>
      <c r="L72" s="93" t="b">
        <v>0</v>
      </c>
    </row>
    <row r="73" spans="1:12" ht="15">
      <c r="A73" s="93" t="s">
        <v>891</v>
      </c>
      <c r="B73" s="93" t="s">
        <v>216</v>
      </c>
      <c r="C73" s="93">
        <v>2</v>
      </c>
      <c r="D73" s="132">
        <v>0.003490831207721801</v>
      </c>
      <c r="E73" s="132">
        <v>1.7968265367494007</v>
      </c>
      <c r="F73" s="93" t="s">
        <v>1115</v>
      </c>
      <c r="G73" s="93" t="b">
        <v>0</v>
      </c>
      <c r="H73" s="93" t="b">
        <v>0</v>
      </c>
      <c r="I73" s="93" t="b">
        <v>0</v>
      </c>
      <c r="J73" s="93" t="b">
        <v>0</v>
      </c>
      <c r="K73" s="93" t="b">
        <v>0</v>
      </c>
      <c r="L73" s="93" t="b">
        <v>0</v>
      </c>
    </row>
    <row r="74" spans="1:12" ht="15">
      <c r="A74" s="93" t="s">
        <v>216</v>
      </c>
      <c r="B74" s="93" t="s">
        <v>854</v>
      </c>
      <c r="C74" s="93">
        <v>2</v>
      </c>
      <c r="D74" s="132">
        <v>0.003490831207721801</v>
      </c>
      <c r="E74" s="132">
        <v>1.7968265367494007</v>
      </c>
      <c r="F74" s="93" t="s">
        <v>1115</v>
      </c>
      <c r="G74" s="93" t="b">
        <v>0</v>
      </c>
      <c r="H74" s="93" t="b">
        <v>0</v>
      </c>
      <c r="I74" s="93" t="b">
        <v>0</v>
      </c>
      <c r="J74" s="93" t="b">
        <v>0</v>
      </c>
      <c r="K74" s="93" t="b">
        <v>0</v>
      </c>
      <c r="L74" s="93" t="b">
        <v>0</v>
      </c>
    </row>
    <row r="75" spans="1:12" ht="15">
      <c r="A75" s="93" t="s">
        <v>854</v>
      </c>
      <c r="B75" s="93" t="s">
        <v>886</v>
      </c>
      <c r="C75" s="93">
        <v>2</v>
      </c>
      <c r="D75" s="132">
        <v>0.003490831207721801</v>
      </c>
      <c r="E75" s="132">
        <v>2.2361592305796636</v>
      </c>
      <c r="F75" s="93" t="s">
        <v>1115</v>
      </c>
      <c r="G75" s="93" t="b">
        <v>0</v>
      </c>
      <c r="H75" s="93" t="b">
        <v>0</v>
      </c>
      <c r="I75" s="93" t="b">
        <v>0</v>
      </c>
      <c r="J75" s="93" t="b">
        <v>0</v>
      </c>
      <c r="K75" s="93" t="b">
        <v>0</v>
      </c>
      <c r="L75" s="93" t="b">
        <v>0</v>
      </c>
    </row>
    <row r="76" spans="1:12" ht="15">
      <c r="A76" s="93" t="s">
        <v>886</v>
      </c>
      <c r="B76" s="93" t="s">
        <v>867</v>
      </c>
      <c r="C76" s="93">
        <v>2</v>
      </c>
      <c r="D76" s="132">
        <v>0.003490831207721801</v>
      </c>
      <c r="E76" s="132">
        <v>0.9689875021766496</v>
      </c>
      <c r="F76" s="93" t="s">
        <v>1115</v>
      </c>
      <c r="G76" s="93" t="b">
        <v>0</v>
      </c>
      <c r="H76" s="93" t="b">
        <v>0</v>
      </c>
      <c r="I76" s="93" t="b">
        <v>0</v>
      </c>
      <c r="J76" s="93" t="b">
        <v>0</v>
      </c>
      <c r="K76" s="93" t="b">
        <v>0</v>
      </c>
      <c r="L76" s="93" t="b">
        <v>0</v>
      </c>
    </row>
    <row r="77" spans="1:12" ht="15">
      <c r="A77" s="93" t="s">
        <v>867</v>
      </c>
      <c r="B77" s="93" t="s">
        <v>892</v>
      </c>
      <c r="C77" s="93">
        <v>2</v>
      </c>
      <c r="D77" s="132">
        <v>0.003490831207721801</v>
      </c>
      <c r="E77" s="132">
        <v>1.270017497840631</v>
      </c>
      <c r="F77" s="93" t="s">
        <v>1115</v>
      </c>
      <c r="G77" s="93" t="b">
        <v>0</v>
      </c>
      <c r="H77" s="93" t="b">
        <v>0</v>
      </c>
      <c r="I77" s="93" t="b">
        <v>0</v>
      </c>
      <c r="J77" s="93" t="b">
        <v>0</v>
      </c>
      <c r="K77" s="93" t="b">
        <v>0</v>
      </c>
      <c r="L77" s="93" t="b">
        <v>0</v>
      </c>
    </row>
    <row r="78" spans="1:12" ht="15">
      <c r="A78" s="93" t="s">
        <v>1084</v>
      </c>
      <c r="B78" s="93" t="s">
        <v>1085</v>
      </c>
      <c r="C78" s="93">
        <v>2</v>
      </c>
      <c r="D78" s="132">
        <v>0.003490831207721801</v>
      </c>
      <c r="E78" s="132">
        <v>2.5371892262436444</v>
      </c>
      <c r="F78" s="93" t="s">
        <v>1115</v>
      </c>
      <c r="G78" s="93" t="b">
        <v>0</v>
      </c>
      <c r="H78" s="93" t="b">
        <v>0</v>
      </c>
      <c r="I78" s="93" t="b">
        <v>0</v>
      </c>
      <c r="J78" s="93" t="b">
        <v>0</v>
      </c>
      <c r="K78" s="93" t="b">
        <v>0</v>
      </c>
      <c r="L78" s="93" t="b">
        <v>0</v>
      </c>
    </row>
    <row r="79" spans="1:12" ht="15">
      <c r="A79" s="93" t="s">
        <v>1085</v>
      </c>
      <c r="B79" s="93" t="s">
        <v>886</v>
      </c>
      <c r="C79" s="93">
        <v>2</v>
      </c>
      <c r="D79" s="132">
        <v>0.003490831207721801</v>
      </c>
      <c r="E79" s="132">
        <v>2.2361592305796636</v>
      </c>
      <c r="F79" s="93" t="s">
        <v>1115</v>
      </c>
      <c r="G79" s="93" t="b">
        <v>0</v>
      </c>
      <c r="H79" s="93" t="b">
        <v>0</v>
      </c>
      <c r="I79" s="93" t="b">
        <v>0</v>
      </c>
      <c r="J79" s="93" t="b">
        <v>0</v>
      </c>
      <c r="K79" s="93" t="b">
        <v>0</v>
      </c>
      <c r="L79" s="93" t="b">
        <v>0</v>
      </c>
    </row>
    <row r="80" spans="1:12" ht="15">
      <c r="A80" s="93" t="s">
        <v>886</v>
      </c>
      <c r="B80" s="93" t="s">
        <v>1086</v>
      </c>
      <c r="C80" s="93">
        <v>2</v>
      </c>
      <c r="D80" s="132">
        <v>0.003490831207721801</v>
      </c>
      <c r="E80" s="132">
        <v>2.2361592305796636</v>
      </c>
      <c r="F80" s="93" t="s">
        <v>1115</v>
      </c>
      <c r="G80" s="93" t="b">
        <v>0</v>
      </c>
      <c r="H80" s="93" t="b">
        <v>0</v>
      </c>
      <c r="I80" s="93" t="b">
        <v>0</v>
      </c>
      <c r="J80" s="93" t="b">
        <v>0</v>
      </c>
      <c r="K80" s="93" t="b">
        <v>0</v>
      </c>
      <c r="L80" s="93" t="b">
        <v>0</v>
      </c>
    </row>
    <row r="81" spans="1:12" ht="15">
      <c r="A81" s="93" t="s">
        <v>1086</v>
      </c>
      <c r="B81" s="93" t="s">
        <v>867</v>
      </c>
      <c r="C81" s="93">
        <v>2</v>
      </c>
      <c r="D81" s="132">
        <v>0.003490831207721801</v>
      </c>
      <c r="E81" s="132">
        <v>1.270017497840631</v>
      </c>
      <c r="F81" s="93" t="s">
        <v>1115</v>
      </c>
      <c r="G81" s="93" t="b">
        <v>0</v>
      </c>
      <c r="H81" s="93" t="b">
        <v>0</v>
      </c>
      <c r="I81" s="93" t="b">
        <v>0</v>
      </c>
      <c r="J81" s="93" t="b">
        <v>0</v>
      </c>
      <c r="K81" s="93" t="b">
        <v>0</v>
      </c>
      <c r="L81" s="93" t="b">
        <v>0</v>
      </c>
    </row>
    <row r="82" spans="1:12" ht="15">
      <c r="A82" s="93" t="s">
        <v>867</v>
      </c>
      <c r="B82" s="93" t="s">
        <v>1087</v>
      </c>
      <c r="C82" s="93">
        <v>2</v>
      </c>
      <c r="D82" s="132">
        <v>0.003490831207721801</v>
      </c>
      <c r="E82" s="132">
        <v>1.270017497840631</v>
      </c>
      <c r="F82" s="93" t="s">
        <v>1115</v>
      </c>
      <c r="G82" s="93" t="b">
        <v>0</v>
      </c>
      <c r="H82" s="93" t="b">
        <v>0</v>
      </c>
      <c r="I82" s="93" t="b">
        <v>0</v>
      </c>
      <c r="J82" s="93" t="b">
        <v>0</v>
      </c>
      <c r="K82" s="93" t="b">
        <v>0</v>
      </c>
      <c r="L82" s="93" t="b">
        <v>0</v>
      </c>
    </row>
    <row r="83" spans="1:12" ht="15">
      <c r="A83" s="93" t="s">
        <v>1087</v>
      </c>
      <c r="B83" s="93" t="s">
        <v>1088</v>
      </c>
      <c r="C83" s="93">
        <v>2</v>
      </c>
      <c r="D83" s="132">
        <v>0.003490831207721801</v>
      </c>
      <c r="E83" s="132">
        <v>2.5371892262436444</v>
      </c>
      <c r="F83" s="93" t="s">
        <v>1115</v>
      </c>
      <c r="G83" s="93" t="b">
        <v>0</v>
      </c>
      <c r="H83" s="93" t="b">
        <v>0</v>
      </c>
      <c r="I83" s="93" t="b">
        <v>0</v>
      </c>
      <c r="J83" s="93" t="b">
        <v>0</v>
      </c>
      <c r="K83" s="93" t="b">
        <v>0</v>
      </c>
      <c r="L83" s="93" t="b">
        <v>0</v>
      </c>
    </row>
    <row r="84" spans="1:12" ht="15">
      <c r="A84" s="93" t="s">
        <v>868</v>
      </c>
      <c r="B84" s="93" t="s">
        <v>1043</v>
      </c>
      <c r="C84" s="93">
        <v>2</v>
      </c>
      <c r="D84" s="132">
        <v>0.003490831207721801</v>
      </c>
      <c r="E84" s="132">
        <v>0.3054648429151282</v>
      </c>
      <c r="F84" s="93" t="s">
        <v>1115</v>
      </c>
      <c r="G84" s="93" t="b">
        <v>0</v>
      </c>
      <c r="H84" s="93" t="b">
        <v>0</v>
      </c>
      <c r="I84" s="93" t="b">
        <v>0</v>
      </c>
      <c r="J84" s="93" t="b">
        <v>0</v>
      </c>
      <c r="K84" s="93" t="b">
        <v>0</v>
      </c>
      <c r="L84" s="93" t="b">
        <v>0</v>
      </c>
    </row>
    <row r="85" spans="1:12" ht="15">
      <c r="A85" s="93" t="s">
        <v>835</v>
      </c>
      <c r="B85" s="93" t="s">
        <v>895</v>
      </c>
      <c r="C85" s="93">
        <v>2</v>
      </c>
      <c r="D85" s="132">
        <v>0.003490831207721801</v>
      </c>
      <c r="E85" s="132">
        <v>1.5829467168043199</v>
      </c>
      <c r="F85" s="93" t="s">
        <v>1115</v>
      </c>
      <c r="G85" s="93" t="b">
        <v>0</v>
      </c>
      <c r="H85" s="93" t="b">
        <v>0</v>
      </c>
      <c r="I85" s="93" t="b">
        <v>0</v>
      </c>
      <c r="J85" s="93" t="b">
        <v>0</v>
      </c>
      <c r="K85" s="93" t="b">
        <v>0</v>
      </c>
      <c r="L85" s="93" t="b">
        <v>0</v>
      </c>
    </row>
    <row r="86" spans="1:12" ht="15">
      <c r="A86" s="93" t="s">
        <v>895</v>
      </c>
      <c r="B86" s="93" t="s">
        <v>836</v>
      </c>
      <c r="C86" s="93">
        <v>2</v>
      </c>
      <c r="D86" s="132">
        <v>0.003490831207721801</v>
      </c>
      <c r="E86" s="132">
        <v>1.5829467168043199</v>
      </c>
      <c r="F86" s="93" t="s">
        <v>1115</v>
      </c>
      <c r="G86" s="93" t="b">
        <v>0</v>
      </c>
      <c r="H86" s="93" t="b">
        <v>0</v>
      </c>
      <c r="I86" s="93" t="b">
        <v>0</v>
      </c>
      <c r="J86" s="93" t="b">
        <v>0</v>
      </c>
      <c r="K86" s="93" t="b">
        <v>0</v>
      </c>
      <c r="L86" s="93" t="b">
        <v>0</v>
      </c>
    </row>
    <row r="87" spans="1:12" ht="15">
      <c r="A87" s="93" t="s">
        <v>1094</v>
      </c>
      <c r="B87" s="93" t="s">
        <v>1095</v>
      </c>
      <c r="C87" s="93">
        <v>2</v>
      </c>
      <c r="D87" s="132">
        <v>0.003490831207721801</v>
      </c>
      <c r="E87" s="132">
        <v>2.5371892262436444</v>
      </c>
      <c r="F87" s="93" t="s">
        <v>1115</v>
      </c>
      <c r="G87" s="93" t="b">
        <v>0</v>
      </c>
      <c r="H87" s="93" t="b">
        <v>0</v>
      </c>
      <c r="I87" s="93" t="b">
        <v>0</v>
      </c>
      <c r="J87" s="93" t="b">
        <v>0</v>
      </c>
      <c r="K87" s="93" t="b">
        <v>0</v>
      </c>
      <c r="L87" s="93" t="b">
        <v>0</v>
      </c>
    </row>
    <row r="88" spans="1:12" ht="15">
      <c r="A88" s="93" t="s">
        <v>1095</v>
      </c>
      <c r="B88" s="93" t="s">
        <v>1096</v>
      </c>
      <c r="C88" s="93">
        <v>2</v>
      </c>
      <c r="D88" s="132">
        <v>0.003490831207721801</v>
      </c>
      <c r="E88" s="132">
        <v>2.5371892262436444</v>
      </c>
      <c r="F88" s="93" t="s">
        <v>1115</v>
      </c>
      <c r="G88" s="93" t="b">
        <v>0</v>
      </c>
      <c r="H88" s="93" t="b">
        <v>0</v>
      </c>
      <c r="I88" s="93" t="b">
        <v>0</v>
      </c>
      <c r="J88" s="93" t="b">
        <v>0</v>
      </c>
      <c r="K88" s="93" t="b">
        <v>0</v>
      </c>
      <c r="L88" s="93" t="b">
        <v>0</v>
      </c>
    </row>
    <row r="89" spans="1:12" ht="15">
      <c r="A89" s="93" t="s">
        <v>1096</v>
      </c>
      <c r="B89" s="93" t="s">
        <v>867</v>
      </c>
      <c r="C89" s="93">
        <v>2</v>
      </c>
      <c r="D89" s="132">
        <v>0.003490831207721801</v>
      </c>
      <c r="E89" s="132">
        <v>1.270017497840631</v>
      </c>
      <c r="F89" s="93" t="s">
        <v>1115</v>
      </c>
      <c r="G89" s="93" t="b">
        <v>0</v>
      </c>
      <c r="H89" s="93" t="b">
        <v>0</v>
      </c>
      <c r="I89" s="93" t="b">
        <v>0</v>
      </c>
      <c r="J89" s="93" t="b">
        <v>0</v>
      </c>
      <c r="K89" s="93" t="b">
        <v>0</v>
      </c>
      <c r="L89" s="93" t="b">
        <v>0</v>
      </c>
    </row>
    <row r="90" spans="1:12" ht="15">
      <c r="A90" s="93" t="s">
        <v>867</v>
      </c>
      <c r="B90" s="93" t="s">
        <v>882</v>
      </c>
      <c r="C90" s="93">
        <v>2</v>
      </c>
      <c r="D90" s="132">
        <v>0.003490831207721801</v>
      </c>
      <c r="E90" s="132">
        <v>0.9689875021766496</v>
      </c>
      <c r="F90" s="93" t="s">
        <v>1115</v>
      </c>
      <c r="G90" s="93" t="b">
        <v>0</v>
      </c>
      <c r="H90" s="93" t="b">
        <v>0</v>
      </c>
      <c r="I90" s="93" t="b">
        <v>0</v>
      </c>
      <c r="J90" s="93" t="b">
        <v>0</v>
      </c>
      <c r="K90" s="93" t="b">
        <v>0</v>
      </c>
      <c r="L90" s="93" t="b">
        <v>0</v>
      </c>
    </row>
    <row r="91" spans="1:12" ht="15">
      <c r="A91" s="93" t="s">
        <v>881</v>
      </c>
      <c r="B91" s="93" t="s">
        <v>870</v>
      </c>
      <c r="C91" s="93">
        <v>2</v>
      </c>
      <c r="D91" s="132">
        <v>0.003490831207721801</v>
      </c>
      <c r="E91" s="132">
        <v>1.1754613902260518</v>
      </c>
      <c r="F91" s="93" t="s">
        <v>1115</v>
      </c>
      <c r="G91" s="93" t="b">
        <v>0</v>
      </c>
      <c r="H91" s="93" t="b">
        <v>0</v>
      </c>
      <c r="I91" s="93" t="b">
        <v>0</v>
      </c>
      <c r="J91" s="93" t="b">
        <v>0</v>
      </c>
      <c r="K91" s="93" t="b">
        <v>0</v>
      </c>
      <c r="L91" s="93" t="b">
        <v>0</v>
      </c>
    </row>
    <row r="92" spans="1:12" ht="15">
      <c r="A92" s="93" t="s">
        <v>870</v>
      </c>
      <c r="B92" s="93" t="s">
        <v>835</v>
      </c>
      <c r="C92" s="93">
        <v>2</v>
      </c>
      <c r="D92" s="132">
        <v>0.003490831207721801</v>
      </c>
      <c r="E92" s="132">
        <v>0.522248876450708</v>
      </c>
      <c r="F92" s="93" t="s">
        <v>1115</v>
      </c>
      <c r="G92" s="93" t="b">
        <v>0</v>
      </c>
      <c r="H92" s="93" t="b">
        <v>0</v>
      </c>
      <c r="I92" s="93" t="b">
        <v>0</v>
      </c>
      <c r="J92" s="93" t="b">
        <v>0</v>
      </c>
      <c r="K92" s="93" t="b">
        <v>0</v>
      </c>
      <c r="L92" s="93" t="b">
        <v>0</v>
      </c>
    </row>
    <row r="93" spans="1:12" ht="15">
      <c r="A93" s="93" t="s">
        <v>837</v>
      </c>
      <c r="B93" s="93" t="s">
        <v>884</v>
      </c>
      <c r="C93" s="93">
        <v>2</v>
      </c>
      <c r="D93" s="132">
        <v>0.003490831207721801</v>
      </c>
      <c r="E93" s="132">
        <v>1.607770300529352</v>
      </c>
      <c r="F93" s="93" t="s">
        <v>1115</v>
      </c>
      <c r="G93" s="93" t="b">
        <v>0</v>
      </c>
      <c r="H93" s="93" t="b">
        <v>0</v>
      </c>
      <c r="I93" s="93" t="b">
        <v>0</v>
      </c>
      <c r="J93" s="93" t="b">
        <v>0</v>
      </c>
      <c r="K93" s="93" t="b">
        <v>0</v>
      </c>
      <c r="L93" s="93" t="b">
        <v>0</v>
      </c>
    </row>
    <row r="94" spans="1:12" ht="15">
      <c r="A94" s="93" t="s">
        <v>884</v>
      </c>
      <c r="B94" s="93" t="s">
        <v>1097</v>
      </c>
      <c r="C94" s="93">
        <v>2</v>
      </c>
      <c r="D94" s="132">
        <v>0.003490831207721801</v>
      </c>
      <c r="E94" s="132">
        <v>2.5371892262436444</v>
      </c>
      <c r="F94" s="93" t="s">
        <v>1115</v>
      </c>
      <c r="G94" s="93" t="b">
        <v>0</v>
      </c>
      <c r="H94" s="93" t="b">
        <v>0</v>
      </c>
      <c r="I94" s="93" t="b">
        <v>0</v>
      </c>
      <c r="J94" s="93" t="b">
        <v>0</v>
      </c>
      <c r="K94" s="93" t="b">
        <v>0</v>
      </c>
      <c r="L94" s="93" t="b">
        <v>0</v>
      </c>
    </row>
    <row r="95" spans="1:12" ht="15">
      <c r="A95" s="93" t="s">
        <v>1097</v>
      </c>
      <c r="B95" s="93" t="s">
        <v>216</v>
      </c>
      <c r="C95" s="93">
        <v>2</v>
      </c>
      <c r="D95" s="132">
        <v>0.003490831207721801</v>
      </c>
      <c r="E95" s="132">
        <v>1.7968265367494007</v>
      </c>
      <c r="F95" s="93" t="s">
        <v>1115</v>
      </c>
      <c r="G95" s="93" t="b">
        <v>0</v>
      </c>
      <c r="H95" s="93" t="b">
        <v>0</v>
      </c>
      <c r="I95" s="93" t="b">
        <v>0</v>
      </c>
      <c r="J95" s="93" t="b">
        <v>0</v>
      </c>
      <c r="K95" s="93" t="b">
        <v>0</v>
      </c>
      <c r="L95" s="93" t="b">
        <v>0</v>
      </c>
    </row>
    <row r="96" spans="1:12" ht="15">
      <c r="A96" s="93" t="s">
        <v>216</v>
      </c>
      <c r="B96" s="93" t="s">
        <v>1098</v>
      </c>
      <c r="C96" s="93">
        <v>2</v>
      </c>
      <c r="D96" s="132">
        <v>0.003490831207721801</v>
      </c>
      <c r="E96" s="132">
        <v>1.7968265367494007</v>
      </c>
      <c r="F96" s="93" t="s">
        <v>1115</v>
      </c>
      <c r="G96" s="93" t="b">
        <v>0</v>
      </c>
      <c r="H96" s="93" t="b">
        <v>0</v>
      </c>
      <c r="I96" s="93" t="b">
        <v>0</v>
      </c>
      <c r="J96" s="93" t="b">
        <v>0</v>
      </c>
      <c r="K96" s="93" t="b">
        <v>0</v>
      </c>
      <c r="L96" s="93" t="b">
        <v>0</v>
      </c>
    </row>
    <row r="97" spans="1:12" ht="15">
      <c r="A97" s="93" t="s">
        <v>1098</v>
      </c>
      <c r="B97" s="93" t="s">
        <v>1099</v>
      </c>
      <c r="C97" s="93">
        <v>2</v>
      </c>
      <c r="D97" s="132">
        <v>0.003490831207721801</v>
      </c>
      <c r="E97" s="132">
        <v>2.5371892262436444</v>
      </c>
      <c r="F97" s="93" t="s">
        <v>1115</v>
      </c>
      <c r="G97" s="93" t="b">
        <v>0</v>
      </c>
      <c r="H97" s="93" t="b">
        <v>0</v>
      </c>
      <c r="I97" s="93" t="b">
        <v>0</v>
      </c>
      <c r="J97" s="93" t="b">
        <v>0</v>
      </c>
      <c r="K97" s="93" t="b">
        <v>0</v>
      </c>
      <c r="L97" s="93" t="b">
        <v>0</v>
      </c>
    </row>
    <row r="98" spans="1:12" ht="15">
      <c r="A98" s="93" t="s">
        <v>1099</v>
      </c>
      <c r="B98" s="93" t="s">
        <v>1062</v>
      </c>
      <c r="C98" s="93">
        <v>2</v>
      </c>
      <c r="D98" s="132">
        <v>0.003490831207721801</v>
      </c>
      <c r="E98" s="132">
        <v>2.3610979671879635</v>
      </c>
      <c r="F98" s="93" t="s">
        <v>1115</v>
      </c>
      <c r="G98" s="93" t="b">
        <v>0</v>
      </c>
      <c r="H98" s="93" t="b">
        <v>0</v>
      </c>
      <c r="I98" s="93" t="b">
        <v>0</v>
      </c>
      <c r="J98" s="93" t="b">
        <v>0</v>
      </c>
      <c r="K98" s="93" t="b">
        <v>0</v>
      </c>
      <c r="L98" s="93" t="b">
        <v>0</v>
      </c>
    </row>
    <row r="99" spans="1:12" ht="15">
      <c r="A99" s="93" t="s">
        <v>1062</v>
      </c>
      <c r="B99" s="93" t="s">
        <v>1100</v>
      </c>
      <c r="C99" s="93">
        <v>2</v>
      </c>
      <c r="D99" s="132">
        <v>0.003490831207721801</v>
      </c>
      <c r="E99" s="132">
        <v>2.3610979671879635</v>
      </c>
      <c r="F99" s="93" t="s">
        <v>1115</v>
      </c>
      <c r="G99" s="93" t="b">
        <v>0</v>
      </c>
      <c r="H99" s="93" t="b">
        <v>0</v>
      </c>
      <c r="I99" s="93" t="b">
        <v>0</v>
      </c>
      <c r="J99" s="93" t="b">
        <v>0</v>
      </c>
      <c r="K99" s="93" t="b">
        <v>0</v>
      </c>
      <c r="L99" s="93" t="b">
        <v>0</v>
      </c>
    </row>
    <row r="100" spans="1:12" ht="15">
      <c r="A100" s="93" t="s">
        <v>1100</v>
      </c>
      <c r="B100" s="93" t="s">
        <v>1101</v>
      </c>
      <c r="C100" s="93">
        <v>2</v>
      </c>
      <c r="D100" s="132">
        <v>0.003490831207721801</v>
      </c>
      <c r="E100" s="132">
        <v>2.5371892262436444</v>
      </c>
      <c r="F100" s="93" t="s">
        <v>1115</v>
      </c>
      <c r="G100" s="93" t="b">
        <v>0</v>
      </c>
      <c r="H100" s="93" t="b">
        <v>0</v>
      </c>
      <c r="I100" s="93" t="b">
        <v>0</v>
      </c>
      <c r="J100" s="93" t="b">
        <v>0</v>
      </c>
      <c r="K100" s="93" t="b">
        <v>0</v>
      </c>
      <c r="L100" s="93" t="b">
        <v>0</v>
      </c>
    </row>
    <row r="101" spans="1:12" ht="15">
      <c r="A101" s="93" t="s">
        <v>1101</v>
      </c>
      <c r="B101" s="93" t="s">
        <v>1102</v>
      </c>
      <c r="C101" s="93">
        <v>2</v>
      </c>
      <c r="D101" s="132">
        <v>0.003490831207721801</v>
      </c>
      <c r="E101" s="132">
        <v>2.5371892262436444</v>
      </c>
      <c r="F101" s="93" t="s">
        <v>1115</v>
      </c>
      <c r="G101" s="93" t="b">
        <v>0</v>
      </c>
      <c r="H101" s="93" t="b">
        <v>0</v>
      </c>
      <c r="I101" s="93" t="b">
        <v>0</v>
      </c>
      <c r="J101" s="93" t="b">
        <v>0</v>
      </c>
      <c r="K101" s="93" t="b">
        <v>0</v>
      </c>
      <c r="L101" s="93" t="b">
        <v>0</v>
      </c>
    </row>
    <row r="102" spans="1:12" ht="15">
      <c r="A102" s="93" t="s">
        <v>1102</v>
      </c>
      <c r="B102" s="93" t="s">
        <v>1103</v>
      </c>
      <c r="C102" s="93">
        <v>2</v>
      </c>
      <c r="D102" s="132">
        <v>0.003490831207721801</v>
      </c>
      <c r="E102" s="132">
        <v>2.5371892262436444</v>
      </c>
      <c r="F102" s="93" t="s">
        <v>1115</v>
      </c>
      <c r="G102" s="93" t="b">
        <v>0</v>
      </c>
      <c r="H102" s="93" t="b">
        <v>0</v>
      </c>
      <c r="I102" s="93" t="b">
        <v>0</v>
      </c>
      <c r="J102" s="93" t="b">
        <v>0</v>
      </c>
      <c r="K102" s="93" t="b">
        <v>0</v>
      </c>
      <c r="L102" s="93" t="b">
        <v>0</v>
      </c>
    </row>
    <row r="103" spans="1:12" ht="15">
      <c r="A103" s="93" t="s">
        <v>1103</v>
      </c>
      <c r="B103" s="93" t="s">
        <v>1104</v>
      </c>
      <c r="C103" s="93">
        <v>2</v>
      </c>
      <c r="D103" s="132">
        <v>0.003490831207721801</v>
      </c>
      <c r="E103" s="132">
        <v>2.5371892262436444</v>
      </c>
      <c r="F103" s="93" t="s">
        <v>1115</v>
      </c>
      <c r="G103" s="93" t="b">
        <v>0</v>
      </c>
      <c r="H103" s="93" t="b">
        <v>0</v>
      </c>
      <c r="I103" s="93" t="b">
        <v>0</v>
      </c>
      <c r="J103" s="93" t="b">
        <v>0</v>
      </c>
      <c r="K103" s="93" t="b">
        <v>0</v>
      </c>
      <c r="L103" s="93" t="b">
        <v>0</v>
      </c>
    </row>
    <row r="104" spans="1:12" ht="15">
      <c r="A104" s="93" t="s">
        <v>1104</v>
      </c>
      <c r="B104" s="93" t="s">
        <v>1105</v>
      </c>
      <c r="C104" s="93">
        <v>2</v>
      </c>
      <c r="D104" s="132">
        <v>0.003490831207721801</v>
      </c>
      <c r="E104" s="132">
        <v>2.5371892262436444</v>
      </c>
      <c r="F104" s="93" t="s">
        <v>1115</v>
      </c>
      <c r="G104" s="93" t="b">
        <v>0</v>
      </c>
      <c r="H104" s="93" t="b">
        <v>0</v>
      </c>
      <c r="I104" s="93" t="b">
        <v>0</v>
      </c>
      <c r="J104" s="93" t="b">
        <v>0</v>
      </c>
      <c r="K104" s="93" t="b">
        <v>0</v>
      </c>
      <c r="L104" s="93" t="b">
        <v>0</v>
      </c>
    </row>
    <row r="105" spans="1:12" ht="15">
      <c r="A105" s="93" t="s">
        <v>1105</v>
      </c>
      <c r="B105" s="93" t="s">
        <v>1106</v>
      </c>
      <c r="C105" s="93">
        <v>2</v>
      </c>
      <c r="D105" s="132">
        <v>0.003490831207721801</v>
      </c>
      <c r="E105" s="132">
        <v>2.5371892262436444</v>
      </c>
      <c r="F105" s="93" t="s">
        <v>1115</v>
      </c>
      <c r="G105" s="93" t="b">
        <v>0</v>
      </c>
      <c r="H105" s="93" t="b">
        <v>0</v>
      </c>
      <c r="I105" s="93" t="b">
        <v>0</v>
      </c>
      <c r="J105" s="93" t="b">
        <v>0</v>
      </c>
      <c r="K105" s="93" t="b">
        <v>0</v>
      </c>
      <c r="L105" s="93" t="b">
        <v>0</v>
      </c>
    </row>
    <row r="106" spans="1:12" ht="15">
      <c r="A106" s="93" t="s">
        <v>1106</v>
      </c>
      <c r="B106" s="93" t="s">
        <v>1107</v>
      </c>
      <c r="C106" s="93">
        <v>2</v>
      </c>
      <c r="D106" s="132">
        <v>0.003490831207721801</v>
      </c>
      <c r="E106" s="132">
        <v>2.5371892262436444</v>
      </c>
      <c r="F106" s="93" t="s">
        <v>1115</v>
      </c>
      <c r="G106" s="93" t="b">
        <v>0</v>
      </c>
      <c r="H106" s="93" t="b">
        <v>0</v>
      </c>
      <c r="I106" s="93" t="b">
        <v>0</v>
      </c>
      <c r="J106" s="93" t="b">
        <v>0</v>
      </c>
      <c r="K106" s="93" t="b">
        <v>0</v>
      </c>
      <c r="L106" s="93" t="b">
        <v>0</v>
      </c>
    </row>
    <row r="107" spans="1:12" ht="15">
      <c r="A107" s="93" t="s">
        <v>1107</v>
      </c>
      <c r="B107" s="93" t="s">
        <v>883</v>
      </c>
      <c r="C107" s="93">
        <v>2</v>
      </c>
      <c r="D107" s="132">
        <v>0.003490831207721801</v>
      </c>
      <c r="E107" s="132">
        <v>2.3610979671879635</v>
      </c>
      <c r="F107" s="93" t="s">
        <v>1115</v>
      </c>
      <c r="G107" s="93" t="b">
        <v>0</v>
      </c>
      <c r="H107" s="93" t="b">
        <v>0</v>
      </c>
      <c r="I107" s="93" t="b">
        <v>0</v>
      </c>
      <c r="J107" s="93" t="b">
        <v>0</v>
      </c>
      <c r="K107" s="93" t="b">
        <v>0</v>
      </c>
      <c r="L107" s="93" t="b">
        <v>0</v>
      </c>
    </row>
    <row r="108" spans="1:12" ht="15">
      <c r="A108" s="93" t="s">
        <v>883</v>
      </c>
      <c r="B108" s="93" t="s">
        <v>867</v>
      </c>
      <c r="C108" s="93">
        <v>2</v>
      </c>
      <c r="D108" s="132">
        <v>0.003490831207721801</v>
      </c>
      <c r="E108" s="132">
        <v>1.0939262387849495</v>
      </c>
      <c r="F108" s="93" t="s">
        <v>1115</v>
      </c>
      <c r="G108" s="93" t="b">
        <v>0</v>
      </c>
      <c r="H108" s="93" t="b">
        <v>0</v>
      </c>
      <c r="I108" s="93" t="b">
        <v>0</v>
      </c>
      <c r="J108" s="93" t="b">
        <v>0</v>
      </c>
      <c r="K108" s="93" t="b">
        <v>0</v>
      </c>
      <c r="L108" s="93" t="b">
        <v>0</v>
      </c>
    </row>
    <row r="109" spans="1:12" ht="15">
      <c r="A109" s="93" t="s">
        <v>867</v>
      </c>
      <c r="B109" s="93" t="s">
        <v>871</v>
      </c>
      <c r="C109" s="93">
        <v>2</v>
      </c>
      <c r="D109" s="132">
        <v>0.003490831207721801</v>
      </c>
      <c r="E109" s="132">
        <v>0.22862481268240578</v>
      </c>
      <c r="F109" s="93" t="s">
        <v>1115</v>
      </c>
      <c r="G109" s="93" t="b">
        <v>0</v>
      </c>
      <c r="H109" s="93" t="b">
        <v>0</v>
      </c>
      <c r="I109" s="93" t="b">
        <v>0</v>
      </c>
      <c r="J109" s="93" t="b">
        <v>0</v>
      </c>
      <c r="K109" s="93" t="b">
        <v>0</v>
      </c>
      <c r="L109" s="93" t="b">
        <v>0</v>
      </c>
    </row>
    <row r="110" spans="1:12" ht="15">
      <c r="A110" s="93" t="s">
        <v>1109</v>
      </c>
      <c r="B110" s="93" t="s">
        <v>1110</v>
      </c>
      <c r="C110" s="93">
        <v>2</v>
      </c>
      <c r="D110" s="132">
        <v>0.003490831207721801</v>
      </c>
      <c r="E110" s="132">
        <v>2.5371892262436444</v>
      </c>
      <c r="F110" s="93" t="s">
        <v>1115</v>
      </c>
      <c r="G110" s="93" t="b">
        <v>0</v>
      </c>
      <c r="H110" s="93" t="b">
        <v>0</v>
      </c>
      <c r="I110" s="93" t="b">
        <v>0</v>
      </c>
      <c r="J110" s="93" t="b">
        <v>0</v>
      </c>
      <c r="K110" s="93" t="b">
        <v>0</v>
      </c>
      <c r="L110" s="93" t="b">
        <v>0</v>
      </c>
    </row>
    <row r="111" spans="1:12" ht="15">
      <c r="A111" s="93" t="s">
        <v>1110</v>
      </c>
      <c r="B111" s="93" t="s">
        <v>1111</v>
      </c>
      <c r="C111" s="93">
        <v>2</v>
      </c>
      <c r="D111" s="132">
        <v>0.003490831207721801</v>
      </c>
      <c r="E111" s="132">
        <v>2.5371892262436444</v>
      </c>
      <c r="F111" s="93" t="s">
        <v>1115</v>
      </c>
      <c r="G111" s="93" t="b">
        <v>0</v>
      </c>
      <c r="H111" s="93" t="b">
        <v>0</v>
      </c>
      <c r="I111" s="93" t="b">
        <v>0</v>
      </c>
      <c r="J111" s="93" t="b">
        <v>0</v>
      </c>
      <c r="K111" s="93" t="b">
        <v>0</v>
      </c>
      <c r="L111" s="93" t="b">
        <v>0</v>
      </c>
    </row>
    <row r="112" spans="1:12" ht="15">
      <c r="A112" s="93" t="s">
        <v>1111</v>
      </c>
      <c r="B112" s="93" t="s">
        <v>867</v>
      </c>
      <c r="C112" s="93">
        <v>2</v>
      </c>
      <c r="D112" s="132">
        <v>0.003490831207721801</v>
      </c>
      <c r="E112" s="132">
        <v>1.270017497840631</v>
      </c>
      <c r="F112" s="93" t="s">
        <v>1115</v>
      </c>
      <c r="G112" s="93" t="b">
        <v>0</v>
      </c>
      <c r="H112" s="93" t="b">
        <v>0</v>
      </c>
      <c r="I112" s="93" t="b">
        <v>0</v>
      </c>
      <c r="J112" s="93" t="b">
        <v>0</v>
      </c>
      <c r="K112" s="93" t="b">
        <v>0</v>
      </c>
      <c r="L112" s="93" t="b">
        <v>0</v>
      </c>
    </row>
    <row r="113" spans="1:12" ht="15">
      <c r="A113" s="93" t="s">
        <v>867</v>
      </c>
      <c r="B113" s="93" t="s">
        <v>1112</v>
      </c>
      <c r="C113" s="93">
        <v>2</v>
      </c>
      <c r="D113" s="132">
        <v>0.003490831207721801</v>
      </c>
      <c r="E113" s="132">
        <v>1.270017497840631</v>
      </c>
      <c r="F113" s="93" t="s">
        <v>1115</v>
      </c>
      <c r="G113" s="93" t="b">
        <v>0</v>
      </c>
      <c r="H113" s="93" t="b">
        <v>0</v>
      </c>
      <c r="I113" s="93" t="b">
        <v>0</v>
      </c>
      <c r="J113" s="93" t="b">
        <v>0</v>
      </c>
      <c r="K113" s="93" t="b">
        <v>0</v>
      </c>
      <c r="L113" s="93" t="b">
        <v>0</v>
      </c>
    </row>
    <row r="114" spans="1:12" ht="15">
      <c r="A114" s="93" t="s">
        <v>869</v>
      </c>
      <c r="B114" s="93" t="s">
        <v>868</v>
      </c>
      <c r="C114" s="93">
        <v>8</v>
      </c>
      <c r="D114" s="132">
        <v>0.0032169298923836157</v>
      </c>
      <c r="E114" s="132">
        <v>0.886490725172482</v>
      </c>
      <c r="F114" s="93" t="s">
        <v>796</v>
      </c>
      <c r="G114" s="93" t="b">
        <v>0</v>
      </c>
      <c r="H114" s="93" t="b">
        <v>0</v>
      </c>
      <c r="I114" s="93" t="b">
        <v>0</v>
      </c>
      <c r="J114" s="93" t="b">
        <v>0</v>
      </c>
      <c r="K114" s="93" t="b">
        <v>0</v>
      </c>
      <c r="L114" s="93" t="b">
        <v>0</v>
      </c>
    </row>
    <row r="115" spans="1:12" ht="15">
      <c r="A115" s="93" t="s">
        <v>874</v>
      </c>
      <c r="B115" s="93" t="s">
        <v>869</v>
      </c>
      <c r="C115" s="93">
        <v>7</v>
      </c>
      <c r="D115" s="132">
        <v>0.00449922705352781</v>
      </c>
      <c r="E115" s="132">
        <v>1.187520720836463</v>
      </c>
      <c r="F115" s="93" t="s">
        <v>796</v>
      </c>
      <c r="G115" s="93" t="b">
        <v>0</v>
      </c>
      <c r="H115" s="93" t="b">
        <v>0</v>
      </c>
      <c r="I115" s="93" t="b">
        <v>0</v>
      </c>
      <c r="J115" s="93" t="b">
        <v>0</v>
      </c>
      <c r="K115" s="93" t="b">
        <v>0</v>
      </c>
      <c r="L115" s="93" t="b">
        <v>0</v>
      </c>
    </row>
    <row r="116" spans="1:12" ht="15">
      <c r="A116" s="93" t="s">
        <v>869</v>
      </c>
      <c r="B116" s="93" t="s">
        <v>875</v>
      </c>
      <c r="C116" s="93">
        <v>7</v>
      </c>
      <c r="D116" s="132">
        <v>0.00449922705352781</v>
      </c>
      <c r="E116" s="132">
        <v>1.187520720836463</v>
      </c>
      <c r="F116" s="93" t="s">
        <v>796</v>
      </c>
      <c r="G116" s="93" t="b">
        <v>0</v>
      </c>
      <c r="H116" s="93" t="b">
        <v>0</v>
      </c>
      <c r="I116" s="93" t="b">
        <v>0</v>
      </c>
      <c r="J116" s="93" t="b">
        <v>0</v>
      </c>
      <c r="K116" s="93" t="b">
        <v>0</v>
      </c>
      <c r="L116" s="93" t="b">
        <v>0</v>
      </c>
    </row>
    <row r="117" spans="1:12" ht="15">
      <c r="A117" s="93" t="s">
        <v>875</v>
      </c>
      <c r="B117" s="93" t="s">
        <v>868</v>
      </c>
      <c r="C117" s="93">
        <v>7</v>
      </c>
      <c r="D117" s="132">
        <v>0.00449922705352781</v>
      </c>
      <c r="E117" s="132">
        <v>1.1594919972362194</v>
      </c>
      <c r="F117" s="93" t="s">
        <v>796</v>
      </c>
      <c r="G117" s="93" t="b">
        <v>0</v>
      </c>
      <c r="H117" s="93" t="b">
        <v>0</v>
      </c>
      <c r="I117" s="93" t="b">
        <v>0</v>
      </c>
      <c r="J117" s="93" t="b">
        <v>0</v>
      </c>
      <c r="K117" s="93" t="b">
        <v>0</v>
      </c>
      <c r="L117" s="93" t="b">
        <v>0</v>
      </c>
    </row>
    <row r="118" spans="1:12" ht="15">
      <c r="A118" s="93" t="s">
        <v>876</v>
      </c>
      <c r="B118" s="93" t="s">
        <v>877</v>
      </c>
      <c r="C118" s="93">
        <v>7</v>
      </c>
      <c r="D118" s="132">
        <v>0.00449922705352781</v>
      </c>
      <c r="E118" s="132">
        <v>1.5185139398778875</v>
      </c>
      <c r="F118" s="93" t="s">
        <v>796</v>
      </c>
      <c r="G118" s="93" t="b">
        <v>0</v>
      </c>
      <c r="H118" s="93" t="b">
        <v>0</v>
      </c>
      <c r="I118" s="93" t="b">
        <v>0</v>
      </c>
      <c r="J118" s="93" t="b">
        <v>0</v>
      </c>
      <c r="K118" s="93" t="b">
        <v>0</v>
      </c>
      <c r="L118" s="93" t="b">
        <v>0</v>
      </c>
    </row>
    <row r="119" spans="1:12" ht="15">
      <c r="A119" s="93" t="s">
        <v>877</v>
      </c>
      <c r="B119" s="93" t="s">
        <v>867</v>
      </c>
      <c r="C119" s="93">
        <v>7</v>
      </c>
      <c r="D119" s="132">
        <v>0.00449922705352781</v>
      </c>
      <c r="E119" s="132">
        <v>1.3636119798921442</v>
      </c>
      <c r="F119" s="93" t="s">
        <v>796</v>
      </c>
      <c r="G119" s="93" t="b">
        <v>0</v>
      </c>
      <c r="H119" s="93" t="b">
        <v>0</v>
      </c>
      <c r="I119" s="93" t="b">
        <v>0</v>
      </c>
      <c r="J119" s="93" t="b">
        <v>0</v>
      </c>
      <c r="K119" s="93" t="b">
        <v>0</v>
      </c>
      <c r="L119" s="93" t="b">
        <v>0</v>
      </c>
    </row>
    <row r="120" spans="1:12" ht="15">
      <c r="A120" s="93" t="s">
        <v>867</v>
      </c>
      <c r="B120" s="93" t="s">
        <v>870</v>
      </c>
      <c r="C120" s="93">
        <v>7</v>
      </c>
      <c r="D120" s="132">
        <v>0.00449922705352781</v>
      </c>
      <c r="E120" s="132">
        <v>1.3636119798921442</v>
      </c>
      <c r="F120" s="93" t="s">
        <v>796</v>
      </c>
      <c r="G120" s="93" t="b">
        <v>0</v>
      </c>
      <c r="H120" s="93" t="b">
        <v>0</v>
      </c>
      <c r="I120" s="93" t="b">
        <v>0</v>
      </c>
      <c r="J120" s="93" t="b">
        <v>0</v>
      </c>
      <c r="K120" s="93" t="b">
        <v>0</v>
      </c>
      <c r="L120" s="93" t="b">
        <v>0</v>
      </c>
    </row>
    <row r="121" spans="1:12" ht="15">
      <c r="A121" s="93" t="s">
        <v>870</v>
      </c>
      <c r="B121" s="93" t="s">
        <v>878</v>
      </c>
      <c r="C121" s="93">
        <v>7</v>
      </c>
      <c r="D121" s="132">
        <v>0.00449922705352781</v>
      </c>
      <c r="E121" s="132">
        <v>1.5185139398778875</v>
      </c>
      <c r="F121" s="93" t="s">
        <v>796</v>
      </c>
      <c r="G121" s="93" t="b">
        <v>0</v>
      </c>
      <c r="H121" s="93" t="b">
        <v>0</v>
      </c>
      <c r="I121" s="93" t="b">
        <v>0</v>
      </c>
      <c r="J121" s="93" t="b">
        <v>0</v>
      </c>
      <c r="K121" s="93" t="b">
        <v>0</v>
      </c>
      <c r="L121" s="93" t="b">
        <v>0</v>
      </c>
    </row>
    <row r="122" spans="1:12" ht="15">
      <c r="A122" s="93" t="s">
        <v>878</v>
      </c>
      <c r="B122" s="93" t="s">
        <v>873</v>
      </c>
      <c r="C122" s="93">
        <v>7</v>
      </c>
      <c r="D122" s="132">
        <v>0.00449922705352781</v>
      </c>
      <c r="E122" s="132">
        <v>1.4605219929002007</v>
      </c>
      <c r="F122" s="93" t="s">
        <v>796</v>
      </c>
      <c r="G122" s="93" t="b">
        <v>0</v>
      </c>
      <c r="H122" s="93" t="b">
        <v>0</v>
      </c>
      <c r="I122" s="93" t="b">
        <v>0</v>
      </c>
      <c r="J122" s="93" t="b">
        <v>0</v>
      </c>
      <c r="K122" s="93" t="b">
        <v>0</v>
      </c>
      <c r="L122" s="93" t="b">
        <v>0</v>
      </c>
    </row>
    <row r="123" spans="1:12" ht="15">
      <c r="A123" s="93" t="s">
        <v>873</v>
      </c>
      <c r="B123" s="93" t="s">
        <v>1049</v>
      </c>
      <c r="C123" s="93">
        <v>7</v>
      </c>
      <c r="D123" s="132">
        <v>0.00449922705352781</v>
      </c>
      <c r="E123" s="132">
        <v>1.4605219929002007</v>
      </c>
      <c r="F123" s="93" t="s">
        <v>796</v>
      </c>
      <c r="G123" s="93" t="b">
        <v>0</v>
      </c>
      <c r="H123" s="93" t="b">
        <v>0</v>
      </c>
      <c r="I123" s="93" t="b">
        <v>0</v>
      </c>
      <c r="J123" s="93" t="b">
        <v>0</v>
      </c>
      <c r="K123" s="93" t="b">
        <v>0</v>
      </c>
      <c r="L123" s="93" t="b">
        <v>0</v>
      </c>
    </row>
    <row r="124" spans="1:12" ht="15">
      <c r="A124" s="93" t="s">
        <v>1049</v>
      </c>
      <c r="B124" s="93" t="s">
        <v>1050</v>
      </c>
      <c r="C124" s="93">
        <v>7</v>
      </c>
      <c r="D124" s="132">
        <v>0.00449922705352781</v>
      </c>
      <c r="E124" s="132">
        <v>1.5185139398778875</v>
      </c>
      <c r="F124" s="93" t="s">
        <v>796</v>
      </c>
      <c r="G124" s="93" t="b">
        <v>0</v>
      </c>
      <c r="H124" s="93" t="b">
        <v>0</v>
      </c>
      <c r="I124" s="93" t="b">
        <v>0</v>
      </c>
      <c r="J124" s="93" t="b">
        <v>0</v>
      </c>
      <c r="K124" s="93" t="b">
        <v>0</v>
      </c>
      <c r="L124" s="93" t="b">
        <v>0</v>
      </c>
    </row>
    <row r="125" spans="1:12" ht="15">
      <c r="A125" s="93" t="s">
        <v>1050</v>
      </c>
      <c r="B125" s="93" t="s">
        <v>871</v>
      </c>
      <c r="C125" s="93">
        <v>7</v>
      </c>
      <c r="D125" s="132">
        <v>0.00449922705352781</v>
      </c>
      <c r="E125" s="132">
        <v>1.5185139398778875</v>
      </c>
      <c r="F125" s="93" t="s">
        <v>796</v>
      </c>
      <c r="G125" s="93" t="b">
        <v>0</v>
      </c>
      <c r="H125" s="93" t="b">
        <v>0</v>
      </c>
      <c r="I125" s="93" t="b">
        <v>0</v>
      </c>
      <c r="J125" s="93" t="b">
        <v>0</v>
      </c>
      <c r="K125" s="93" t="b">
        <v>0</v>
      </c>
      <c r="L125" s="93" t="b">
        <v>0</v>
      </c>
    </row>
    <row r="126" spans="1:12" ht="15">
      <c r="A126" s="93" t="s">
        <v>871</v>
      </c>
      <c r="B126" s="93" t="s">
        <v>1044</v>
      </c>
      <c r="C126" s="93">
        <v>7</v>
      </c>
      <c r="D126" s="132">
        <v>0.00449922705352781</v>
      </c>
      <c r="E126" s="132">
        <v>1.5185139398778875</v>
      </c>
      <c r="F126" s="93" t="s">
        <v>796</v>
      </c>
      <c r="G126" s="93" t="b">
        <v>0</v>
      </c>
      <c r="H126" s="93" t="b">
        <v>0</v>
      </c>
      <c r="I126" s="93" t="b">
        <v>0</v>
      </c>
      <c r="J126" s="93" t="b">
        <v>0</v>
      </c>
      <c r="K126" s="93" t="b">
        <v>0</v>
      </c>
      <c r="L126" s="93" t="b">
        <v>0</v>
      </c>
    </row>
    <row r="127" spans="1:12" ht="15">
      <c r="A127" s="93" t="s">
        <v>1044</v>
      </c>
      <c r="B127" s="93" t="s">
        <v>1045</v>
      </c>
      <c r="C127" s="93">
        <v>7</v>
      </c>
      <c r="D127" s="132">
        <v>0.00449922705352781</v>
      </c>
      <c r="E127" s="132">
        <v>1.5185139398778875</v>
      </c>
      <c r="F127" s="93" t="s">
        <v>796</v>
      </c>
      <c r="G127" s="93" t="b">
        <v>0</v>
      </c>
      <c r="H127" s="93" t="b">
        <v>0</v>
      </c>
      <c r="I127" s="93" t="b">
        <v>0</v>
      </c>
      <c r="J127" s="93" t="b">
        <v>0</v>
      </c>
      <c r="K127" s="93" t="b">
        <v>0</v>
      </c>
      <c r="L127" s="93" t="b">
        <v>0</v>
      </c>
    </row>
    <row r="128" spans="1:12" ht="15">
      <c r="A128" s="93" t="s">
        <v>1045</v>
      </c>
      <c r="B128" s="93" t="s">
        <v>1043</v>
      </c>
      <c r="C128" s="93">
        <v>7</v>
      </c>
      <c r="D128" s="132">
        <v>0.00449922705352781</v>
      </c>
      <c r="E128" s="132">
        <v>1.5185139398778875</v>
      </c>
      <c r="F128" s="93" t="s">
        <v>796</v>
      </c>
      <c r="G128" s="93" t="b">
        <v>0</v>
      </c>
      <c r="H128" s="93" t="b">
        <v>0</v>
      </c>
      <c r="I128" s="93" t="b">
        <v>0</v>
      </c>
      <c r="J128" s="93" t="b">
        <v>0</v>
      </c>
      <c r="K128" s="93" t="b">
        <v>0</v>
      </c>
      <c r="L128" s="93" t="b">
        <v>0</v>
      </c>
    </row>
    <row r="129" spans="1:12" ht="15">
      <c r="A129" s="93" t="s">
        <v>1043</v>
      </c>
      <c r="B129" s="93" t="s">
        <v>869</v>
      </c>
      <c r="C129" s="93">
        <v>7</v>
      </c>
      <c r="D129" s="132">
        <v>0.00449922705352781</v>
      </c>
      <c r="E129" s="132">
        <v>1.187520720836463</v>
      </c>
      <c r="F129" s="93" t="s">
        <v>796</v>
      </c>
      <c r="G129" s="93" t="b">
        <v>0</v>
      </c>
      <c r="H129" s="93" t="b">
        <v>0</v>
      </c>
      <c r="I129" s="93" t="b">
        <v>0</v>
      </c>
      <c r="J129" s="93" t="b">
        <v>0</v>
      </c>
      <c r="K129" s="93" t="b">
        <v>0</v>
      </c>
      <c r="L129" s="93" t="b">
        <v>0</v>
      </c>
    </row>
    <row r="130" spans="1:12" ht="15">
      <c r="A130" s="93" t="s">
        <v>868</v>
      </c>
      <c r="B130" s="93" t="s">
        <v>1046</v>
      </c>
      <c r="C130" s="93">
        <v>7</v>
      </c>
      <c r="D130" s="132">
        <v>0.00449922705352781</v>
      </c>
      <c r="E130" s="132">
        <v>1.1594919972362194</v>
      </c>
      <c r="F130" s="93" t="s">
        <v>796</v>
      </c>
      <c r="G130" s="93" t="b">
        <v>0</v>
      </c>
      <c r="H130" s="93" t="b">
        <v>0</v>
      </c>
      <c r="I130" s="93" t="b">
        <v>0</v>
      </c>
      <c r="J130" s="93" t="b">
        <v>0</v>
      </c>
      <c r="K130" s="93" t="b">
        <v>0</v>
      </c>
      <c r="L130" s="93" t="b">
        <v>0</v>
      </c>
    </row>
    <row r="131" spans="1:12" ht="15">
      <c r="A131" s="93" t="s">
        <v>868</v>
      </c>
      <c r="B131" s="93" t="s">
        <v>849</v>
      </c>
      <c r="C131" s="93">
        <v>5</v>
      </c>
      <c r="D131" s="132">
        <v>0.006245435594688407</v>
      </c>
      <c r="E131" s="132">
        <v>1.1594919972362194</v>
      </c>
      <c r="F131" s="93" t="s">
        <v>796</v>
      </c>
      <c r="G131" s="93" t="b">
        <v>0</v>
      </c>
      <c r="H131" s="93" t="b">
        <v>0</v>
      </c>
      <c r="I131" s="93" t="b">
        <v>0</v>
      </c>
      <c r="J131" s="93" t="b">
        <v>0</v>
      </c>
      <c r="K131" s="93" t="b">
        <v>0</v>
      </c>
      <c r="L131" s="93" t="b">
        <v>0</v>
      </c>
    </row>
    <row r="132" spans="1:12" ht="15">
      <c r="A132" s="93" t="s">
        <v>849</v>
      </c>
      <c r="B132" s="93" t="s">
        <v>1047</v>
      </c>
      <c r="C132" s="93">
        <v>5</v>
      </c>
      <c r="D132" s="132">
        <v>0.006245435594688407</v>
      </c>
      <c r="E132" s="132">
        <v>1.6646419755561255</v>
      </c>
      <c r="F132" s="93" t="s">
        <v>796</v>
      </c>
      <c r="G132" s="93" t="b">
        <v>0</v>
      </c>
      <c r="H132" s="93" t="b">
        <v>0</v>
      </c>
      <c r="I132" s="93" t="b">
        <v>0</v>
      </c>
      <c r="J132" s="93" t="b">
        <v>0</v>
      </c>
      <c r="K132" s="93" t="b">
        <v>0</v>
      </c>
      <c r="L132" s="93" t="b">
        <v>0</v>
      </c>
    </row>
    <row r="133" spans="1:12" ht="15">
      <c r="A133" s="93" t="s">
        <v>1048</v>
      </c>
      <c r="B133" s="93" t="s">
        <v>876</v>
      </c>
      <c r="C133" s="93">
        <v>5</v>
      </c>
      <c r="D133" s="132">
        <v>0.006245435594688407</v>
      </c>
      <c r="E133" s="132">
        <v>1.5185139398778875</v>
      </c>
      <c r="F133" s="93" t="s">
        <v>796</v>
      </c>
      <c r="G133" s="93" t="b">
        <v>0</v>
      </c>
      <c r="H133" s="93" t="b">
        <v>0</v>
      </c>
      <c r="I133" s="93" t="b">
        <v>0</v>
      </c>
      <c r="J133" s="93" t="b">
        <v>0</v>
      </c>
      <c r="K133" s="93" t="b">
        <v>0</v>
      </c>
      <c r="L133" s="93" t="b">
        <v>0</v>
      </c>
    </row>
    <row r="134" spans="1:12" ht="15">
      <c r="A134" s="93" t="s">
        <v>1047</v>
      </c>
      <c r="B134" s="93" t="s">
        <v>1048</v>
      </c>
      <c r="C134" s="93">
        <v>3</v>
      </c>
      <c r="D134" s="132">
        <v>0.006508864049132833</v>
      </c>
      <c r="E134" s="132">
        <v>1.442793225939769</v>
      </c>
      <c r="F134" s="93" t="s">
        <v>796</v>
      </c>
      <c r="G134" s="93" t="b">
        <v>0</v>
      </c>
      <c r="H134" s="93" t="b">
        <v>0</v>
      </c>
      <c r="I134" s="93" t="b">
        <v>0</v>
      </c>
      <c r="J134" s="93" t="b">
        <v>0</v>
      </c>
      <c r="K134" s="93" t="b">
        <v>0</v>
      </c>
      <c r="L134" s="93" t="b">
        <v>0</v>
      </c>
    </row>
    <row r="135" spans="1:12" ht="15">
      <c r="A135" s="93" t="s">
        <v>239</v>
      </c>
      <c r="B135" s="93" t="s">
        <v>238</v>
      </c>
      <c r="C135" s="93">
        <v>3</v>
      </c>
      <c r="D135" s="132">
        <v>0.006508864049132833</v>
      </c>
      <c r="E135" s="132">
        <v>1.8864907251724818</v>
      </c>
      <c r="F135" s="93" t="s">
        <v>796</v>
      </c>
      <c r="G135" s="93" t="b">
        <v>0</v>
      </c>
      <c r="H135" s="93" t="b">
        <v>0</v>
      </c>
      <c r="I135" s="93" t="b">
        <v>0</v>
      </c>
      <c r="J135" s="93" t="b">
        <v>0</v>
      </c>
      <c r="K135" s="93" t="b">
        <v>0</v>
      </c>
      <c r="L135" s="93" t="b">
        <v>0</v>
      </c>
    </row>
    <row r="136" spans="1:12" ht="15">
      <c r="A136" s="93" t="s">
        <v>1047</v>
      </c>
      <c r="B136" s="93" t="s">
        <v>1063</v>
      </c>
      <c r="C136" s="93">
        <v>2</v>
      </c>
      <c r="D136" s="132">
        <v>0.005800580948846629</v>
      </c>
      <c r="E136" s="132">
        <v>1.6646419755561255</v>
      </c>
      <c r="F136" s="93" t="s">
        <v>796</v>
      </c>
      <c r="G136" s="93" t="b">
        <v>0</v>
      </c>
      <c r="H136" s="93" t="b">
        <v>0</v>
      </c>
      <c r="I136" s="93" t="b">
        <v>0</v>
      </c>
      <c r="J136" s="93" t="b">
        <v>0</v>
      </c>
      <c r="K136" s="93" t="b">
        <v>0</v>
      </c>
      <c r="L136" s="93" t="b">
        <v>0</v>
      </c>
    </row>
    <row r="137" spans="1:12" ht="15">
      <c r="A137" s="93" t="s">
        <v>1063</v>
      </c>
      <c r="B137" s="93" t="s">
        <v>1048</v>
      </c>
      <c r="C137" s="93">
        <v>2</v>
      </c>
      <c r="D137" s="132">
        <v>0.005800580948846629</v>
      </c>
      <c r="E137" s="132">
        <v>1.6646419755561255</v>
      </c>
      <c r="F137" s="93" t="s">
        <v>796</v>
      </c>
      <c r="G137" s="93" t="b">
        <v>0</v>
      </c>
      <c r="H137" s="93" t="b">
        <v>0</v>
      </c>
      <c r="I137" s="93" t="b">
        <v>0</v>
      </c>
      <c r="J137" s="93" t="b">
        <v>0</v>
      </c>
      <c r="K137" s="93" t="b">
        <v>0</v>
      </c>
      <c r="L137" s="93" t="b">
        <v>0</v>
      </c>
    </row>
    <row r="138" spans="1:12" ht="15">
      <c r="A138" s="93" t="s">
        <v>868</v>
      </c>
      <c r="B138" s="93" t="s">
        <v>1053</v>
      </c>
      <c r="C138" s="93">
        <v>2</v>
      </c>
      <c r="D138" s="132">
        <v>0.008298755186721992</v>
      </c>
      <c r="E138" s="132">
        <v>0.8584620015722383</v>
      </c>
      <c r="F138" s="93" t="s">
        <v>796</v>
      </c>
      <c r="G138" s="93" t="b">
        <v>0</v>
      </c>
      <c r="H138" s="93" t="b">
        <v>0</v>
      </c>
      <c r="I138" s="93" t="b">
        <v>0</v>
      </c>
      <c r="J138" s="93" t="b">
        <v>0</v>
      </c>
      <c r="K138" s="93" t="b">
        <v>0</v>
      </c>
      <c r="L138" s="93" t="b">
        <v>0</v>
      </c>
    </row>
    <row r="139" spans="1:12" ht="15">
      <c r="A139" s="93" t="s">
        <v>1067</v>
      </c>
      <c r="B139" s="93" t="s">
        <v>1068</v>
      </c>
      <c r="C139" s="93">
        <v>2</v>
      </c>
      <c r="D139" s="132">
        <v>0.005800580948846629</v>
      </c>
      <c r="E139" s="132">
        <v>2.062581984228163</v>
      </c>
      <c r="F139" s="93" t="s">
        <v>796</v>
      </c>
      <c r="G139" s="93" t="b">
        <v>0</v>
      </c>
      <c r="H139" s="93" t="b">
        <v>0</v>
      </c>
      <c r="I139" s="93" t="b">
        <v>0</v>
      </c>
      <c r="J139" s="93" t="b">
        <v>0</v>
      </c>
      <c r="K139" s="93" t="b">
        <v>0</v>
      </c>
      <c r="L139" s="93" t="b">
        <v>0</v>
      </c>
    </row>
    <row r="140" spans="1:12" ht="15">
      <c r="A140" s="93" t="s">
        <v>1068</v>
      </c>
      <c r="B140" s="93" t="s">
        <v>1069</v>
      </c>
      <c r="C140" s="93">
        <v>2</v>
      </c>
      <c r="D140" s="132">
        <v>0.005800580948846629</v>
      </c>
      <c r="E140" s="132">
        <v>2.062581984228163</v>
      </c>
      <c r="F140" s="93" t="s">
        <v>796</v>
      </c>
      <c r="G140" s="93" t="b">
        <v>0</v>
      </c>
      <c r="H140" s="93" t="b">
        <v>0</v>
      </c>
      <c r="I140" s="93" t="b">
        <v>0</v>
      </c>
      <c r="J140" s="93" t="b">
        <v>0</v>
      </c>
      <c r="K140" s="93" t="b">
        <v>0</v>
      </c>
      <c r="L140" s="93" t="b">
        <v>0</v>
      </c>
    </row>
    <row r="141" spans="1:12" ht="15">
      <c r="A141" s="93" t="s">
        <v>1069</v>
      </c>
      <c r="B141" s="93" t="s">
        <v>239</v>
      </c>
      <c r="C141" s="93">
        <v>2</v>
      </c>
      <c r="D141" s="132">
        <v>0.005800580948846629</v>
      </c>
      <c r="E141" s="132">
        <v>1.8864907251724818</v>
      </c>
      <c r="F141" s="93" t="s">
        <v>796</v>
      </c>
      <c r="G141" s="93" t="b">
        <v>0</v>
      </c>
      <c r="H141" s="93" t="b">
        <v>0</v>
      </c>
      <c r="I141" s="93" t="b">
        <v>0</v>
      </c>
      <c r="J141" s="93" t="b">
        <v>0</v>
      </c>
      <c r="K141" s="93" t="b">
        <v>0</v>
      </c>
      <c r="L141" s="93" t="b">
        <v>0</v>
      </c>
    </row>
    <row r="142" spans="1:12" ht="15">
      <c r="A142" s="93" t="s">
        <v>238</v>
      </c>
      <c r="B142" s="93" t="s">
        <v>1070</v>
      </c>
      <c r="C142" s="93">
        <v>2</v>
      </c>
      <c r="D142" s="132">
        <v>0.005800580948846629</v>
      </c>
      <c r="E142" s="132">
        <v>1.8864907251724818</v>
      </c>
      <c r="F142" s="93" t="s">
        <v>796</v>
      </c>
      <c r="G142" s="93" t="b">
        <v>0</v>
      </c>
      <c r="H142" s="93" t="b">
        <v>0</v>
      </c>
      <c r="I142" s="93" t="b">
        <v>0</v>
      </c>
      <c r="J142" s="93" t="b">
        <v>0</v>
      </c>
      <c r="K142" s="93" t="b">
        <v>0</v>
      </c>
      <c r="L142" s="93" t="b">
        <v>0</v>
      </c>
    </row>
    <row r="143" spans="1:12" ht="15">
      <c r="A143" s="93" t="s">
        <v>1070</v>
      </c>
      <c r="B143" s="93" t="s">
        <v>1055</v>
      </c>
      <c r="C143" s="93">
        <v>2</v>
      </c>
      <c r="D143" s="132">
        <v>0.005800580948846629</v>
      </c>
      <c r="E143" s="132">
        <v>2.062581984228163</v>
      </c>
      <c r="F143" s="93" t="s">
        <v>796</v>
      </c>
      <c r="G143" s="93" t="b">
        <v>0</v>
      </c>
      <c r="H143" s="93" t="b">
        <v>0</v>
      </c>
      <c r="I143" s="93" t="b">
        <v>0</v>
      </c>
      <c r="J143" s="93" t="b">
        <v>0</v>
      </c>
      <c r="K143" s="93" t="b">
        <v>0</v>
      </c>
      <c r="L143" s="93" t="b">
        <v>0</v>
      </c>
    </row>
    <row r="144" spans="1:12" ht="15">
      <c r="A144" s="93" t="s">
        <v>1055</v>
      </c>
      <c r="B144" s="93" t="s">
        <v>867</v>
      </c>
      <c r="C144" s="93">
        <v>2</v>
      </c>
      <c r="D144" s="132">
        <v>0.005800580948846629</v>
      </c>
      <c r="E144" s="132">
        <v>1.3636119798921444</v>
      </c>
      <c r="F144" s="93" t="s">
        <v>796</v>
      </c>
      <c r="G144" s="93" t="b">
        <v>0</v>
      </c>
      <c r="H144" s="93" t="b">
        <v>0</v>
      </c>
      <c r="I144" s="93" t="b">
        <v>0</v>
      </c>
      <c r="J144" s="93" t="b">
        <v>0</v>
      </c>
      <c r="K144" s="93" t="b">
        <v>0</v>
      </c>
      <c r="L144" s="93" t="b">
        <v>0</v>
      </c>
    </row>
    <row r="145" spans="1:12" ht="15">
      <c r="A145" s="93" t="s">
        <v>867</v>
      </c>
      <c r="B145" s="93" t="s">
        <v>1056</v>
      </c>
      <c r="C145" s="93">
        <v>2</v>
      </c>
      <c r="D145" s="132">
        <v>0.005800580948846629</v>
      </c>
      <c r="E145" s="132">
        <v>1.3636119798921444</v>
      </c>
      <c r="F145" s="93" t="s">
        <v>796</v>
      </c>
      <c r="G145" s="93" t="b">
        <v>0</v>
      </c>
      <c r="H145" s="93" t="b">
        <v>0</v>
      </c>
      <c r="I145" s="93" t="b">
        <v>0</v>
      </c>
      <c r="J145" s="93" t="b">
        <v>0</v>
      </c>
      <c r="K145" s="93" t="b">
        <v>0</v>
      </c>
      <c r="L145" s="93" t="b">
        <v>0</v>
      </c>
    </row>
    <row r="146" spans="1:12" ht="15">
      <c r="A146" s="93" t="s">
        <v>1056</v>
      </c>
      <c r="B146" s="93" t="s">
        <v>1071</v>
      </c>
      <c r="C146" s="93">
        <v>2</v>
      </c>
      <c r="D146" s="132">
        <v>0.005800580948846629</v>
      </c>
      <c r="E146" s="132">
        <v>2.062581984228163</v>
      </c>
      <c r="F146" s="93" t="s">
        <v>796</v>
      </c>
      <c r="G146" s="93" t="b">
        <v>0</v>
      </c>
      <c r="H146" s="93" t="b">
        <v>0</v>
      </c>
      <c r="I146" s="93" t="b">
        <v>0</v>
      </c>
      <c r="J146" s="93" t="b">
        <v>0</v>
      </c>
      <c r="K146" s="93" t="b">
        <v>0</v>
      </c>
      <c r="L146" s="93" t="b">
        <v>0</v>
      </c>
    </row>
    <row r="147" spans="1:12" ht="15">
      <c r="A147" s="93" t="s">
        <v>1071</v>
      </c>
      <c r="B147" s="93" t="s">
        <v>1072</v>
      </c>
      <c r="C147" s="93">
        <v>2</v>
      </c>
      <c r="D147" s="132">
        <v>0.005800580948846629</v>
      </c>
      <c r="E147" s="132">
        <v>2.062581984228163</v>
      </c>
      <c r="F147" s="93" t="s">
        <v>796</v>
      </c>
      <c r="G147" s="93" t="b">
        <v>0</v>
      </c>
      <c r="H147" s="93" t="b">
        <v>0</v>
      </c>
      <c r="I147" s="93" t="b">
        <v>0</v>
      </c>
      <c r="J147" s="93" t="b">
        <v>0</v>
      </c>
      <c r="K147" s="93" t="b">
        <v>0</v>
      </c>
      <c r="L147" s="93" t="b">
        <v>0</v>
      </c>
    </row>
    <row r="148" spans="1:12" ht="15">
      <c r="A148" s="93" t="s">
        <v>1072</v>
      </c>
      <c r="B148" s="93" t="s">
        <v>1057</v>
      </c>
      <c r="C148" s="93">
        <v>2</v>
      </c>
      <c r="D148" s="132">
        <v>0.005800580948846629</v>
      </c>
      <c r="E148" s="132">
        <v>2.062581984228163</v>
      </c>
      <c r="F148" s="93" t="s">
        <v>796</v>
      </c>
      <c r="G148" s="93" t="b">
        <v>0</v>
      </c>
      <c r="H148" s="93" t="b">
        <v>0</v>
      </c>
      <c r="I148" s="93" t="b">
        <v>0</v>
      </c>
      <c r="J148" s="93" t="b">
        <v>0</v>
      </c>
      <c r="K148" s="93" t="b">
        <v>0</v>
      </c>
      <c r="L148" s="93" t="b">
        <v>0</v>
      </c>
    </row>
    <row r="149" spans="1:12" ht="15">
      <c r="A149" s="93" t="s">
        <v>1057</v>
      </c>
      <c r="B149" s="93" t="s">
        <v>1073</v>
      </c>
      <c r="C149" s="93">
        <v>2</v>
      </c>
      <c r="D149" s="132">
        <v>0.005800580948846629</v>
      </c>
      <c r="E149" s="132">
        <v>2.062581984228163</v>
      </c>
      <c r="F149" s="93" t="s">
        <v>796</v>
      </c>
      <c r="G149" s="93" t="b">
        <v>0</v>
      </c>
      <c r="H149" s="93" t="b">
        <v>0</v>
      </c>
      <c r="I149" s="93" t="b">
        <v>0</v>
      </c>
      <c r="J149" s="93" t="b">
        <v>0</v>
      </c>
      <c r="K149" s="93" t="b">
        <v>0</v>
      </c>
      <c r="L149" s="93" t="b">
        <v>0</v>
      </c>
    </row>
    <row r="150" spans="1:12" ht="15">
      <c r="A150" s="93" t="s">
        <v>1073</v>
      </c>
      <c r="B150" s="93" t="s">
        <v>1074</v>
      </c>
      <c r="C150" s="93">
        <v>2</v>
      </c>
      <c r="D150" s="132">
        <v>0.005800580948846629</v>
      </c>
      <c r="E150" s="132">
        <v>2.062581984228163</v>
      </c>
      <c r="F150" s="93" t="s">
        <v>796</v>
      </c>
      <c r="G150" s="93" t="b">
        <v>0</v>
      </c>
      <c r="H150" s="93" t="b">
        <v>0</v>
      </c>
      <c r="I150" s="93" t="b">
        <v>0</v>
      </c>
      <c r="J150" s="93" t="b">
        <v>0</v>
      </c>
      <c r="K150" s="93" t="b">
        <v>0</v>
      </c>
      <c r="L150" s="93" t="b">
        <v>0</v>
      </c>
    </row>
    <row r="151" spans="1:12" ht="15">
      <c r="A151" s="93" t="s">
        <v>1074</v>
      </c>
      <c r="B151" s="93" t="s">
        <v>1075</v>
      </c>
      <c r="C151" s="93">
        <v>2</v>
      </c>
      <c r="D151" s="132">
        <v>0.005800580948846629</v>
      </c>
      <c r="E151" s="132">
        <v>2.062581984228163</v>
      </c>
      <c r="F151" s="93" t="s">
        <v>796</v>
      </c>
      <c r="G151" s="93" t="b">
        <v>0</v>
      </c>
      <c r="H151" s="93" t="b">
        <v>0</v>
      </c>
      <c r="I151" s="93" t="b">
        <v>0</v>
      </c>
      <c r="J151" s="93" t="b">
        <v>0</v>
      </c>
      <c r="K151" s="93" t="b">
        <v>0</v>
      </c>
      <c r="L151" s="93" t="b">
        <v>0</v>
      </c>
    </row>
    <row r="152" spans="1:12" ht="15">
      <c r="A152" s="93" t="s">
        <v>1075</v>
      </c>
      <c r="B152" s="93" t="s">
        <v>1076</v>
      </c>
      <c r="C152" s="93">
        <v>2</v>
      </c>
      <c r="D152" s="132">
        <v>0.005800580948846629</v>
      </c>
      <c r="E152" s="132">
        <v>2.062581984228163</v>
      </c>
      <c r="F152" s="93" t="s">
        <v>796</v>
      </c>
      <c r="G152" s="93" t="b">
        <v>0</v>
      </c>
      <c r="H152" s="93" t="b">
        <v>0</v>
      </c>
      <c r="I152" s="93" t="b">
        <v>0</v>
      </c>
      <c r="J152" s="93" t="b">
        <v>0</v>
      </c>
      <c r="K152" s="93" t="b">
        <v>0</v>
      </c>
      <c r="L152" s="93" t="b">
        <v>0</v>
      </c>
    </row>
    <row r="153" spans="1:12" ht="15">
      <c r="A153" s="93" t="s">
        <v>1076</v>
      </c>
      <c r="B153" s="93" t="s">
        <v>1077</v>
      </c>
      <c r="C153" s="93">
        <v>2</v>
      </c>
      <c r="D153" s="132">
        <v>0.005800580948846629</v>
      </c>
      <c r="E153" s="132">
        <v>2.062581984228163</v>
      </c>
      <c r="F153" s="93" t="s">
        <v>796</v>
      </c>
      <c r="G153" s="93" t="b">
        <v>0</v>
      </c>
      <c r="H153" s="93" t="b">
        <v>0</v>
      </c>
      <c r="I153" s="93" t="b">
        <v>0</v>
      </c>
      <c r="J153" s="93" t="b">
        <v>0</v>
      </c>
      <c r="K153" s="93" t="b">
        <v>0</v>
      </c>
      <c r="L153" s="93" t="b">
        <v>0</v>
      </c>
    </row>
    <row r="154" spans="1:12" ht="15">
      <c r="A154" s="93" t="s">
        <v>1077</v>
      </c>
      <c r="B154" s="93" t="s">
        <v>216</v>
      </c>
      <c r="C154" s="93">
        <v>2</v>
      </c>
      <c r="D154" s="132">
        <v>0.005800580948846629</v>
      </c>
      <c r="E154" s="132">
        <v>1.761551988564182</v>
      </c>
      <c r="F154" s="93" t="s">
        <v>796</v>
      </c>
      <c r="G154" s="93" t="b">
        <v>0</v>
      </c>
      <c r="H154" s="93" t="b">
        <v>0</v>
      </c>
      <c r="I154" s="93" t="b">
        <v>0</v>
      </c>
      <c r="J154" s="93" t="b">
        <v>0</v>
      </c>
      <c r="K154" s="93" t="b">
        <v>0</v>
      </c>
      <c r="L154" s="93" t="b">
        <v>0</v>
      </c>
    </row>
    <row r="155" spans="1:12" ht="15">
      <c r="A155" s="93" t="s">
        <v>216</v>
      </c>
      <c r="B155" s="93" t="s">
        <v>1078</v>
      </c>
      <c r="C155" s="93">
        <v>2</v>
      </c>
      <c r="D155" s="132">
        <v>0.005800580948846629</v>
      </c>
      <c r="E155" s="132">
        <v>1.761551988564182</v>
      </c>
      <c r="F155" s="93" t="s">
        <v>796</v>
      </c>
      <c r="G155" s="93" t="b">
        <v>0</v>
      </c>
      <c r="H155" s="93" t="b">
        <v>0</v>
      </c>
      <c r="I155" s="93" t="b">
        <v>0</v>
      </c>
      <c r="J155" s="93" t="b">
        <v>0</v>
      </c>
      <c r="K155" s="93" t="b">
        <v>0</v>
      </c>
      <c r="L155" s="93" t="b">
        <v>0</v>
      </c>
    </row>
    <row r="156" spans="1:12" ht="15">
      <c r="A156" s="93" t="s">
        <v>1078</v>
      </c>
      <c r="B156" s="93" t="s">
        <v>1079</v>
      </c>
      <c r="C156" s="93">
        <v>2</v>
      </c>
      <c r="D156" s="132">
        <v>0.005800580948846629</v>
      </c>
      <c r="E156" s="132">
        <v>2.062581984228163</v>
      </c>
      <c r="F156" s="93" t="s">
        <v>796</v>
      </c>
      <c r="G156" s="93" t="b">
        <v>0</v>
      </c>
      <c r="H156" s="93" t="b">
        <v>0</v>
      </c>
      <c r="I156" s="93" t="b">
        <v>0</v>
      </c>
      <c r="J156" s="93" t="b">
        <v>0</v>
      </c>
      <c r="K156" s="93" t="b">
        <v>0</v>
      </c>
      <c r="L156" s="93" t="b">
        <v>0</v>
      </c>
    </row>
    <row r="157" spans="1:12" ht="15">
      <c r="A157" s="93" t="s">
        <v>1079</v>
      </c>
      <c r="B157" s="93" t="s">
        <v>1080</v>
      </c>
      <c r="C157" s="93">
        <v>2</v>
      </c>
      <c r="D157" s="132">
        <v>0.005800580948846629</v>
      </c>
      <c r="E157" s="132">
        <v>2.062581984228163</v>
      </c>
      <c r="F157" s="93" t="s">
        <v>796</v>
      </c>
      <c r="G157" s="93" t="b">
        <v>0</v>
      </c>
      <c r="H157" s="93" t="b">
        <v>0</v>
      </c>
      <c r="I157" s="93" t="b">
        <v>0</v>
      </c>
      <c r="J157" s="93" t="b">
        <v>0</v>
      </c>
      <c r="K157" s="93" t="b">
        <v>0</v>
      </c>
      <c r="L157" s="93" t="b">
        <v>0</v>
      </c>
    </row>
    <row r="158" spans="1:12" ht="15">
      <c r="A158" s="93" t="s">
        <v>1080</v>
      </c>
      <c r="B158" s="93" t="s">
        <v>1081</v>
      </c>
      <c r="C158" s="93">
        <v>2</v>
      </c>
      <c r="D158" s="132">
        <v>0.005800580948846629</v>
      </c>
      <c r="E158" s="132">
        <v>2.062581984228163</v>
      </c>
      <c r="F158" s="93" t="s">
        <v>796</v>
      </c>
      <c r="G158" s="93" t="b">
        <v>0</v>
      </c>
      <c r="H158" s="93" t="b">
        <v>0</v>
      </c>
      <c r="I158" s="93" t="b">
        <v>0</v>
      </c>
      <c r="J158" s="93" t="b">
        <v>0</v>
      </c>
      <c r="K158" s="93" t="b">
        <v>0</v>
      </c>
      <c r="L158" s="93" t="b">
        <v>0</v>
      </c>
    </row>
    <row r="159" spans="1:12" ht="15">
      <c r="A159" s="93" t="s">
        <v>1054</v>
      </c>
      <c r="B159" s="93" t="s">
        <v>1065</v>
      </c>
      <c r="C159" s="93">
        <v>2</v>
      </c>
      <c r="D159" s="132">
        <v>0.005800580948846629</v>
      </c>
      <c r="E159" s="132">
        <v>1.8864907251724818</v>
      </c>
      <c r="F159" s="93" t="s">
        <v>796</v>
      </c>
      <c r="G159" s="93" t="b">
        <v>0</v>
      </c>
      <c r="H159" s="93" t="b">
        <v>0</v>
      </c>
      <c r="I159" s="93" t="b">
        <v>0</v>
      </c>
      <c r="J159" s="93" t="b">
        <v>0</v>
      </c>
      <c r="K159" s="93" t="b">
        <v>0</v>
      </c>
      <c r="L159" s="93" t="b">
        <v>0</v>
      </c>
    </row>
    <row r="160" spans="1:12" ht="15">
      <c r="A160" s="93" t="s">
        <v>1065</v>
      </c>
      <c r="B160" s="93" t="s">
        <v>1066</v>
      </c>
      <c r="C160" s="93">
        <v>2</v>
      </c>
      <c r="D160" s="132">
        <v>0.005800580948846629</v>
      </c>
      <c r="E160" s="132">
        <v>2.062581984228163</v>
      </c>
      <c r="F160" s="93" t="s">
        <v>796</v>
      </c>
      <c r="G160" s="93" t="b">
        <v>0</v>
      </c>
      <c r="H160" s="93" t="b">
        <v>0</v>
      </c>
      <c r="I160" s="93" t="b">
        <v>0</v>
      </c>
      <c r="J160" s="93" t="b">
        <v>0</v>
      </c>
      <c r="K160" s="93" t="b">
        <v>0</v>
      </c>
      <c r="L160" s="93" t="b">
        <v>0</v>
      </c>
    </row>
    <row r="161" spans="1:12" ht="15">
      <c r="A161" s="93" t="s">
        <v>1066</v>
      </c>
      <c r="B161" s="93" t="s">
        <v>874</v>
      </c>
      <c r="C161" s="93">
        <v>2</v>
      </c>
      <c r="D161" s="132">
        <v>0.005800580948846629</v>
      </c>
      <c r="E161" s="132">
        <v>2.062581984228163</v>
      </c>
      <c r="F161" s="93" t="s">
        <v>796</v>
      </c>
      <c r="G161" s="93" t="b">
        <v>0</v>
      </c>
      <c r="H161" s="93" t="b">
        <v>0</v>
      </c>
      <c r="I161" s="93" t="b">
        <v>0</v>
      </c>
      <c r="J161" s="93" t="b">
        <v>0</v>
      </c>
      <c r="K161" s="93" t="b">
        <v>0</v>
      </c>
      <c r="L161" s="93" t="b">
        <v>0</v>
      </c>
    </row>
    <row r="162" spans="1:12" ht="15">
      <c r="A162" s="93" t="s">
        <v>868</v>
      </c>
      <c r="B162" s="93" t="s">
        <v>876</v>
      </c>
      <c r="C162" s="93">
        <v>2</v>
      </c>
      <c r="D162" s="132">
        <v>0.005800580948846629</v>
      </c>
      <c r="E162" s="132">
        <v>0.6154239528859439</v>
      </c>
      <c r="F162" s="93" t="s">
        <v>796</v>
      </c>
      <c r="G162" s="93" t="b">
        <v>0</v>
      </c>
      <c r="H162" s="93" t="b">
        <v>0</v>
      </c>
      <c r="I162" s="93" t="b">
        <v>0</v>
      </c>
      <c r="J162" s="93" t="b">
        <v>0</v>
      </c>
      <c r="K162" s="93" t="b">
        <v>0</v>
      </c>
      <c r="L162" s="93" t="b">
        <v>0</v>
      </c>
    </row>
    <row r="163" spans="1:12" ht="15">
      <c r="A163" s="93" t="s">
        <v>876</v>
      </c>
      <c r="B163" s="93" t="s">
        <v>877</v>
      </c>
      <c r="C163" s="93">
        <v>13</v>
      </c>
      <c r="D163" s="132">
        <v>0</v>
      </c>
      <c r="E163" s="132">
        <v>1.2891771688689813</v>
      </c>
      <c r="F163" s="93" t="s">
        <v>797</v>
      </c>
      <c r="G163" s="93" t="b">
        <v>0</v>
      </c>
      <c r="H163" s="93" t="b">
        <v>0</v>
      </c>
      <c r="I163" s="93" t="b">
        <v>0</v>
      </c>
      <c r="J163" s="93" t="b">
        <v>0</v>
      </c>
      <c r="K163" s="93" t="b">
        <v>0</v>
      </c>
      <c r="L163" s="93" t="b">
        <v>0</v>
      </c>
    </row>
    <row r="164" spans="1:12" ht="15">
      <c r="A164" s="93" t="s">
        <v>877</v>
      </c>
      <c r="B164" s="93" t="s">
        <v>867</v>
      </c>
      <c r="C164" s="93">
        <v>13</v>
      </c>
      <c r="D164" s="132">
        <v>0</v>
      </c>
      <c r="E164" s="132">
        <v>1.2891771688689813</v>
      </c>
      <c r="F164" s="93" t="s">
        <v>797</v>
      </c>
      <c r="G164" s="93" t="b">
        <v>0</v>
      </c>
      <c r="H164" s="93" t="b">
        <v>0</v>
      </c>
      <c r="I164" s="93" t="b">
        <v>0</v>
      </c>
      <c r="J164" s="93" t="b">
        <v>0</v>
      </c>
      <c r="K164" s="93" t="b">
        <v>0</v>
      </c>
      <c r="L164" s="93" t="b">
        <v>0</v>
      </c>
    </row>
    <row r="165" spans="1:12" ht="15">
      <c r="A165" s="93" t="s">
        <v>870</v>
      </c>
      <c r="B165" s="93" t="s">
        <v>878</v>
      </c>
      <c r="C165" s="93">
        <v>13</v>
      </c>
      <c r="D165" s="132">
        <v>0</v>
      </c>
      <c r="E165" s="132">
        <v>1.2891771688689813</v>
      </c>
      <c r="F165" s="93" t="s">
        <v>797</v>
      </c>
      <c r="G165" s="93" t="b">
        <v>0</v>
      </c>
      <c r="H165" s="93" t="b">
        <v>0</v>
      </c>
      <c r="I165" s="93" t="b">
        <v>0</v>
      </c>
      <c r="J165" s="93" t="b">
        <v>0</v>
      </c>
      <c r="K165" s="93" t="b">
        <v>0</v>
      </c>
      <c r="L165" s="93" t="b">
        <v>0</v>
      </c>
    </row>
    <row r="166" spans="1:12" ht="15">
      <c r="A166" s="93" t="s">
        <v>878</v>
      </c>
      <c r="B166" s="93" t="s">
        <v>835</v>
      </c>
      <c r="C166" s="93">
        <v>13</v>
      </c>
      <c r="D166" s="132">
        <v>0</v>
      </c>
      <c r="E166" s="132">
        <v>1.2891771688689813</v>
      </c>
      <c r="F166" s="93" t="s">
        <v>797</v>
      </c>
      <c r="G166" s="93" t="b">
        <v>0</v>
      </c>
      <c r="H166" s="93" t="b">
        <v>0</v>
      </c>
      <c r="I166" s="93" t="b">
        <v>0</v>
      </c>
      <c r="J166" s="93" t="b">
        <v>0</v>
      </c>
      <c r="K166" s="93" t="b">
        <v>0</v>
      </c>
      <c r="L166" s="93" t="b">
        <v>0</v>
      </c>
    </row>
    <row r="167" spans="1:12" ht="15">
      <c r="A167" s="93" t="s">
        <v>835</v>
      </c>
      <c r="B167" s="93" t="s">
        <v>836</v>
      </c>
      <c r="C167" s="93">
        <v>13</v>
      </c>
      <c r="D167" s="132">
        <v>0</v>
      </c>
      <c r="E167" s="132">
        <v>1.2891771688689813</v>
      </c>
      <c r="F167" s="93" t="s">
        <v>797</v>
      </c>
      <c r="G167" s="93" t="b">
        <v>0</v>
      </c>
      <c r="H167" s="93" t="b">
        <v>0</v>
      </c>
      <c r="I167" s="93" t="b">
        <v>0</v>
      </c>
      <c r="J167" s="93" t="b">
        <v>0</v>
      </c>
      <c r="K167" s="93" t="b">
        <v>0</v>
      </c>
      <c r="L167" s="93" t="b">
        <v>0</v>
      </c>
    </row>
    <row r="168" spans="1:12" ht="15">
      <c r="A168" s="93" t="s">
        <v>836</v>
      </c>
      <c r="B168" s="93" t="s">
        <v>837</v>
      </c>
      <c r="C168" s="93">
        <v>13</v>
      </c>
      <c r="D168" s="132">
        <v>0</v>
      </c>
      <c r="E168" s="132">
        <v>1.2891771688689813</v>
      </c>
      <c r="F168" s="93" t="s">
        <v>797</v>
      </c>
      <c r="G168" s="93" t="b">
        <v>0</v>
      </c>
      <c r="H168" s="93" t="b">
        <v>0</v>
      </c>
      <c r="I168" s="93" t="b">
        <v>0</v>
      </c>
      <c r="J168" s="93" t="b">
        <v>0</v>
      </c>
      <c r="K168" s="93" t="b">
        <v>0</v>
      </c>
      <c r="L168" s="93" t="b">
        <v>0</v>
      </c>
    </row>
    <row r="169" spans="1:12" ht="15">
      <c r="A169" s="93" t="s">
        <v>837</v>
      </c>
      <c r="B169" s="93" t="s">
        <v>871</v>
      </c>
      <c r="C169" s="93">
        <v>13</v>
      </c>
      <c r="D169" s="132">
        <v>0</v>
      </c>
      <c r="E169" s="132">
        <v>1.2891771688689813</v>
      </c>
      <c r="F169" s="93" t="s">
        <v>797</v>
      </c>
      <c r="G169" s="93" t="b">
        <v>0</v>
      </c>
      <c r="H169" s="93" t="b">
        <v>0</v>
      </c>
      <c r="I169" s="93" t="b">
        <v>0</v>
      </c>
      <c r="J169" s="93" t="b">
        <v>0</v>
      </c>
      <c r="K169" s="93" t="b">
        <v>0</v>
      </c>
      <c r="L169" s="93" t="b">
        <v>0</v>
      </c>
    </row>
    <row r="170" spans="1:12" ht="15">
      <c r="A170" s="93" t="s">
        <v>1044</v>
      </c>
      <c r="B170" s="93" t="s">
        <v>1045</v>
      </c>
      <c r="C170" s="93">
        <v>13</v>
      </c>
      <c r="D170" s="132">
        <v>0</v>
      </c>
      <c r="E170" s="132">
        <v>1.2891771688689813</v>
      </c>
      <c r="F170" s="93" t="s">
        <v>797</v>
      </c>
      <c r="G170" s="93" t="b">
        <v>0</v>
      </c>
      <c r="H170" s="93" t="b">
        <v>0</v>
      </c>
      <c r="I170" s="93" t="b">
        <v>0</v>
      </c>
      <c r="J170" s="93" t="b">
        <v>0</v>
      </c>
      <c r="K170" s="93" t="b">
        <v>0</v>
      </c>
      <c r="L170" s="93" t="b">
        <v>0</v>
      </c>
    </row>
    <row r="171" spans="1:12" ht="15">
      <c r="A171" s="93" t="s">
        <v>1043</v>
      </c>
      <c r="B171" s="93" t="s">
        <v>869</v>
      </c>
      <c r="C171" s="93">
        <v>13</v>
      </c>
      <c r="D171" s="132">
        <v>0</v>
      </c>
      <c r="E171" s="132">
        <v>1.2891771688689813</v>
      </c>
      <c r="F171" s="93" t="s">
        <v>797</v>
      </c>
      <c r="G171" s="93" t="b">
        <v>0</v>
      </c>
      <c r="H171" s="93" t="b">
        <v>0</v>
      </c>
      <c r="I171" s="93" t="b">
        <v>0</v>
      </c>
      <c r="J171" s="93" t="b">
        <v>0</v>
      </c>
      <c r="K171" s="93" t="b">
        <v>0</v>
      </c>
      <c r="L171" s="93" t="b">
        <v>0</v>
      </c>
    </row>
    <row r="172" spans="1:12" ht="15">
      <c r="A172" s="93" t="s">
        <v>869</v>
      </c>
      <c r="B172" s="93" t="s">
        <v>868</v>
      </c>
      <c r="C172" s="93">
        <v>13</v>
      </c>
      <c r="D172" s="132">
        <v>0</v>
      </c>
      <c r="E172" s="132">
        <v>1.2891771688689813</v>
      </c>
      <c r="F172" s="93" t="s">
        <v>797</v>
      </c>
      <c r="G172" s="93" t="b">
        <v>0</v>
      </c>
      <c r="H172" s="93" t="b">
        <v>0</v>
      </c>
      <c r="I172" s="93" t="b">
        <v>0</v>
      </c>
      <c r="J172" s="93" t="b">
        <v>0</v>
      </c>
      <c r="K172" s="93" t="b">
        <v>0</v>
      </c>
      <c r="L172" s="93" t="b">
        <v>0</v>
      </c>
    </row>
    <row r="173" spans="1:12" ht="15">
      <c r="A173" s="93" t="s">
        <v>868</v>
      </c>
      <c r="B173" s="93" t="s">
        <v>1046</v>
      </c>
      <c r="C173" s="93">
        <v>13</v>
      </c>
      <c r="D173" s="132">
        <v>0</v>
      </c>
      <c r="E173" s="132">
        <v>1.2891771688689813</v>
      </c>
      <c r="F173" s="93" t="s">
        <v>797</v>
      </c>
      <c r="G173" s="93" t="b">
        <v>0</v>
      </c>
      <c r="H173" s="93" t="b">
        <v>0</v>
      </c>
      <c r="I173" s="93" t="b">
        <v>0</v>
      </c>
      <c r="J173" s="93" t="b">
        <v>0</v>
      </c>
      <c r="K173" s="93" t="b">
        <v>0</v>
      </c>
      <c r="L173" s="93" t="b">
        <v>0</v>
      </c>
    </row>
    <row r="174" spans="1:12" ht="15">
      <c r="A174" s="93" t="s">
        <v>871</v>
      </c>
      <c r="B174" s="93" t="s">
        <v>1044</v>
      </c>
      <c r="C174" s="93">
        <v>10</v>
      </c>
      <c r="D174" s="132">
        <v>0.004283584673189352</v>
      </c>
      <c r="E174" s="132">
        <v>1.1752338165621443</v>
      </c>
      <c r="F174" s="93" t="s">
        <v>797</v>
      </c>
      <c r="G174" s="93" t="b">
        <v>0</v>
      </c>
      <c r="H174" s="93" t="b">
        <v>0</v>
      </c>
      <c r="I174" s="93" t="b">
        <v>0</v>
      </c>
      <c r="J174" s="93" t="b">
        <v>0</v>
      </c>
      <c r="K174" s="93" t="b">
        <v>0</v>
      </c>
      <c r="L174" s="93" t="b">
        <v>0</v>
      </c>
    </row>
    <row r="175" spans="1:12" ht="15">
      <c r="A175" s="93" t="s">
        <v>1051</v>
      </c>
      <c r="B175" s="93" t="s">
        <v>876</v>
      </c>
      <c r="C175" s="93">
        <v>7</v>
      </c>
      <c r="D175" s="132">
        <v>0.00707487663927842</v>
      </c>
      <c r="E175" s="132">
        <v>1.289177168868981</v>
      </c>
      <c r="F175" s="93" t="s">
        <v>797</v>
      </c>
      <c r="G175" s="93" t="b">
        <v>0</v>
      </c>
      <c r="H175" s="93" t="b">
        <v>0</v>
      </c>
      <c r="I175" s="93" t="b">
        <v>0</v>
      </c>
      <c r="J175" s="93" t="b">
        <v>0</v>
      </c>
      <c r="K175" s="93" t="b">
        <v>0</v>
      </c>
      <c r="L175" s="93" t="b">
        <v>0</v>
      </c>
    </row>
    <row r="176" spans="1:12" ht="15">
      <c r="A176" s="93" t="s">
        <v>867</v>
      </c>
      <c r="B176" s="93" t="s">
        <v>841</v>
      </c>
      <c r="C176" s="93">
        <v>7</v>
      </c>
      <c r="D176" s="132">
        <v>0.00707487663927842</v>
      </c>
      <c r="E176" s="132">
        <v>1.289177168868981</v>
      </c>
      <c r="F176" s="93" t="s">
        <v>797</v>
      </c>
      <c r="G176" s="93" t="b">
        <v>0</v>
      </c>
      <c r="H176" s="93" t="b">
        <v>0</v>
      </c>
      <c r="I176" s="93" t="b">
        <v>0</v>
      </c>
      <c r="J176" s="93" t="b">
        <v>0</v>
      </c>
      <c r="K176" s="93" t="b">
        <v>0</v>
      </c>
      <c r="L176" s="93" t="b">
        <v>0</v>
      </c>
    </row>
    <row r="177" spans="1:12" ht="15">
      <c r="A177" s="93" t="s">
        <v>841</v>
      </c>
      <c r="B177" s="93" t="s">
        <v>870</v>
      </c>
      <c r="C177" s="93">
        <v>7</v>
      </c>
      <c r="D177" s="132">
        <v>0.00707487663927842</v>
      </c>
      <c r="E177" s="132">
        <v>1.289177168868981</v>
      </c>
      <c r="F177" s="93" t="s">
        <v>797</v>
      </c>
      <c r="G177" s="93" t="b">
        <v>0</v>
      </c>
      <c r="H177" s="93" t="b">
        <v>0</v>
      </c>
      <c r="I177" s="93" t="b">
        <v>0</v>
      </c>
      <c r="J177" s="93" t="b">
        <v>0</v>
      </c>
      <c r="K177" s="93" t="b">
        <v>0</v>
      </c>
      <c r="L177" s="93" t="b">
        <v>0</v>
      </c>
    </row>
    <row r="178" spans="1:12" ht="15">
      <c r="A178" s="93" t="s">
        <v>1045</v>
      </c>
      <c r="B178" s="93" t="s">
        <v>849</v>
      </c>
      <c r="C178" s="93">
        <v>7</v>
      </c>
      <c r="D178" s="132">
        <v>0.00707487663927842</v>
      </c>
      <c r="E178" s="132">
        <v>1.0203318565764012</v>
      </c>
      <c r="F178" s="93" t="s">
        <v>797</v>
      </c>
      <c r="G178" s="93" t="b">
        <v>0</v>
      </c>
      <c r="H178" s="93" t="b">
        <v>0</v>
      </c>
      <c r="I178" s="93" t="b">
        <v>0</v>
      </c>
      <c r="J178" s="93" t="b">
        <v>0</v>
      </c>
      <c r="K178" s="93" t="b">
        <v>0</v>
      </c>
      <c r="L178" s="93" t="b">
        <v>0</v>
      </c>
    </row>
    <row r="179" spans="1:12" ht="15">
      <c r="A179" s="93" t="s">
        <v>849</v>
      </c>
      <c r="B179" s="93" t="s">
        <v>1043</v>
      </c>
      <c r="C179" s="93">
        <v>7</v>
      </c>
      <c r="D179" s="132">
        <v>0.00707487663927842</v>
      </c>
      <c r="E179" s="132">
        <v>1.0203318565764012</v>
      </c>
      <c r="F179" s="93" t="s">
        <v>797</v>
      </c>
      <c r="G179" s="93" t="b">
        <v>0</v>
      </c>
      <c r="H179" s="93" t="b">
        <v>0</v>
      </c>
      <c r="I179" s="93" t="b">
        <v>0</v>
      </c>
      <c r="J179" s="93" t="b">
        <v>0</v>
      </c>
      <c r="K179" s="93" t="b">
        <v>0</v>
      </c>
      <c r="L179" s="93" t="b">
        <v>0</v>
      </c>
    </row>
    <row r="180" spans="1:12" ht="15">
      <c r="A180" s="93" t="s">
        <v>1052</v>
      </c>
      <c r="B180" s="93" t="s">
        <v>874</v>
      </c>
      <c r="C180" s="93">
        <v>6</v>
      </c>
      <c r="D180" s="132">
        <v>0.007574257938117137</v>
      </c>
      <c r="E180" s="132">
        <v>1.6249692707921743</v>
      </c>
      <c r="F180" s="93" t="s">
        <v>797</v>
      </c>
      <c r="G180" s="93" t="b">
        <v>0</v>
      </c>
      <c r="H180" s="93" t="b">
        <v>0</v>
      </c>
      <c r="I180" s="93" t="b">
        <v>0</v>
      </c>
      <c r="J180" s="93" t="b">
        <v>0</v>
      </c>
      <c r="K180" s="93" t="b">
        <v>0</v>
      </c>
      <c r="L180" s="93" t="b">
        <v>0</v>
      </c>
    </row>
    <row r="181" spans="1:12" ht="15">
      <c r="A181" s="93" t="s">
        <v>874</v>
      </c>
      <c r="B181" s="93" t="s">
        <v>875</v>
      </c>
      <c r="C181" s="93">
        <v>6</v>
      </c>
      <c r="D181" s="132">
        <v>0.007574257938117137</v>
      </c>
      <c r="E181" s="132">
        <v>1.6249692707921743</v>
      </c>
      <c r="F181" s="93" t="s">
        <v>797</v>
      </c>
      <c r="G181" s="93" t="b">
        <v>0</v>
      </c>
      <c r="H181" s="93" t="b">
        <v>0</v>
      </c>
      <c r="I181" s="93" t="b">
        <v>0</v>
      </c>
      <c r="J181" s="93" t="b">
        <v>0</v>
      </c>
      <c r="K181" s="93" t="b">
        <v>0</v>
      </c>
      <c r="L181" s="93" t="b">
        <v>0</v>
      </c>
    </row>
    <row r="182" spans="1:12" ht="15">
      <c r="A182" s="93" t="s">
        <v>875</v>
      </c>
      <c r="B182" s="93" t="s">
        <v>849</v>
      </c>
      <c r="C182" s="93">
        <v>6</v>
      </c>
      <c r="D182" s="132">
        <v>0.007574257938117137</v>
      </c>
      <c r="E182" s="132">
        <v>1.289177168868981</v>
      </c>
      <c r="F182" s="93" t="s">
        <v>797</v>
      </c>
      <c r="G182" s="93" t="b">
        <v>0</v>
      </c>
      <c r="H182" s="93" t="b">
        <v>0</v>
      </c>
      <c r="I182" s="93" t="b">
        <v>0</v>
      </c>
      <c r="J182" s="93" t="b">
        <v>0</v>
      </c>
      <c r="K182" s="93" t="b">
        <v>0</v>
      </c>
      <c r="L182" s="93" t="b">
        <v>0</v>
      </c>
    </row>
    <row r="183" spans="1:12" ht="15">
      <c r="A183" s="93" t="s">
        <v>849</v>
      </c>
      <c r="B183" s="93" t="s">
        <v>1047</v>
      </c>
      <c r="C183" s="93">
        <v>6</v>
      </c>
      <c r="D183" s="132">
        <v>0.007574257938117137</v>
      </c>
      <c r="E183" s="132">
        <v>1.289177168868981</v>
      </c>
      <c r="F183" s="93" t="s">
        <v>797</v>
      </c>
      <c r="G183" s="93" t="b">
        <v>0</v>
      </c>
      <c r="H183" s="93" t="b">
        <v>0</v>
      </c>
      <c r="I183" s="93" t="b">
        <v>0</v>
      </c>
      <c r="J183" s="93" t="b">
        <v>0</v>
      </c>
      <c r="K183" s="93" t="b">
        <v>0</v>
      </c>
      <c r="L183" s="93" t="b">
        <v>0</v>
      </c>
    </row>
    <row r="184" spans="1:12" ht="15">
      <c r="A184" s="93" t="s">
        <v>1047</v>
      </c>
      <c r="B184" s="93" t="s">
        <v>1048</v>
      </c>
      <c r="C184" s="93">
        <v>6</v>
      </c>
      <c r="D184" s="132">
        <v>0.007574257938117137</v>
      </c>
      <c r="E184" s="132">
        <v>1.6249692707921743</v>
      </c>
      <c r="F184" s="93" t="s">
        <v>797</v>
      </c>
      <c r="G184" s="93" t="b">
        <v>0</v>
      </c>
      <c r="H184" s="93" t="b">
        <v>0</v>
      </c>
      <c r="I184" s="93" t="b">
        <v>0</v>
      </c>
      <c r="J184" s="93" t="b">
        <v>0</v>
      </c>
      <c r="K184" s="93" t="b">
        <v>0</v>
      </c>
      <c r="L184" s="93" t="b">
        <v>0</v>
      </c>
    </row>
    <row r="185" spans="1:12" ht="15">
      <c r="A185" s="93" t="s">
        <v>1048</v>
      </c>
      <c r="B185" s="93" t="s">
        <v>876</v>
      </c>
      <c r="C185" s="93">
        <v>6</v>
      </c>
      <c r="D185" s="132">
        <v>0.007574257938117137</v>
      </c>
      <c r="E185" s="132">
        <v>1.289177168868981</v>
      </c>
      <c r="F185" s="93" t="s">
        <v>797</v>
      </c>
      <c r="G185" s="93" t="b">
        <v>0</v>
      </c>
      <c r="H185" s="93" t="b">
        <v>0</v>
      </c>
      <c r="I185" s="93" t="b">
        <v>0</v>
      </c>
      <c r="J185" s="93" t="b">
        <v>0</v>
      </c>
      <c r="K185" s="93" t="b">
        <v>0</v>
      </c>
      <c r="L185" s="93" t="b">
        <v>0</v>
      </c>
    </row>
    <row r="186" spans="1:12" ht="15">
      <c r="A186" s="93" t="s">
        <v>867</v>
      </c>
      <c r="B186" s="93" t="s">
        <v>870</v>
      </c>
      <c r="C186" s="93">
        <v>6</v>
      </c>
      <c r="D186" s="132">
        <v>0.007574257938117137</v>
      </c>
      <c r="E186" s="132">
        <v>0.953385066945788</v>
      </c>
      <c r="F186" s="93" t="s">
        <v>797</v>
      </c>
      <c r="G186" s="93" t="b">
        <v>0</v>
      </c>
      <c r="H186" s="93" t="b">
        <v>0</v>
      </c>
      <c r="I186" s="93" t="b">
        <v>0</v>
      </c>
      <c r="J186" s="93" t="b">
        <v>0</v>
      </c>
      <c r="K186" s="93" t="b">
        <v>0</v>
      </c>
      <c r="L186" s="93" t="b">
        <v>0</v>
      </c>
    </row>
    <row r="187" spans="1:12" ht="15">
      <c r="A187" s="93" t="s">
        <v>1045</v>
      </c>
      <c r="B187" s="93" t="s">
        <v>1043</v>
      </c>
      <c r="C187" s="93">
        <v>6</v>
      </c>
      <c r="D187" s="132">
        <v>0.007574257938117137</v>
      </c>
      <c r="E187" s="132">
        <v>0.953385066945788</v>
      </c>
      <c r="F187" s="93" t="s">
        <v>797</v>
      </c>
      <c r="G187" s="93" t="b">
        <v>0</v>
      </c>
      <c r="H187" s="93" t="b">
        <v>0</v>
      </c>
      <c r="I187" s="93" t="b">
        <v>0</v>
      </c>
      <c r="J187" s="93" t="b">
        <v>0</v>
      </c>
      <c r="K187" s="93" t="b">
        <v>0</v>
      </c>
      <c r="L187" s="93" t="b">
        <v>0</v>
      </c>
    </row>
    <row r="188" spans="1:12" ht="15">
      <c r="A188" s="93" t="s">
        <v>871</v>
      </c>
      <c r="B188" s="93" t="s">
        <v>1058</v>
      </c>
      <c r="C188" s="93">
        <v>3</v>
      </c>
      <c r="D188" s="132">
        <v>0.007182204108126026</v>
      </c>
      <c r="E188" s="132">
        <v>1.289177168868981</v>
      </c>
      <c r="F188" s="93" t="s">
        <v>797</v>
      </c>
      <c r="G188" s="93" t="b">
        <v>0</v>
      </c>
      <c r="H188" s="93" t="b">
        <v>0</v>
      </c>
      <c r="I188" s="93" t="b">
        <v>0</v>
      </c>
      <c r="J188" s="93" t="b">
        <v>0</v>
      </c>
      <c r="K188" s="93" t="b">
        <v>0</v>
      </c>
      <c r="L188" s="93" t="b">
        <v>0</v>
      </c>
    </row>
    <row r="189" spans="1:12" ht="15">
      <c r="A189" s="93" t="s">
        <v>1058</v>
      </c>
      <c r="B189" s="93" t="s">
        <v>1059</v>
      </c>
      <c r="C189" s="93">
        <v>3</v>
      </c>
      <c r="D189" s="132">
        <v>0.007182204108126026</v>
      </c>
      <c r="E189" s="132">
        <v>1.9259992664561556</v>
      </c>
      <c r="F189" s="93" t="s">
        <v>797</v>
      </c>
      <c r="G189" s="93" t="b">
        <v>0</v>
      </c>
      <c r="H189" s="93" t="b">
        <v>0</v>
      </c>
      <c r="I189" s="93" t="b">
        <v>0</v>
      </c>
      <c r="J189" s="93" t="b">
        <v>0</v>
      </c>
      <c r="K189" s="93" t="b">
        <v>0</v>
      </c>
      <c r="L189" s="93" t="b">
        <v>0</v>
      </c>
    </row>
    <row r="190" spans="1:12" ht="15">
      <c r="A190" s="93" t="s">
        <v>1059</v>
      </c>
      <c r="B190" s="93" t="s">
        <v>1060</v>
      </c>
      <c r="C190" s="93">
        <v>3</v>
      </c>
      <c r="D190" s="132">
        <v>0.007182204108126026</v>
      </c>
      <c r="E190" s="132">
        <v>1.9259992664561556</v>
      </c>
      <c r="F190" s="93" t="s">
        <v>797</v>
      </c>
      <c r="G190" s="93" t="b">
        <v>0</v>
      </c>
      <c r="H190" s="93" t="b">
        <v>0</v>
      </c>
      <c r="I190" s="93" t="b">
        <v>0</v>
      </c>
      <c r="J190" s="93" t="b">
        <v>0</v>
      </c>
      <c r="K190" s="93" t="b">
        <v>0</v>
      </c>
      <c r="L190" s="93" t="b">
        <v>0</v>
      </c>
    </row>
    <row r="191" spans="1:12" ht="15">
      <c r="A191" s="93" t="s">
        <v>1060</v>
      </c>
      <c r="B191" s="93" t="s">
        <v>1061</v>
      </c>
      <c r="C191" s="93">
        <v>3</v>
      </c>
      <c r="D191" s="132">
        <v>0.007182204108126026</v>
      </c>
      <c r="E191" s="132">
        <v>1.9259992664561556</v>
      </c>
      <c r="F191" s="93" t="s">
        <v>797</v>
      </c>
      <c r="G191" s="93" t="b">
        <v>0</v>
      </c>
      <c r="H191" s="93" t="b">
        <v>0</v>
      </c>
      <c r="I191" s="93" t="b">
        <v>0</v>
      </c>
      <c r="J191" s="93" t="b">
        <v>0</v>
      </c>
      <c r="K191" s="93" t="b">
        <v>0</v>
      </c>
      <c r="L191" s="93" t="b">
        <v>0</v>
      </c>
    </row>
    <row r="192" spans="1:12" ht="15">
      <c r="A192" s="93" t="s">
        <v>1061</v>
      </c>
      <c r="B192" s="93" t="s">
        <v>1044</v>
      </c>
      <c r="C192" s="93">
        <v>3</v>
      </c>
      <c r="D192" s="132">
        <v>0.007182204108126026</v>
      </c>
      <c r="E192" s="132">
        <v>1.289177168868981</v>
      </c>
      <c r="F192" s="93" t="s">
        <v>797</v>
      </c>
      <c r="G192" s="93" t="b">
        <v>0</v>
      </c>
      <c r="H192" s="93" t="b">
        <v>0</v>
      </c>
      <c r="I192" s="93" t="b">
        <v>0</v>
      </c>
      <c r="J192" s="93" t="b">
        <v>0</v>
      </c>
      <c r="K192" s="93" t="b">
        <v>0</v>
      </c>
      <c r="L192" s="93" t="b">
        <v>0</v>
      </c>
    </row>
    <row r="193" spans="1:12" ht="15">
      <c r="A193" s="93" t="s">
        <v>881</v>
      </c>
      <c r="B193" s="93" t="s">
        <v>870</v>
      </c>
      <c r="C193" s="93">
        <v>2</v>
      </c>
      <c r="D193" s="132">
        <v>0.008725507120695107</v>
      </c>
      <c r="E193" s="132">
        <v>1.5118833609788744</v>
      </c>
      <c r="F193" s="93" t="s">
        <v>798</v>
      </c>
      <c r="G193" s="93" t="b">
        <v>0</v>
      </c>
      <c r="H193" s="93" t="b">
        <v>0</v>
      </c>
      <c r="I193" s="93" t="b">
        <v>0</v>
      </c>
      <c r="J193" s="93" t="b">
        <v>0</v>
      </c>
      <c r="K193" s="93" t="b">
        <v>0</v>
      </c>
      <c r="L193" s="93" t="b">
        <v>0</v>
      </c>
    </row>
    <row r="194" spans="1:12" ht="15">
      <c r="A194" s="93" t="s">
        <v>870</v>
      </c>
      <c r="B194" s="93" t="s">
        <v>835</v>
      </c>
      <c r="C194" s="93">
        <v>2</v>
      </c>
      <c r="D194" s="132">
        <v>0.008725507120695107</v>
      </c>
      <c r="E194" s="132">
        <v>1.6368220975871743</v>
      </c>
      <c r="F194" s="93" t="s">
        <v>798</v>
      </c>
      <c r="G194" s="93" t="b">
        <v>0</v>
      </c>
      <c r="H194" s="93" t="b">
        <v>0</v>
      </c>
      <c r="I194" s="93" t="b">
        <v>0</v>
      </c>
      <c r="J194" s="93" t="b">
        <v>0</v>
      </c>
      <c r="K194" s="93" t="b">
        <v>0</v>
      </c>
      <c r="L194" s="93" t="b">
        <v>0</v>
      </c>
    </row>
    <row r="195" spans="1:12" ht="15">
      <c r="A195" s="93" t="s">
        <v>835</v>
      </c>
      <c r="B195" s="93" t="s">
        <v>836</v>
      </c>
      <c r="C195" s="93">
        <v>2</v>
      </c>
      <c r="D195" s="132">
        <v>0.008725507120695107</v>
      </c>
      <c r="E195" s="132">
        <v>1.460730838531493</v>
      </c>
      <c r="F195" s="93" t="s">
        <v>798</v>
      </c>
      <c r="G195" s="93" t="b">
        <v>0</v>
      </c>
      <c r="H195" s="93" t="b">
        <v>0</v>
      </c>
      <c r="I195" s="93" t="b">
        <v>0</v>
      </c>
      <c r="J195" s="93" t="b">
        <v>0</v>
      </c>
      <c r="K195" s="93" t="b">
        <v>0</v>
      </c>
      <c r="L195" s="93" t="b">
        <v>0</v>
      </c>
    </row>
    <row r="196" spans="1:12" ht="15">
      <c r="A196" s="93" t="s">
        <v>836</v>
      </c>
      <c r="B196" s="93" t="s">
        <v>837</v>
      </c>
      <c r="C196" s="93">
        <v>2</v>
      </c>
      <c r="D196" s="132">
        <v>0.008725507120695107</v>
      </c>
      <c r="E196" s="132">
        <v>1.6368220975871743</v>
      </c>
      <c r="F196" s="93" t="s">
        <v>798</v>
      </c>
      <c r="G196" s="93" t="b">
        <v>0</v>
      </c>
      <c r="H196" s="93" t="b">
        <v>0</v>
      </c>
      <c r="I196" s="93" t="b">
        <v>0</v>
      </c>
      <c r="J196" s="93" t="b">
        <v>0</v>
      </c>
      <c r="K196" s="93" t="b">
        <v>0</v>
      </c>
      <c r="L196" s="93" t="b">
        <v>0</v>
      </c>
    </row>
    <row r="197" spans="1:12" ht="15">
      <c r="A197" s="93" t="s">
        <v>837</v>
      </c>
      <c r="B197" s="93" t="s">
        <v>884</v>
      </c>
      <c r="C197" s="93">
        <v>2</v>
      </c>
      <c r="D197" s="132">
        <v>0.008725507120695107</v>
      </c>
      <c r="E197" s="132">
        <v>1.8129133566428555</v>
      </c>
      <c r="F197" s="93" t="s">
        <v>798</v>
      </c>
      <c r="G197" s="93" t="b">
        <v>0</v>
      </c>
      <c r="H197" s="93" t="b">
        <v>0</v>
      </c>
      <c r="I197" s="93" t="b">
        <v>0</v>
      </c>
      <c r="J197" s="93" t="b">
        <v>0</v>
      </c>
      <c r="K197" s="93" t="b">
        <v>0</v>
      </c>
      <c r="L197" s="93" t="b">
        <v>0</v>
      </c>
    </row>
    <row r="198" spans="1:12" ht="15">
      <c r="A198" s="93" t="s">
        <v>884</v>
      </c>
      <c r="B198" s="93" t="s">
        <v>1097</v>
      </c>
      <c r="C198" s="93">
        <v>2</v>
      </c>
      <c r="D198" s="132">
        <v>0.008725507120695107</v>
      </c>
      <c r="E198" s="132">
        <v>1.8129133566428555</v>
      </c>
      <c r="F198" s="93" t="s">
        <v>798</v>
      </c>
      <c r="G198" s="93" t="b">
        <v>0</v>
      </c>
      <c r="H198" s="93" t="b">
        <v>0</v>
      </c>
      <c r="I198" s="93" t="b">
        <v>0</v>
      </c>
      <c r="J198" s="93" t="b">
        <v>0</v>
      </c>
      <c r="K198" s="93" t="b">
        <v>0</v>
      </c>
      <c r="L198" s="93" t="b">
        <v>0</v>
      </c>
    </row>
    <row r="199" spans="1:12" ht="15">
      <c r="A199" s="93" t="s">
        <v>1097</v>
      </c>
      <c r="B199" s="93" t="s">
        <v>216</v>
      </c>
      <c r="C199" s="93">
        <v>2</v>
      </c>
      <c r="D199" s="132">
        <v>0.008725507120695107</v>
      </c>
      <c r="E199" s="132">
        <v>1.414973347970818</v>
      </c>
      <c r="F199" s="93" t="s">
        <v>798</v>
      </c>
      <c r="G199" s="93" t="b">
        <v>0</v>
      </c>
      <c r="H199" s="93" t="b">
        <v>0</v>
      </c>
      <c r="I199" s="93" t="b">
        <v>0</v>
      </c>
      <c r="J199" s="93" t="b">
        <v>0</v>
      </c>
      <c r="K199" s="93" t="b">
        <v>0</v>
      </c>
      <c r="L199" s="93" t="b">
        <v>0</v>
      </c>
    </row>
    <row r="200" spans="1:12" ht="15">
      <c r="A200" s="93" t="s">
        <v>216</v>
      </c>
      <c r="B200" s="93" t="s">
        <v>1098</v>
      </c>
      <c r="C200" s="93">
        <v>2</v>
      </c>
      <c r="D200" s="132">
        <v>0.008725507120695107</v>
      </c>
      <c r="E200" s="132">
        <v>1.414973347970818</v>
      </c>
      <c r="F200" s="93" t="s">
        <v>798</v>
      </c>
      <c r="G200" s="93" t="b">
        <v>0</v>
      </c>
      <c r="H200" s="93" t="b">
        <v>0</v>
      </c>
      <c r="I200" s="93" t="b">
        <v>0</v>
      </c>
      <c r="J200" s="93" t="b">
        <v>0</v>
      </c>
      <c r="K200" s="93" t="b">
        <v>0</v>
      </c>
      <c r="L200" s="93" t="b">
        <v>0</v>
      </c>
    </row>
    <row r="201" spans="1:12" ht="15">
      <c r="A201" s="93" t="s">
        <v>1098</v>
      </c>
      <c r="B201" s="93" t="s">
        <v>1099</v>
      </c>
      <c r="C201" s="93">
        <v>2</v>
      </c>
      <c r="D201" s="132">
        <v>0.008725507120695107</v>
      </c>
      <c r="E201" s="132">
        <v>1.8129133566428555</v>
      </c>
      <c r="F201" s="93" t="s">
        <v>798</v>
      </c>
      <c r="G201" s="93" t="b">
        <v>0</v>
      </c>
      <c r="H201" s="93" t="b">
        <v>0</v>
      </c>
      <c r="I201" s="93" t="b">
        <v>0</v>
      </c>
      <c r="J201" s="93" t="b">
        <v>0</v>
      </c>
      <c r="K201" s="93" t="b">
        <v>0</v>
      </c>
      <c r="L201" s="93" t="b">
        <v>0</v>
      </c>
    </row>
    <row r="202" spans="1:12" ht="15">
      <c r="A202" s="93" t="s">
        <v>1099</v>
      </c>
      <c r="B202" s="93" t="s">
        <v>1062</v>
      </c>
      <c r="C202" s="93">
        <v>2</v>
      </c>
      <c r="D202" s="132">
        <v>0.008725507120695107</v>
      </c>
      <c r="E202" s="132">
        <v>1.8129133566428555</v>
      </c>
      <c r="F202" s="93" t="s">
        <v>798</v>
      </c>
      <c r="G202" s="93" t="b">
        <v>0</v>
      </c>
      <c r="H202" s="93" t="b">
        <v>0</v>
      </c>
      <c r="I202" s="93" t="b">
        <v>0</v>
      </c>
      <c r="J202" s="93" t="b">
        <v>0</v>
      </c>
      <c r="K202" s="93" t="b">
        <v>0</v>
      </c>
      <c r="L202" s="93" t="b">
        <v>0</v>
      </c>
    </row>
    <row r="203" spans="1:12" ht="15">
      <c r="A203" s="93" t="s">
        <v>1062</v>
      </c>
      <c r="B203" s="93" t="s">
        <v>1100</v>
      </c>
      <c r="C203" s="93">
        <v>2</v>
      </c>
      <c r="D203" s="132">
        <v>0.008725507120695107</v>
      </c>
      <c r="E203" s="132">
        <v>1.8129133566428555</v>
      </c>
      <c r="F203" s="93" t="s">
        <v>798</v>
      </c>
      <c r="G203" s="93" t="b">
        <v>0</v>
      </c>
      <c r="H203" s="93" t="b">
        <v>0</v>
      </c>
      <c r="I203" s="93" t="b">
        <v>0</v>
      </c>
      <c r="J203" s="93" t="b">
        <v>0</v>
      </c>
      <c r="K203" s="93" t="b">
        <v>0</v>
      </c>
      <c r="L203" s="93" t="b">
        <v>0</v>
      </c>
    </row>
    <row r="204" spans="1:12" ht="15">
      <c r="A204" s="93" t="s">
        <v>1100</v>
      </c>
      <c r="B204" s="93" t="s">
        <v>1101</v>
      </c>
      <c r="C204" s="93">
        <v>2</v>
      </c>
      <c r="D204" s="132">
        <v>0.008725507120695107</v>
      </c>
      <c r="E204" s="132">
        <v>1.8129133566428555</v>
      </c>
      <c r="F204" s="93" t="s">
        <v>798</v>
      </c>
      <c r="G204" s="93" t="b">
        <v>0</v>
      </c>
      <c r="H204" s="93" t="b">
        <v>0</v>
      </c>
      <c r="I204" s="93" t="b">
        <v>0</v>
      </c>
      <c r="J204" s="93" t="b">
        <v>0</v>
      </c>
      <c r="K204" s="93" t="b">
        <v>0</v>
      </c>
      <c r="L204" s="93" t="b">
        <v>0</v>
      </c>
    </row>
    <row r="205" spans="1:12" ht="15">
      <c r="A205" s="93" t="s">
        <v>1101</v>
      </c>
      <c r="B205" s="93" t="s">
        <v>1102</v>
      </c>
      <c r="C205" s="93">
        <v>2</v>
      </c>
      <c r="D205" s="132">
        <v>0.008725507120695107</v>
      </c>
      <c r="E205" s="132">
        <v>1.8129133566428555</v>
      </c>
      <c r="F205" s="93" t="s">
        <v>798</v>
      </c>
      <c r="G205" s="93" t="b">
        <v>0</v>
      </c>
      <c r="H205" s="93" t="b">
        <v>0</v>
      </c>
      <c r="I205" s="93" t="b">
        <v>0</v>
      </c>
      <c r="J205" s="93" t="b">
        <v>0</v>
      </c>
      <c r="K205" s="93" t="b">
        <v>0</v>
      </c>
      <c r="L205" s="93" t="b">
        <v>0</v>
      </c>
    </row>
    <row r="206" spans="1:12" ht="15">
      <c r="A206" s="93" t="s">
        <v>1102</v>
      </c>
      <c r="B206" s="93" t="s">
        <v>1103</v>
      </c>
      <c r="C206" s="93">
        <v>2</v>
      </c>
      <c r="D206" s="132">
        <v>0.008725507120695107</v>
      </c>
      <c r="E206" s="132">
        <v>1.8129133566428555</v>
      </c>
      <c r="F206" s="93" t="s">
        <v>798</v>
      </c>
      <c r="G206" s="93" t="b">
        <v>0</v>
      </c>
      <c r="H206" s="93" t="b">
        <v>0</v>
      </c>
      <c r="I206" s="93" t="b">
        <v>0</v>
      </c>
      <c r="J206" s="93" t="b">
        <v>0</v>
      </c>
      <c r="K206" s="93" t="b">
        <v>0</v>
      </c>
      <c r="L206" s="93" t="b">
        <v>0</v>
      </c>
    </row>
    <row r="207" spans="1:12" ht="15">
      <c r="A207" s="93" t="s">
        <v>1103</v>
      </c>
      <c r="B207" s="93" t="s">
        <v>1104</v>
      </c>
      <c r="C207" s="93">
        <v>2</v>
      </c>
      <c r="D207" s="132">
        <v>0.008725507120695107</v>
      </c>
      <c r="E207" s="132">
        <v>1.8129133566428555</v>
      </c>
      <c r="F207" s="93" t="s">
        <v>798</v>
      </c>
      <c r="G207" s="93" t="b">
        <v>0</v>
      </c>
      <c r="H207" s="93" t="b">
        <v>0</v>
      </c>
      <c r="I207" s="93" t="b">
        <v>0</v>
      </c>
      <c r="J207" s="93" t="b">
        <v>0</v>
      </c>
      <c r="K207" s="93" t="b">
        <v>0</v>
      </c>
      <c r="L207" s="93" t="b">
        <v>0</v>
      </c>
    </row>
    <row r="208" spans="1:12" ht="15">
      <c r="A208" s="93" t="s">
        <v>1104</v>
      </c>
      <c r="B208" s="93" t="s">
        <v>1105</v>
      </c>
      <c r="C208" s="93">
        <v>2</v>
      </c>
      <c r="D208" s="132">
        <v>0.008725507120695107</v>
      </c>
      <c r="E208" s="132">
        <v>1.8129133566428555</v>
      </c>
      <c r="F208" s="93" t="s">
        <v>798</v>
      </c>
      <c r="G208" s="93" t="b">
        <v>0</v>
      </c>
      <c r="H208" s="93" t="b">
        <v>0</v>
      </c>
      <c r="I208" s="93" t="b">
        <v>0</v>
      </c>
      <c r="J208" s="93" t="b">
        <v>0</v>
      </c>
      <c r="K208" s="93" t="b">
        <v>0</v>
      </c>
      <c r="L208" s="93" t="b">
        <v>0</v>
      </c>
    </row>
    <row r="209" spans="1:12" ht="15">
      <c r="A209" s="93" t="s">
        <v>1105</v>
      </c>
      <c r="B209" s="93" t="s">
        <v>1106</v>
      </c>
      <c r="C209" s="93">
        <v>2</v>
      </c>
      <c r="D209" s="132">
        <v>0.008725507120695107</v>
      </c>
      <c r="E209" s="132">
        <v>1.8129133566428555</v>
      </c>
      <c r="F209" s="93" t="s">
        <v>798</v>
      </c>
      <c r="G209" s="93" t="b">
        <v>0</v>
      </c>
      <c r="H209" s="93" t="b">
        <v>0</v>
      </c>
      <c r="I209" s="93" t="b">
        <v>0</v>
      </c>
      <c r="J209" s="93" t="b">
        <v>0</v>
      </c>
      <c r="K209" s="93" t="b">
        <v>0</v>
      </c>
      <c r="L209" s="93" t="b">
        <v>0</v>
      </c>
    </row>
    <row r="210" spans="1:12" ht="15">
      <c r="A210" s="93" t="s">
        <v>1106</v>
      </c>
      <c r="B210" s="93" t="s">
        <v>1107</v>
      </c>
      <c r="C210" s="93">
        <v>2</v>
      </c>
      <c r="D210" s="132">
        <v>0.008725507120695107</v>
      </c>
      <c r="E210" s="132">
        <v>1.8129133566428555</v>
      </c>
      <c r="F210" s="93" t="s">
        <v>798</v>
      </c>
      <c r="G210" s="93" t="b">
        <v>0</v>
      </c>
      <c r="H210" s="93" t="b">
        <v>0</v>
      </c>
      <c r="I210" s="93" t="b">
        <v>0</v>
      </c>
      <c r="J210" s="93" t="b">
        <v>0</v>
      </c>
      <c r="K210" s="93" t="b">
        <v>0</v>
      </c>
      <c r="L210" s="93" t="b">
        <v>0</v>
      </c>
    </row>
    <row r="211" spans="1:12" ht="15">
      <c r="A211" s="93" t="s">
        <v>1107</v>
      </c>
      <c r="B211" s="93" t="s">
        <v>883</v>
      </c>
      <c r="C211" s="93">
        <v>2</v>
      </c>
      <c r="D211" s="132">
        <v>0.008725507120695107</v>
      </c>
      <c r="E211" s="132">
        <v>1.6368220975871743</v>
      </c>
      <c r="F211" s="93" t="s">
        <v>798</v>
      </c>
      <c r="G211" s="93" t="b">
        <v>0</v>
      </c>
      <c r="H211" s="93" t="b">
        <v>0</v>
      </c>
      <c r="I211" s="93" t="b">
        <v>0</v>
      </c>
      <c r="J211" s="93" t="b">
        <v>0</v>
      </c>
      <c r="K211" s="93" t="b">
        <v>0</v>
      </c>
      <c r="L211" s="93" t="b">
        <v>0</v>
      </c>
    </row>
    <row r="212" spans="1:12" ht="15">
      <c r="A212" s="93" t="s">
        <v>883</v>
      </c>
      <c r="B212" s="93" t="s">
        <v>867</v>
      </c>
      <c r="C212" s="93">
        <v>2</v>
      </c>
      <c r="D212" s="132">
        <v>0.008725507120695107</v>
      </c>
      <c r="E212" s="132">
        <v>1.0347621062592118</v>
      </c>
      <c r="F212" s="93" t="s">
        <v>798</v>
      </c>
      <c r="G212" s="93" t="b">
        <v>0</v>
      </c>
      <c r="H212" s="93" t="b">
        <v>0</v>
      </c>
      <c r="I212" s="93" t="b">
        <v>0</v>
      </c>
      <c r="J212" s="93" t="b">
        <v>0</v>
      </c>
      <c r="K212" s="93" t="b">
        <v>0</v>
      </c>
      <c r="L212" s="93" t="b">
        <v>0</v>
      </c>
    </row>
    <row r="213" spans="1:12" ht="15">
      <c r="A213" s="93" t="s">
        <v>867</v>
      </c>
      <c r="B213" s="93" t="s">
        <v>871</v>
      </c>
      <c r="C213" s="93">
        <v>2</v>
      </c>
      <c r="D213" s="132">
        <v>0.008725507120695107</v>
      </c>
      <c r="E213" s="132">
        <v>1.2108533653148932</v>
      </c>
      <c r="F213" s="93" t="s">
        <v>798</v>
      </c>
      <c r="G213" s="93" t="b">
        <v>0</v>
      </c>
      <c r="H213" s="93" t="b">
        <v>0</v>
      </c>
      <c r="I213" s="93" t="b">
        <v>0</v>
      </c>
      <c r="J213" s="93" t="b">
        <v>0</v>
      </c>
      <c r="K213" s="93" t="b">
        <v>0</v>
      </c>
      <c r="L213" s="93" t="b">
        <v>0</v>
      </c>
    </row>
    <row r="214" spans="1:12" ht="15">
      <c r="A214" s="93" t="s">
        <v>1094</v>
      </c>
      <c r="B214" s="93" t="s">
        <v>1095</v>
      </c>
      <c r="C214" s="93">
        <v>2</v>
      </c>
      <c r="D214" s="132">
        <v>0.008725507120695107</v>
      </c>
      <c r="E214" s="132">
        <v>1.8129133566428555</v>
      </c>
      <c r="F214" s="93" t="s">
        <v>798</v>
      </c>
      <c r="G214" s="93" t="b">
        <v>0</v>
      </c>
      <c r="H214" s="93" t="b">
        <v>0</v>
      </c>
      <c r="I214" s="93" t="b">
        <v>0</v>
      </c>
      <c r="J214" s="93" t="b">
        <v>0</v>
      </c>
      <c r="K214" s="93" t="b">
        <v>0</v>
      </c>
      <c r="L214" s="93" t="b">
        <v>0</v>
      </c>
    </row>
    <row r="215" spans="1:12" ht="15">
      <c r="A215" s="93" t="s">
        <v>1095</v>
      </c>
      <c r="B215" s="93" t="s">
        <v>1096</v>
      </c>
      <c r="C215" s="93">
        <v>2</v>
      </c>
      <c r="D215" s="132">
        <v>0.008725507120695107</v>
      </c>
      <c r="E215" s="132">
        <v>1.8129133566428555</v>
      </c>
      <c r="F215" s="93" t="s">
        <v>798</v>
      </c>
      <c r="G215" s="93" t="b">
        <v>0</v>
      </c>
      <c r="H215" s="93" t="b">
        <v>0</v>
      </c>
      <c r="I215" s="93" t="b">
        <v>0</v>
      </c>
      <c r="J215" s="93" t="b">
        <v>0</v>
      </c>
      <c r="K215" s="93" t="b">
        <v>0</v>
      </c>
      <c r="L215" s="93" t="b">
        <v>0</v>
      </c>
    </row>
    <row r="216" spans="1:12" ht="15">
      <c r="A216" s="93" t="s">
        <v>1096</v>
      </c>
      <c r="B216" s="93" t="s">
        <v>867</v>
      </c>
      <c r="C216" s="93">
        <v>2</v>
      </c>
      <c r="D216" s="132">
        <v>0.008725507120695107</v>
      </c>
      <c r="E216" s="132">
        <v>1.2108533653148932</v>
      </c>
      <c r="F216" s="93" t="s">
        <v>798</v>
      </c>
      <c r="G216" s="93" t="b">
        <v>0</v>
      </c>
      <c r="H216" s="93" t="b">
        <v>0</v>
      </c>
      <c r="I216" s="93" t="b">
        <v>0</v>
      </c>
      <c r="J216" s="93" t="b">
        <v>0</v>
      </c>
      <c r="K216" s="93" t="b">
        <v>0</v>
      </c>
      <c r="L216" s="93" t="b">
        <v>0</v>
      </c>
    </row>
    <row r="217" spans="1:12" ht="15">
      <c r="A217" s="93" t="s">
        <v>867</v>
      </c>
      <c r="B217" s="93" t="s">
        <v>882</v>
      </c>
      <c r="C217" s="93">
        <v>2</v>
      </c>
      <c r="D217" s="132">
        <v>0.008725507120695107</v>
      </c>
      <c r="E217" s="132">
        <v>0.909823369650912</v>
      </c>
      <c r="F217" s="93" t="s">
        <v>798</v>
      </c>
      <c r="G217" s="93" t="b">
        <v>0</v>
      </c>
      <c r="H217" s="93" t="b">
        <v>0</v>
      </c>
      <c r="I217" s="93" t="b">
        <v>0</v>
      </c>
      <c r="J217" s="93" t="b">
        <v>0</v>
      </c>
      <c r="K217" s="93" t="b">
        <v>0</v>
      </c>
      <c r="L217" s="93" t="b">
        <v>0</v>
      </c>
    </row>
    <row r="218" spans="1:12" ht="15">
      <c r="A218" s="93" t="s">
        <v>1109</v>
      </c>
      <c r="B218" s="93" t="s">
        <v>1110</v>
      </c>
      <c r="C218" s="93">
        <v>2</v>
      </c>
      <c r="D218" s="132">
        <v>0.008725507120695107</v>
      </c>
      <c r="E218" s="132">
        <v>1.8129133566428555</v>
      </c>
      <c r="F218" s="93" t="s">
        <v>798</v>
      </c>
      <c r="G218" s="93" t="b">
        <v>0</v>
      </c>
      <c r="H218" s="93" t="b">
        <v>0</v>
      </c>
      <c r="I218" s="93" t="b">
        <v>0</v>
      </c>
      <c r="J218" s="93" t="b">
        <v>0</v>
      </c>
      <c r="K218" s="93" t="b">
        <v>0</v>
      </c>
      <c r="L218" s="93" t="b">
        <v>0</v>
      </c>
    </row>
    <row r="219" spans="1:12" ht="15">
      <c r="A219" s="93" t="s">
        <v>1110</v>
      </c>
      <c r="B219" s="93" t="s">
        <v>1111</v>
      </c>
      <c r="C219" s="93">
        <v>2</v>
      </c>
      <c r="D219" s="132">
        <v>0.008725507120695107</v>
      </c>
      <c r="E219" s="132">
        <v>1.8129133566428555</v>
      </c>
      <c r="F219" s="93" t="s">
        <v>798</v>
      </c>
      <c r="G219" s="93" t="b">
        <v>0</v>
      </c>
      <c r="H219" s="93" t="b">
        <v>0</v>
      </c>
      <c r="I219" s="93" t="b">
        <v>0</v>
      </c>
      <c r="J219" s="93" t="b">
        <v>0</v>
      </c>
      <c r="K219" s="93" t="b">
        <v>0</v>
      </c>
      <c r="L219" s="93" t="b">
        <v>0</v>
      </c>
    </row>
    <row r="220" spans="1:12" ht="15">
      <c r="A220" s="93" t="s">
        <v>1111</v>
      </c>
      <c r="B220" s="93" t="s">
        <v>867</v>
      </c>
      <c r="C220" s="93">
        <v>2</v>
      </c>
      <c r="D220" s="132">
        <v>0.008725507120695107</v>
      </c>
      <c r="E220" s="132">
        <v>1.2108533653148932</v>
      </c>
      <c r="F220" s="93" t="s">
        <v>798</v>
      </c>
      <c r="G220" s="93" t="b">
        <v>0</v>
      </c>
      <c r="H220" s="93" t="b">
        <v>0</v>
      </c>
      <c r="I220" s="93" t="b">
        <v>0</v>
      </c>
      <c r="J220" s="93" t="b">
        <v>0</v>
      </c>
      <c r="K220" s="93" t="b">
        <v>0</v>
      </c>
      <c r="L220" s="93" t="b">
        <v>0</v>
      </c>
    </row>
    <row r="221" spans="1:12" ht="15">
      <c r="A221" s="93" t="s">
        <v>867</v>
      </c>
      <c r="B221" s="93" t="s">
        <v>1112</v>
      </c>
      <c r="C221" s="93">
        <v>2</v>
      </c>
      <c r="D221" s="132">
        <v>0.008725507120695107</v>
      </c>
      <c r="E221" s="132">
        <v>1.2108533653148932</v>
      </c>
      <c r="F221" s="93" t="s">
        <v>798</v>
      </c>
      <c r="G221" s="93" t="b">
        <v>0</v>
      </c>
      <c r="H221" s="93" t="b">
        <v>0</v>
      </c>
      <c r="I221" s="93" t="b">
        <v>0</v>
      </c>
      <c r="J221" s="93" t="b">
        <v>0</v>
      </c>
      <c r="K221" s="93" t="b">
        <v>0</v>
      </c>
      <c r="L221" s="93" t="b">
        <v>0</v>
      </c>
    </row>
    <row r="222" spans="1:12" ht="15">
      <c r="A222" s="93" t="s">
        <v>887</v>
      </c>
      <c r="B222" s="93" t="s">
        <v>888</v>
      </c>
      <c r="C222" s="93">
        <v>2</v>
      </c>
      <c r="D222" s="132">
        <v>0.0177076468037636</v>
      </c>
      <c r="E222" s="132">
        <v>1.1760912590556813</v>
      </c>
      <c r="F222" s="93" t="s">
        <v>799</v>
      </c>
      <c r="G222" s="93" t="b">
        <v>0</v>
      </c>
      <c r="H222" s="93" t="b">
        <v>0</v>
      </c>
      <c r="I222" s="93" t="b">
        <v>0</v>
      </c>
      <c r="J222" s="93" t="b">
        <v>0</v>
      </c>
      <c r="K222" s="93" t="b">
        <v>0</v>
      </c>
      <c r="L222" s="93" t="b">
        <v>0</v>
      </c>
    </row>
    <row r="223" spans="1:12" ht="15">
      <c r="A223" s="93" t="s">
        <v>888</v>
      </c>
      <c r="B223" s="93" t="s">
        <v>889</v>
      </c>
      <c r="C223" s="93">
        <v>2</v>
      </c>
      <c r="D223" s="132">
        <v>0.0177076468037636</v>
      </c>
      <c r="E223" s="132">
        <v>1.1760912590556813</v>
      </c>
      <c r="F223" s="93" t="s">
        <v>799</v>
      </c>
      <c r="G223" s="93" t="b">
        <v>0</v>
      </c>
      <c r="H223" s="93" t="b">
        <v>0</v>
      </c>
      <c r="I223" s="93" t="b">
        <v>0</v>
      </c>
      <c r="J223" s="93" t="b">
        <v>0</v>
      </c>
      <c r="K223" s="93" t="b">
        <v>0</v>
      </c>
      <c r="L223" s="93" t="b">
        <v>0</v>
      </c>
    </row>
    <row r="224" spans="1:12" ht="15">
      <c r="A224" s="93" t="s">
        <v>889</v>
      </c>
      <c r="B224" s="93" t="s">
        <v>890</v>
      </c>
      <c r="C224" s="93">
        <v>2</v>
      </c>
      <c r="D224" s="132">
        <v>0.0177076468037636</v>
      </c>
      <c r="E224" s="132">
        <v>1.1760912590556813</v>
      </c>
      <c r="F224" s="93" t="s">
        <v>799</v>
      </c>
      <c r="G224" s="93" t="b">
        <v>0</v>
      </c>
      <c r="H224" s="93" t="b">
        <v>0</v>
      </c>
      <c r="I224" s="93" t="b">
        <v>0</v>
      </c>
      <c r="J224" s="93" t="b">
        <v>0</v>
      </c>
      <c r="K224" s="93" t="b">
        <v>0</v>
      </c>
      <c r="L224" s="93" t="b">
        <v>0</v>
      </c>
    </row>
    <row r="225" spans="1:12" ht="15">
      <c r="A225" s="93" t="s">
        <v>890</v>
      </c>
      <c r="B225" s="93" t="s">
        <v>891</v>
      </c>
      <c r="C225" s="93">
        <v>2</v>
      </c>
      <c r="D225" s="132">
        <v>0.0177076468037636</v>
      </c>
      <c r="E225" s="132">
        <v>1.1760912590556813</v>
      </c>
      <c r="F225" s="93" t="s">
        <v>799</v>
      </c>
      <c r="G225" s="93" t="b">
        <v>0</v>
      </c>
      <c r="H225" s="93" t="b">
        <v>0</v>
      </c>
      <c r="I225" s="93" t="b">
        <v>0</v>
      </c>
      <c r="J225" s="93" t="b">
        <v>0</v>
      </c>
      <c r="K225" s="93" t="b">
        <v>0</v>
      </c>
      <c r="L225" s="93" t="b">
        <v>0</v>
      </c>
    </row>
    <row r="226" spans="1:12" ht="15">
      <c r="A226" s="93" t="s">
        <v>891</v>
      </c>
      <c r="B226" s="93" t="s">
        <v>216</v>
      </c>
      <c r="C226" s="93">
        <v>2</v>
      </c>
      <c r="D226" s="132">
        <v>0.0177076468037636</v>
      </c>
      <c r="E226" s="132">
        <v>1.1760912590556813</v>
      </c>
      <c r="F226" s="93" t="s">
        <v>799</v>
      </c>
      <c r="G226" s="93" t="b">
        <v>0</v>
      </c>
      <c r="H226" s="93" t="b">
        <v>0</v>
      </c>
      <c r="I226" s="93" t="b">
        <v>0</v>
      </c>
      <c r="J226" s="93" t="b">
        <v>0</v>
      </c>
      <c r="K226" s="93" t="b">
        <v>0</v>
      </c>
      <c r="L226" s="93" t="b">
        <v>0</v>
      </c>
    </row>
    <row r="227" spans="1:12" ht="15">
      <c r="A227" s="93" t="s">
        <v>216</v>
      </c>
      <c r="B227" s="93" t="s">
        <v>854</v>
      </c>
      <c r="C227" s="93">
        <v>2</v>
      </c>
      <c r="D227" s="132">
        <v>0.0177076468037636</v>
      </c>
      <c r="E227" s="132">
        <v>1.1760912590556813</v>
      </c>
      <c r="F227" s="93" t="s">
        <v>799</v>
      </c>
      <c r="G227" s="93" t="b">
        <v>0</v>
      </c>
      <c r="H227" s="93" t="b">
        <v>0</v>
      </c>
      <c r="I227" s="93" t="b">
        <v>0</v>
      </c>
      <c r="J227" s="93" t="b">
        <v>0</v>
      </c>
      <c r="K227" s="93" t="b">
        <v>0</v>
      </c>
      <c r="L227" s="93" t="b">
        <v>0</v>
      </c>
    </row>
    <row r="228" spans="1:12" ht="15">
      <c r="A228" s="93" t="s">
        <v>854</v>
      </c>
      <c r="B228" s="93" t="s">
        <v>886</v>
      </c>
      <c r="C228" s="93">
        <v>2</v>
      </c>
      <c r="D228" s="132">
        <v>0.0177076468037636</v>
      </c>
      <c r="E228" s="132">
        <v>0.8750612633917001</v>
      </c>
      <c r="F228" s="93" t="s">
        <v>799</v>
      </c>
      <c r="G228" s="93" t="b">
        <v>0</v>
      </c>
      <c r="H228" s="93" t="b">
        <v>0</v>
      </c>
      <c r="I228" s="93" t="b">
        <v>0</v>
      </c>
      <c r="J228" s="93" t="b">
        <v>0</v>
      </c>
      <c r="K228" s="93" t="b">
        <v>0</v>
      </c>
      <c r="L228" s="93" t="b">
        <v>0</v>
      </c>
    </row>
    <row r="229" spans="1:12" ht="15">
      <c r="A229" s="93" t="s">
        <v>886</v>
      </c>
      <c r="B229" s="93" t="s">
        <v>867</v>
      </c>
      <c r="C229" s="93">
        <v>2</v>
      </c>
      <c r="D229" s="132">
        <v>0.0177076468037636</v>
      </c>
      <c r="E229" s="132">
        <v>0.5740312677277188</v>
      </c>
      <c r="F229" s="93" t="s">
        <v>799</v>
      </c>
      <c r="G229" s="93" t="b">
        <v>0</v>
      </c>
      <c r="H229" s="93" t="b">
        <v>0</v>
      </c>
      <c r="I229" s="93" t="b">
        <v>0</v>
      </c>
      <c r="J229" s="93" t="b">
        <v>0</v>
      </c>
      <c r="K229" s="93" t="b">
        <v>0</v>
      </c>
      <c r="L229" s="93" t="b">
        <v>0</v>
      </c>
    </row>
    <row r="230" spans="1:12" ht="15">
      <c r="A230" s="93" t="s">
        <v>867</v>
      </c>
      <c r="B230" s="93" t="s">
        <v>892</v>
      </c>
      <c r="C230" s="93">
        <v>2</v>
      </c>
      <c r="D230" s="132">
        <v>0.0177076468037636</v>
      </c>
      <c r="E230" s="132">
        <v>0.8750612633917001</v>
      </c>
      <c r="F230" s="93" t="s">
        <v>799</v>
      </c>
      <c r="G230" s="93" t="b">
        <v>0</v>
      </c>
      <c r="H230" s="93" t="b">
        <v>0</v>
      </c>
      <c r="I230" s="93" t="b">
        <v>0</v>
      </c>
      <c r="J230" s="93" t="b">
        <v>0</v>
      </c>
      <c r="K230" s="93" t="b">
        <v>0</v>
      </c>
      <c r="L230" s="93" t="b">
        <v>0</v>
      </c>
    </row>
    <row r="231" spans="1:12" ht="15">
      <c r="A231" s="93" t="s">
        <v>1084</v>
      </c>
      <c r="B231" s="93" t="s">
        <v>1085</v>
      </c>
      <c r="C231" s="93">
        <v>2</v>
      </c>
      <c r="D231" s="132">
        <v>0.0177076468037636</v>
      </c>
      <c r="E231" s="132">
        <v>1.1760912590556813</v>
      </c>
      <c r="F231" s="93" t="s">
        <v>799</v>
      </c>
      <c r="G231" s="93" t="b">
        <v>0</v>
      </c>
      <c r="H231" s="93" t="b">
        <v>0</v>
      </c>
      <c r="I231" s="93" t="b">
        <v>0</v>
      </c>
      <c r="J231" s="93" t="b">
        <v>0</v>
      </c>
      <c r="K231" s="93" t="b">
        <v>0</v>
      </c>
      <c r="L231" s="93" t="b">
        <v>0</v>
      </c>
    </row>
    <row r="232" spans="1:12" ht="15">
      <c r="A232" s="93" t="s">
        <v>1085</v>
      </c>
      <c r="B232" s="93" t="s">
        <v>886</v>
      </c>
      <c r="C232" s="93">
        <v>2</v>
      </c>
      <c r="D232" s="132">
        <v>0.0177076468037636</v>
      </c>
      <c r="E232" s="132">
        <v>0.8750612633917001</v>
      </c>
      <c r="F232" s="93" t="s">
        <v>799</v>
      </c>
      <c r="G232" s="93" t="b">
        <v>0</v>
      </c>
      <c r="H232" s="93" t="b">
        <v>0</v>
      </c>
      <c r="I232" s="93" t="b">
        <v>0</v>
      </c>
      <c r="J232" s="93" t="b">
        <v>0</v>
      </c>
      <c r="K232" s="93" t="b">
        <v>0</v>
      </c>
      <c r="L232" s="93" t="b">
        <v>0</v>
      </c>
    </row>
    <row r="233" spans="1:12" ht="15">
      <c r="A233" s="93" t="s">
        <v>886</v>
      </c>
      <c r="B233" s="93" t="s">
        <v>1086</v>
      </c>
      <c r="C233" s="93">
        <v>2</v>
      </c>
      <c r="D233" s="132">
        <v>0.0177076468037636</v>
      </c>
      <c r="E233" s="132">
        <v>0.8750612633917001</v>
      </c>
      <c r="F233" s="93" t="s">
        <v>799</v>
      </c>
      <c r="G233" s="93" t="b">
        <v>0</v>
      </c>
      <c r="H233" s="93" t="b">
        <v>0</v>
      </c>
      <c r="I233" s="93" t="b">
        <v>0</v>
      </c>
      <c r="J233" s="93" t="b">
        <v>0</v>
      </c>
      <c r="K233" s="93" t="b">
        <v>0</v>
      </c>
      <c r="L233" s="93" t="b">
        <v>0</v>
      </c>
    </row>
    <row r="234" spans="1:12" ht="15">
      <c r="A234" s="93" t="s">
        <v>1086</v>
      </c>
      <c r="B234" s="93" t="s">
        <v>867</v>
      </c>
      <c r="C234" s="93">
        <v>2</v>
      </c>
      <c r="D234" s="132">
        <v>0.0177076468037636</v>
      </c>
      <c r="E234" s="132">
        <v>0.8750612633917001</v>
      </c>
      <c r="F234" s="93" t="s">
        <v>799</v>
      </c>
      <c r="G234" s="93" t="b">
        <v>0</v>
      </c>
      <c r="H234" s="93" t="b">
        <v>0</v>
      </c>
      <c r="I234" s="93" t="b">
        <v>0</v>
      </c>
      <c r="J234" s="93" t="b">
        <v>0</v>
      </c>
      <c r="K234" s="93" t="b">
        <v>0</v>
      </c>
      <c r="L234" s="93" t="b">
        <v>0</v>
      </c>
    </row>
    <row r="235" spans="1:12" ht="15">
      <c r="A235" s="93" t="s">
        <v>867</v>
      </c>
      <c r="B235" s="93" t="s">
        <v>1087</v>
      </c>
      <c r="C235" s="93">
        <v>2</v>
      </c>
      <c r="D235" s="132">
        <v>0.0177076468037636</v>
      </c>
      <c r="E235" s="132">
        <v>0.8750612633917001</v>
      </c>
      <c r="F235" s="93" t="s">
        <v>799</v>
      </c>
      <c r="G235" s="93" t="b">
        <v>0</v>
      </c>
      <c r="H235" s="93" t="b">
        <v>0</v>
      </c>
      <c r="I235" s="93" t="b">
        <v>0</v>
      </c>
      <c r="J235" s="93" t="b">
        <v>0</v>
      </c>
      <c r="K235" s="93" t="b">
        <v>0</v>
      </c>
      <c r="L235" s="93" t="b">
        <v>0</v>
      </c>
    </row>
    <row r="236" spans="1:12" ht="15">
      <c r="A236" s="93" t="s">
        <v>1087</v>
      </c>
      <c r="B236" s="93" t="s">
        <v>1088</v>
      </c>
      <c r="C236" s="93">
        <v>2</v>
      </c>
      <c r="D236" s="132">
        <v>0.0177076468037636</v>
      </c>
      <c r="E236" s="132">
        <v>1.1760912590556813</v>
      </c>
      <c r="F236" s="93" t="s">
        <v>799</v>
      </c>
      <c r="G236" s="93" t="b">
        <v>0</v>
      </c>
      <c r="H236" s="93" t="b">
        <v>0</v>
      </c>
      <c r="I236" s="93" t="b">
        <v>0</v>
      </c>
      <c r="J236" s="93" t="b">
        <v>0</v>
      </c>
      <c r="K236" s="93" t="b">
        <v>0</v>
      </c>
      <c r="L236" s="93" t="b">
        <v>0</v>
      </c>
    </row>
    <row r="237" spans="1:12" ht="15">
      <c r="A237" s="93" t="s">
        <v>835</v>
      </c>
      <c r="B237" s="93" t="s">
        <v>895</v>
      </c>
      <c r="C237" s="93">
        <v>2</v>
      </c>
      <c r="D237" s="132">
        <v>0</v>
      </c>
      <c r="E237" s="132">
        <v>1.3521825181113625</v>
      </c>
      <c r="F237" s="93" t="s">
        <v>800</v>
      </c>
      <c r="G237" s="93" t="b">
        <v>0</v>
      </c>
      <c r="H237" s="93" t="b">
        <v>0</v>
      </c>
      <c r="I237" s="93" t="b">
        <v>0</v>
      </c>
      <c r="J237" s="93" t="b">
        <v>0</v>
      </c>
      <c r="K237" s="93" t="b">
        <v>0</v>
      </c>
      <c r="L237" s="93" t="b">
        <v>0</v>
      </c>
    </row>
    <row r="238" spans="1:12" ht="15">
      <c r="A238" s="93" t="s">
        <v>895</v>
      </c>
      <c r="B238" s="93" t="s">
        <v>836</v>
      </c>
      <c r="C238" s="93">
        <v>2</v>
      </c>
      <c r="D238" s="132">
        <v>0</v>
      </c>
      <c r="E238" s="132">
        <v>1.3521825181113625</v>
      </c>
      <c r="F238" s="93" t="s">
        <v>800</v>
      </c>
      <c r="G238" s="93" t="b">
        <v>0</v>
      </c>
      <c r="H238" s="93" t="b">
        <v>0</v>
      </c>
      <c r="I238" s="93" t="b">
        <v>0</v>
      </c>
      <c r="J238" s="93" t="b">
        <v>0</v>
      </c>
      <c r="K238" s="93" t="b">
        <v>0</v>
      </c>
      <c r="L238"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1139</v>
      </c>
      <c r="B2" s="135" t="s">
        <v>1140</v>
      </c>
      <c r="C2" s="67" t="s">
        <v>1141</v>
      </c>
    </row>
    <row r="3" spans="1:3" ht="15">
      <c r="A3" s="134" t="s">
        <v>796</v>
      </c>
      <c r="B3" s="134" t="s">
        <v>796</v>
      </c>
      <c r="C3" s="36">
        <v>27</v>
      </c>
    </row>
    <row r="4" spans="1:3" ht="15">
      <c r="A4" s="134" t="s">
        <v>796</v>
      </c>
      <c r="B4" s="134" t="s">
        <v>798</v>
      </c>
      <c r="C4" s="36">
        <v>4</v>
      </c>
    </row>
    <row r="5" spans="1:3" ht="15">
      <c r="A5" s="134" t="s">
        <v>797</v>
      </c>
      <c r="B5" s="134" t="s">
        <v>797</v>
      </c>
      <c r="C5" s="36">
        <v>13</v>
      </c>
    </row>
    <row r="6" spans="1:3" ht="15">
      <c r="A6" s="134" t="s">
        <v>798</v>
      </c>
      <c r="B6" s="134" t="s">
        <v>798</v>
      </c>
      <c r="C6" s="36">
        <v>9</v>
      </c>
    </row>
    <row r="7" spans="1:3" ht="15">
      <c r="A7" s="134" t="s">
        <v>799</v>
      </c>
      <c r="B7" s="134" t="s">
        <v>799</v>
      </c>
      <c r="C7" s="36">
        <v>4</v>
      </c>
    </row>
    <row r="8" spans="1:3" ht="15">
      <c r="A8" s="134" t="s">
        <v>800</v>
      </c>
      <c r="B8" s="134" t="s">
        <v>800</v>
      </c>
      <c r="C8"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1159</v>
      </c>
      <c r="B1" s="13" t="s">
        <v>17</v>
      </c>
    </row>
    <row r="2" spans="1:2" ht="15">
      <c r="A2" s="85" t="s">
        <v>1160</v>
      </c>
      <c r="B2" s="85" t="s">
        <v>1166</v>
      </c>
    </row>
    <row r="3" spans="1:2" ht="15">
      <c r="A3" s="85" t="s">
        <v>1161</v>
      </c>
      <c r="B3" s="85" t="s">
        <v>1167</v>
      </c>
    </row>
    <row r="4" spans="1:2" ht="15">
      <c r="A4" s="85" t="s">
        <v>1162</v>
      </c>
      <c r="B4" s="85" t="s">
        <v>1168</v>
      </c>
    </row>
    <row r="5" spans="1:2" ht="15">
      <c r="A5" s="85" t="s">
        <v>1163</v>
      </c>
      <c r="B5" s="85" t="s">
        <v>1167</v>
      </c>
    </row>
    <row r="6" spans="1:2" ht="15">
      <c r="A6" s="85" t="s">
        <v>1164</v>
      </c>
      <c r="B6" s="85" t="s">
        <v>1166</v>
      </c>
    </row>
    <row r="7" spans="1:2" ht="15">
      <c r="A7" s="85" t="s">
        <v>1165</v>
      </c>
      <c r="B7" s="85" t="s">
        <v>1167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1169</v>
      </c>
      <c r="B1" s="13" t="s">
        <v>34</v>
      </c>
    </row>
    <row r="2" spans="1:2" ht="15">
      <c r="A2" s="126" t="s">
        <v>234</v>
      </c>
      <c r="B2" s="85">
        <v>575</v>
      </c>
    </row>
    <row r="3" spans="1:2" ht="15">
      <c r="A3" s="126" t="s">
        <v>216</v>
      </c>
      <c r="B3" s="85">
        <v>264</v>
      </c>
    </row>
    <row r="4" spans="1:2" ht="15">
      <c r="A4" s="126" t="s">
        <v>217</v>
      </c>
      <c r="B4" s="85">
        <v>98</v>
      </c>
    </row>
    <row r="5" spans="1:2" ht="15">
      <c r="A5" s="126" t="s">
        <v>230</v>
      </c>
      <c r="B5" s="85">
        <v>56</v>
      </c>
    </row>
    <row r="6" spans="1:2" ht="15">
      <c r="A6" s="126" t="s">
        <v>233</v>
      </c>
      <c r="B6" s="85">
        <v>15</v>
      </c>
    </row>
    <row r="7" spans="1:2" ht="15">
      <c r="A7" s="126" t="s">
        <v>221</v>
      </c>
      <c r="B7" s="85">
        <v>2</v>
      </c>
    </row>
    <row r="8" spans="1:2" ht="15">
      <c r="A8" s="126" t="s">
        <v>244</v>
      </c>
      <c r="B8" s="85">
        <v>0</v>
      </c>
    </row>
    <row r="9" spans="1:2" ht="15">
      <c r="A9" s="126" t="s">
        <v>242</v>
      </c>
      <c r="B9" s="85">
        <v>0</v>
      </c>
    </row>
    <row r="10" spans="1:2" ht="15">
      <c r="A10" s="126" t="s">
        <v>243</v>
      </c>
      <c r="B10" s="85">
        <v>0</v>
      </c>
    </row>
    <row r="11" spans="1:2" ht="15">
      <c r="A11" s="126" t="s">
        <v>238</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1181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478</v>
      </c>
      <c r="AT2" s="13" t="s">
        <v>194</v>
      </c>
      <c r="AU2" s="13" t="s">
        <v>479</v>
      </c>
      <c r="AV2" s="13" t="s">
        <v>480</v>
      </c>
      <c r="AW2" s="13" t="s">
        <v>481</v>
      </c>
      <c r="AX2" s="13" t="s">
        <v>482</v>
      </c>
      <c r="AY2" s="13" t="s">
        <v>483</v>
      </c>
      <c r="AZ2" s="13" t="s">
        <v>484</v>
      </c>
      <c r="BA2" s="13" t="s">
        <v>806</v>
      </c>
      <c r="BB2" s="129" t="s">
        <v>982</v>
      </c>
      <c r="BC2" s="129" t="s">
        <v>983</v>
      </c>
      <c r="BD2" s="129" t="s">
        <v>985</v>
      </c>
      <c r="BE2" s="129" t="s">
        <v>986</v>
      </c>
      <c r="BF2" s="129" t="s">
        <v>988</v>
      </c>
      <c r="BG2" s="129" t="s">
        <v>991</v>
      </c>
      <c r="BH2" s="129" t="s">
        <v>995</v>
      </c>
      <c r="BI2" s="129" t="s">
        <v>1011</v>
      </c>
      <c r="BJ2" s="129" t="s">
        <v>1019</v>
      </c>
      <c r="BK2" s="129" t="s">
        <v>1036</v>
      </c>
      <c r="BL2" s="129" t="s">
        <v>1128</v>
      </c>
      <c r="BM2" s="129" t="s">
        <v>1129</v>
      </c>
      <c r="BN2" s="129" t="s">
        <v>1130</v>
      </c>
      <c r="BO2" s="129" t="s">
        <v>1131</v>
      </c>
      <c r="BP2" s="129" t="s">
        <v>1132</v>
      </c>
      <c r="BQ2" s="129" t="s">
        <v>1133</v>
      </c>
      <c r="BR2" s="129" t="s">
        <v>1134</v>
      </c>
      <c r="BS2" s="129" t="s">
        <v>1135</v>
      </c>
      <c r="BT2" s="129" t="s">
        <v>1137</v>
      </c>
      <c r="BU2" s="3"/>
      <c r="BV2" s="3"/>
    </row>
    <row r="3" spans="1:74" ht="41.45" customHeight="1">
      <c r="A3" s="50" t="s">
        <v>214</v>
      </c>
      <c r="C3" s="53"/>
      <c r="D3" s="53" t="s">
        <v>64</v>
      </c>
      <c r="E3" s="54">
        <v>265.19122023809524</v>
      </c>
      <c r="F3" s="55">
        <v>99.98840510590509</v>
      </c>
      <c r="G3" s="114" t="s">
        <v>653</v>
      </c>
      <c r="H3" s="53"/>
      <c r="I3" s="57" t="s">
        <v>214</v>
      </c>
      <c r="J3" s="56"/>
      <c r="K3" s="56"/>
      <c r="L3" s="116" t="s">
        <v>717</v>
      </c>
      <c r="M3" s="59">
        <v>4.8641917053628045</v>
      </c>
      <c r="N3" s="60">
        <v>8929.154296875</v>
      </c>
      <c r="O3" s="60">
        <v>2282.124755859375</v>
      </c>
      <c r="P3" s="58"/>
      <c r="Q3" s="61"/>
      <c r="R3" s="61"/>
      <c r="S3" s="51"/>
      <c r="T3" s="51">
        <v>1</v>
      </c>
      <c r="U3" s="51">
        <v>2</v>
      </c>
      <c r="V3" s="52">
        <v>0</v>
      </c>
      <c r="W3" s="52">
        <v>0.014085</v>
      </c>
      <c r="X3" s="52">
        <v>0.01314</v>
      </c>
      <c r="Y3" s="52">
        <v>0.853636</v>
      </c>
      <c r="Z3" s="52">
        <v>0</v>
      </c>
      <c r="AA3" s="52">
        <v>0</v>
      </c>
      <c r="AB3" s="62">
        <v>3</v>
      </c>
      <c r="AC3" s="62"/>
      <c r="AD3" s="63"/>
      <c r="AE3" s="85" t="s">
        <v>485</v>
      </c>
      <c r="AF3" s="85">
        <v>2329</v>
      </c>
      <c r="AG3" s="85">
        <v>2982</v>
      </c>
      <c r="AH3" s="85">
        <v>2972</v>
      </c>
      <c r="AI3" s="85">
        <v>626</v>
      </c>
      <c r="AJ3" s="85"/>
      <c r="AK3" s="85" t="s">
        <v>525</v>
      </c>
      <c r="AL3" s="85" t="s">
        <v>559</v>
      </c>
      <c r="AM3" s="89" t="s">
        <v>585</v>
      </c>
      <c r="AN3" s="85"/>
      <c r="AO3" s="87">
        <v>42486.82858796296</v>
      </c>
      <c r="AP3" s="89" t="s">
        <v>610</v>
      </c>
      <c r="AQ3" s="85" t="b">
        <v>0</v>
      </c>
      <c r="AR3" s="85" t="b">
        <v>0</v>
      </c>
      <c r="AS3" s="85" t="b">
        <v>1</v>
      </c>
      <c r="AT3" s="85"/>
      <c r="AU3" s="85">
        <v>26</v>
      </c>
      <c r="AV3" s="89" t="s">
        <v>645</v>
      </c>
      <c r="AW3" s="85" t="b">
        <v>0</v>
      </c>
      <c r="AX3" s="85" t="s">
        <v>676</v>
      </c>
      <c r="AY3" s="89" t="s">
        <v>677</v>
      </c>
      <c r="AZ3" s="85" t="s">
        <v>66</v>
      </c>
      <c r="BA3" s="85" t="str">
        <f>REPLACE(INDEX(GroupVertices[Group],MATCH(Vertices[[#This Row],[Vertex]],GroupVertices[Vertex],0)),1,1,"")</f>
        <v>3</v>
      </c>
      <c r="BB3" s="51" t="s">
        <v>279</v>
      </c>
      <c r="BC3" s="51" t="s">
        <v>279</v>
      </c>
      <c r="BD3" s="51" t="s">
        <v>285</v>
      </c>
      <c r="BE3" s="51" t="s">
        <v>285</v>
      </c>
      <c r="BF3" s="51" t="s">
        <v>291</v>
      </c>
      <c r="BG3" s="51" t="s">
        <v>291</v>
      </c>
      <c r="BH3" s="130" t="s">
        <v>996</v>
      </c>
      <c r="BI3" s="130" t="s">
        <v>1012</v>
      </c>
      <c r="BJ3" s="130" t="s">
        <v>1020</v>
      </c>
      <c r="BK3" s="130" t="s">
        <v>1037</v>
      </c>
      <c r="BL3" s="130">
        <v>0</v>
      </c>
      <c r="BM3" s="133">
        <v>0</v>
      </c>
      <c r="BN3" s="130">
        <v>0</v>
      </c>
      <c r="BO3" s="133">
        <v>0</v>
      </c>
      <c r="BP3" s="130">
        <v>0</v>
      </c>
      <c r="BQ3" s="133">
        <v>0</v>
      </c>
      <c r="BR3" s="130">
        <v>68</v>
      </c>
      <c r="BS3" s="133">
        <v>100</v>
      </c>
      <c r="BT3" s="130">
        <v>68</v>
      </c>
      <c r="BU3" s="3"/>
      <c r="BV3" s="3"/>
    </row>
    <row r="4" spans="1:77" ht="41.45" customHeight="1">
      <c r="A4" s="14" t="s">
        <v>216</v>
      </c>
      <c r="C4" s="15"/>
      <c r="D4" s="15" t="s">
        <v>64</v>
      </c>
      <c r="E4" s="95">
        <v>386.0139715608466</v>
      </c>
      <c r="F4" s="81">
        <v>99.97482907683391</v>
      </c>
      <c r="G4" s="114" t="s">
        <v>314</v>
      </c>
      <c r="H4" s="15"/>
      <c r="I4" s="16" t="s">
        <v>216</v>
      </c>
      <c r="J4" s="66"/>
      <c r="K4" s="66"/>
      <c r="L4" s="116" t="s">
        <v>718</v>
      </c>
      <c r="M4" s="96">
        <v>9.388629660483804</v>
      </c>
      <c r="N4" s="97">
        <v>9167.0302734375</v>
      </c>
      <c r="O4" s="97">
        <v>5113.5537109375</v>
      </c>
      <c r="P4" s="77"/>
      <c r="Q4" s="98"/>
      <c r="R4" s="98"/>
      <c r="S4" s="99"/>
      <c r="T4" s="51">
        <v>5</v>
      </c>
      <c r="U4" s="51">
        <v>2</v>
      </c>
      <c r="V4" s="52">
        <v>264</v>
      </c>
      <c r="W4" s="52">
        <v>0.021739</v>
      </c>
      <c r="X4" s="52">
        <v>0.05558</v>
      </c>
      <c r="Y4" s="52">
        <v>2.405946</v>
      </c>
      <c r="Z4" s="52">
        <v>0.03333333333333333</v>
      </c>
      <c r="AA4" s="52">
        <v>0.16666666666666666</v>
      </c>
      <c r="AB4" s="82">
        <v>4</v>
      </c>
      <c r="AC4" s="82"/>
      <c r="AD4" s="100"/>
      <c r="AE4" s="85" t="s">
        <v>486</v>
      </c>
      <c r="AF4" s="85">
        <v>2064</v>
      </c>
      <c r="AG4" s="85">
        <v>6470</v>
      </c>
      <c r="AH4" s="85">
        <v>6394</v>
      </c>
      <c r="AI4" s="85">
        <v>3167</v>
      </c>
      <c r="AJ4" s="85"/>
      <c r="AK4" s="85" t="s">
        <v>526</v>
      </c>
      <c r="AL4" s="85" t="s">
        <v>560</v>
      </c>
      <c r="AM4" s="89" t="s">
        <v>586</v>
      </c>
      <c r="AN4" s="85"/>
      <c r="AO4" s="87">
        <v>40311.530277777776</v>
      </c>
      <c r="AP4" s="89" t="s">
        <v>611</v>
      </c>
      <c r="AQ4" s="85" t="b">
        <v>0</v>
      </c>
      <c r="AR4" s="85" t="b">
        <v>0</v>
      </c>
      <c r="AS4" s="85" t="b">
        <v>1</v>
      </c>
      <c r="AT4" s="85"/>
      <c r="AU4" s="85">
        <v>402</v>
      </c>
      <c r="AV4" s="89" t="s">
        <v>645</v>
      </c>
      <c r="AW4" s="85" t="b">
        <v>0</v>
      </c>
      <c r="AX4" s="85" t="s">
        <v>676</v>
      </c>
      <c r="AY4" s="89" t="s">
        <v>678</v>
      </c>
      <c r="AZ4" s="85" t="s">
        <v>66</v>
      </c>
      <c r="BA4" s="85" t="str">
        <f>REPLACE(INDEX(GroupVertices[Group],MATCH(Vertices[[#This Row],[Vertex]],GroupVertices[Vertex],0)),1,1,"")</f>
        <v>3</v>
      </c>
      <c r="BB4" s="51"/>
      <c r="BC4" s="51"/>
      <c r="BD4" s="51"/>
      <c r="BE4" s="51"/>
      <c r="BF4" s="51" t="s">
        <v>293</v>
      </c>
      <c r="BG4" s="51" t="s">
        <v>293</v>
      </c>
      <c r="BH4" s="130" t="s">
        <v>997</v>
      </c>
      <c r="BI4" s="130" t="s">
        <v>1013</v>
      </c>
      <c r="BJ4" s="130" t="s">
        <v>1021</v>
      </c>
      <c r="BK4" s="130" t="s">
        <v>1021</v>
      </c>
      <c r="BL4" s="130">
        <v>0</v>
      </c>
      <c r="BM4" s="133">
        <v>0</v>
      </c>
      <c r="BN4" s="130">
        <v>1</v>
      </c>
      <c r="BO4" s="133">
        <v>1.3513513513513513</v>
      </c>
      <c r="BP4" s="130">
        <v>0</v>
      </c>
      <c r="BQ4" s="133">
        <v>0</v>
      </c>
      <c r="BR4" s="130">
        <v>73</v>
      </c>
      <c r="BS4" s="133">
        <v>98.64864864864865</v>
      </c>
      <c r="BT4" s="130">
        <v>74</v>
      </c>
      <c r="BU4" s="2"/>
      <c r="BV4" s="3"/>
      <c r="BW4" s="3"/>
      <c r="BX4" s="3"/>
      <c r="BY4" s="3"/>
    </row>
    <row r="5" spans="1:77" ht="41.45" customHeight="1">
      <c r="A5" s="14" t="s">
        <v>215</v>
      </c>
      <c r="C5" s="15"/>
      <c r="D5" s="15" t="s">
        <v>64</v>
      </c>
      <c r="E5" s="95">
        <v>838.2333002645503</v>
      </c>
      <c r="F5" s="81">
        <v>99.92401627307123</v>
      </c>
      <c r="G5" s="114" t="s">
        <v>654</v>
      </c>
      <c r="H5" s="15"/>
      <c r="I5" s="16" t="s">
        <v>215</v>
      </c>
      <c r="J5" s="66"/>
      <c r="K5" s="66"/>
      <c r="L5" s="116" t="s">
        <v>719</v>
      </c>
      <c r="M5" s="96">
        <v>26.322843394458765</v>
      </c>
      <c r="N5" s="97">
        <v>9616.19140625</v>
      </c>
      <c r="O5" s="97">
        <v>3437.24462890625</v>
      </c>
      <c r="P5" s="77"/>
      <c r="Q5" s="98"/>
      <c r="R5" s="98"/>
      <c r="S5" s="99"/>
      <c r="T5" s="51">
        <v>1</v>
      </c>
      <c r="U5" s="51">
        <v>1</v>
      </c>
      <c r="V5" s="52">
        <v>0</v>
      </c>
      <c r="W5" s="52">
        <v>0.014085</v>
      </c>
      <c r="X5" s="52">
        <v>0.010628</v>
      </c>
      <c r="Y5" s="52">
        <v>0.490841</v>
      </c>
      <c r="Z5" s="52">
        <v>0</v>
      </c>
      <c r="AA5" s="52">
        <v>1</v>
      </c>
      <c r="AB5" s="82">
        <v>5</v>
      </c>
      <c r="AC5" s="82"/>
      <c r="AD5" s="100"/>
      <c r="AE5" s="85" t="s">
        <v>487</v>
      </c>
      <c r="AF5" s="85">
        <v>8108</v>
      </c>
      <c r="AG5" s="85">
        <v>19525</v>
      </c>
      <c r="AH5" s="85">
        <v>10164</v>
      </c>
      <c r="AI5" s="85">
        <v>3398</v>
      </c>
      <c r="AJ5" s="85"/>
      <c r="AK5" s="85" t="s">
        <v>527</v>
      </c>
      <c r="AL5" s="85" t="s">
        <v>561</v>
      </c>
      <c r="AM5" s="89" t="s">
        <v>587</v>
      </c>
      <c r="AN5" s="85"/>
      <c r="AO5" s="87">
        <v>40036.086226851854</v>
      </c>
      <c r="AP5" s="89" t="s">
        <v>612</v>
      </c>
      <c r="AQ5" s="85" t="b">
        <v>0</v>
      </c>
      <c r="AR5" s="85" t="b">
        <v>0</v>
      </c>
      <c r="AS5" s="85" t="b">
        <v>0</v>
      </c>
      <c r="AT5" s="85"/>
      <c r="AU5" s="85">
        <v>327</v>
      </c>
      <c r="AV5" s="89" t="s">
        <v>645</v>
      </c>
      <c r="AW5" s="85" t="b">
        <v>1</v>
      </c>
      <c r="AX5" s="85" t="s">
        <v>676</v>
      </c>
      <c r="AY5" s="89" t="s">
        <v>679</v>
      </c>
      <c r="AZ5" s="85" t="s">
        <v>66</v>
      </c>
      <c r="BA5" s="85" t="str">
        <f>REPLACE(INDEX(GroupVertices[Group],MATCH(Vertices[[#This Row],[Vertex]],GroupVertices[Vertex],0)),1,1,"")</f>
        <v>3</v>
      </c>
      <c r="BB5" s="51" t="s">
        <v>280</v>
      </c>
      <c r="BC5" s="51" t="s">
        <v>280</v>
      </c>
      <c r="BD5" s="51" t="s">
        <v>286</v>
      </c>
      <c r="BE5" s="51" t="s">
        <v>286</v>
      </c>
      <c r="BF5" s="51" t="s">
        <v>292</v>
      </c>
      <c r="BG5" s="51" t="s">
        <v>292</v>
      </c>
      <c r="BH5" s="130" t="s">
        <v>998</v>
      </c>
      <c r="BI5" s="130" t="s">
        <v>998</v>
      </c>
      <c r="BJ5" s="130" t="s">
        <v>1022</v>
      </c>
      <c r="BK5" s="130" t="s">
        <v>1022</v>
      </c>
      <c r="BL5" s="130">
        <v>0</v>
      </c>
      <c r="BM5" s="133">
        <v>0</v>
      </c>
      <c r="BN5" s="130">
        <v>0</v>
      </c>
      <c r="BO5" s="133">
        <v>0</v>
      </c>
      <c r="BP5" s="130">
        <v>0</v>
      </c>
      <c r="BQ5" s="133">
        <v>0</v>
      </c>
      <c r="BR5" s="130">
        <v>36</v>
      </c>
      <c r="BS5" s="133">
        <v>100</v>
      </c>
      <c r="BT5" s="130">
        <v>36</v>
      </c>
      <c r="BU5" s="2"/>
      <c r="BV5" s="3"/>
      <c r="BW5" s="3"/>
      <c r="BX5" s="3"/>
      <c r="BY5" s="3"/>
    </row>
    <row r="6" spans="1:77" ht="41.45" customHeight="1">
      <c r="A6" s="14" t="s">
        <v>236</v>
      </c>
      <c r="C6" s="15"/>
      <c r="D6" s="15" t="s">
        <v>64</v>
      </c>
      <c r="E6" s="95">
        <v>183.75363756613757</v>
      </c>
      <c r="F6" s="81">
        <v>99.99755569201356</v>
      </c>
      <c r="G6" s="114" t="s">
        <v>655</v>
      </c>
      <c r="H6" s="15"/>
      <c r="I6" s="16" t="s">
        <v>236</v>
      </c>
      <c r="J6" s="66"/>
      <c r="K6" s="66"/>
      <c r="L6" s="116" t="s">
        <v>720</v>
      </c>
      <c r="M6" s="96">
        <v>1.8146063749472443</v>
      </c>
      <c r="N6" s="97">
        <v>9768.775390625</v>
      </c>
      <c r="O6" s="97">
        <v>6771.37451171875</v>
      </c>
      <c r="P6" s="77"/>
      <c r="Q6" s="98"/>
      <c r="R6" s="98"/>
      <c r="S6" s="99"/>
      <c r="T6" s="51">
        <v>1</v>
      </c>
      <c r="U6" s="51">
        <v>0</v>
      </c>
      <c r="V6" s="52">
        <v>0</v>
      </c>
      <c r="W6" s="52">
        <v>0.014085</v>
      </c>
      <c r="X6" s="52">
        <v>0.010628</v>
      </c>
      <c r="Y6" s="52">
        <v>0.490841</v>
      </c>
      <c r="Z6" s="52">
        <v>0</v>
      </c>
      <c r="AA6" s="52">
        <v>0</v>
      </c>
      <c r="AB6" s="82">
        <v>6</v>
      </c>
      <c r="AC6" s="82"/>
      <c r="AD6" s="100"/>
      <c r="AE6" s="85" t="s">
        <v>488</v>
      </c>
      <c r="AF6" s="85">
        <v>1869</v>
      </c>
      <c r="AG6" s="85">
        <v>631</v>
      </c>
      <c r="AH6" s="85">
        <v>2554</v>
      </c>
      <c r="AI6" s="85">
        <v>27</v>
      </c>
      <c r="AJ6" s="85"/>
      <c r="AK6" s="85" t="s">
        <v>528</v>
      </c>
      <c r="AL6" s="85" t="s">
        <v>562</v>
      </c>
      <c r="AM6" s="85"/>
      <c r="AN6" s="85"/>
      <c r="AO6" s="87">
        <v>40044.93528935185</v>
      </c>
      <c r="AP6" s="89" t="s">
        <v>613</v>
      </c>
      <c r="AQ6" s="85" t="b">
        <v>1</v>
      </c>
      <c r="AR6" s="85" t="b">
        <v>0</v>
      </c>
      <c r="AS6" s="85" t="b">
        <v>1</v>
      </c>
      <c r="AT6" s="85"/>
      <c r="AU6" s="85">
        <v>1</v>
      </c>
      <c r="AV6" s="89" t="s">
        <v>645</v>
      </c>
      <c r="AW6" s="85" t="b">
        <v>0</v>
      </c>
      <c r="AX6" s="85" t="s">
        <v>676</v>
      </c>
      <c r="AY6" s="89" t="s">
        <v>680</v>
      </c>
      <c r="AZ6" s="85" t="s">
        <v>65</v>
      </c>
      <c r="BA6" s="85" t="str">
        <f>REPLACE(INDEX(GroupVertices[Group],MATCH(Vertices[[#This Row],[Vertex]],GroupVertices[Vertex],0)),1,1,"")</f>
        <v>3</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217</v>
      </c>
      <c r="C7" s="15"/>
      <c r="D7" s="15" t="s">
        <v>64</v>
      </c>
      <c r="E7" s="95">
        <v>1000</v>
      </c>
      <c r="F7" s="81">
        <v>99.90583965157973</v>
      </c>
      <c r="G7" s="114" t="s">
        <v>315</v>
      </c>
      <c r="H7" s="15"/>
      <c r="I7" s="16" t="s">
        <v>217</v>
      </c>
      <c r="J7" s="66"/>
      <c r="K7" s="66"/>
      <c r="L7" s="116" t="s">
        <v>721</v>
      </c>
      <c r="M7" s="96">
        <v>32.380505450197035</v>
      </c>
      <c r="N7" s="97">
        <v>8584.8984375</v>
      </c>
      <c r="O7" s="97">
        <v>6829.294921875</v>
      </c>
      <c r="P7" s="77"/>
      <c r="Q7" s="98"/>
      <c r="R7" s="98"/>
      <c r="S7" s="99"/>
      <c r="T7" s="51">
        <v>0</v>
      </c>
      <c r="U7" s="51">
        <v>3</v>
      </c>
      <c r="V7" s="52">
        <v>98</v>
      </c>
      <c r="W7" s="52">
        <v>0.014925</v>
      </c>
      <c r="X7" s="52">
        <v>0.011574</v>
      </c>
      <c r="Y7" s="52">
        <v>1.326443</v>
      </c>
      <c r="Z7" s="52">
        <v>0</v>
      </c>
      <c r="AA7" s="52">
        <v>0</v>
      </c>
      <c r="AB7" s="82">
        <v>7</v>
      </c>
      <c r="AC7" s="82"/>
      <c r="AD7" s="100"/>
      <c r="AE7" s="85" t="s">
        <v>489</v>
      </c>
      <c r="AF7" s="85">
        <v>2941</v>
      </c>
      <c r="AG7" s="85">
        <v>24195</v>
      </c>
      <c r="AH7" s="85">
        <v>15631</v>
      </c>
      <c r="AI7" s="85">
        <v>1569</v>
      </c>
      <c r="AJ7" s="85"/>
      <c r="AK7" s="85" t="s">
        <v>529</v>
      </c>
      <c r="AL7" s="85" t="s">
        <v>563</v>
      </c>
      <c r="AM7" s="89" t="s">
        <v>588</v>
      </c>
      <c r="AN7" s="85"/>
      <c r="AO7" s="87">
        <v>40687.65222222222</v>
      </c>
      <c r="AP7" s="89" t="s">
        <v>614</v>
      </c>
      <c r="AQ7" s="85" t="b">
        <v>0</v>
      </c>
      <c r="AR7" s="85" t="b">
        <v>0</v>
      </c>
      <c r="AS7" s="85" t="b">
        <v>1</v>
      </c>
      <c r="AT7" s="85"/>
      <c r="AU7" s="85">
        <v>646</v>
      </c>
      <c r="AV7" s="89" t="s">
        <v>646</v>
      </c>
      <c r="AW7" s="85" t="b">
        <v>0</v>
      </c>
      <c r="AX7" s="85" t="s">
        <v>676</v>
      </c>
      <c r="AY7" s="89" t="s">
        <v>681</v>
      </c>
      <c r="AZ7" s="85" t="s">
        <v>66</v>
      </c>
      <c r="BA7" s="85" t="str">
        <f>REPLACE(INDEX(GroupVertices[Group],MATCH(Vertices[[#This Row],[Vertex]],GroupVertices[Vertex],0)),1,1,"")</f>
        <v>3</v>
      </c>
      <c r="BB7" s="51" t="s">
        <v>281</v>
      </c>
      <c r="BC7" s="51" t="s">
        <v>281</v>
      </c>
      <c r="BD7" s="51" t="s">
        <v>287</v>
      </c>
      <c r="BE7" s="51" t="s">
        <v>287</v>
      </c>
      <c r="BF7" s="51" t="s">
        <v>989</v>
      </c>
      <c r="BG7" s="51" t="s">
        <v>992</v>
      </c>
      <c r="BH7" s="130" t="s">
        <v>999</v>
      </c>
      <c r="BI7" s="130" t="s">
        <v>1014</v>
      </c>
      <c r="BJ7" s="130" t="s">
        <v>1023</v>
      </c>
      <c r="BK7" s="130" t="s">
        <v>1038</v>
      </c>
      <c r="BL7" s="130">
        <v>0</v>
      </c>
      <c r="BM7" s="133">
        <v>0</v>
      </c>
      <c r="BN7" s="130">
        <v>0</v>
      </c>
      <c r="BO7" s="133">
        <v>0</v>
      </c>
      <c r="BP7" s="130">
        <v>0</v>
      </c>
      <c r="BQ7" s="133">
        <v>0</v>
      </c>
      <c r="BR7" s="130">
        <v>40</v>
      </c>
      <c r="BS7" s="133">
        <v>100</v>
      </c>
      <c r="BT7" s="130">
        <v>40</v>
      </c>
      <c r="BU7" s="2"/>
      <c r="BV7" s="3"/>
      <c r="BW7" s="3"/>
      <c r="BX7" s="3"/>
      <c r="BY7" s="3"/>
    </row>
    <row r="8" spans="1:77" ht="41.45" customHeight="1">
      <c r="A8" s="14" t="s">
        <v>237</v>
      </c>
      <c r="C8" s="15"/>
      <c r="D8" s="15" t="s">
        <v>64</v>
      </c>
      <c r="E8" s="95">
        <v>706.5337301587301</v>
      </c>
      <c r="F8" s="81">
        <v>99.93881445613563</v>
      </c>
      <c r="G8" s="114" t="s">
        <v>656</v>
      </c>
      <c r="H8" s="15"/>
      <c r="I8" s="16" t="s">
        <v>237</v>
      </c>
      <c r="J8" s="66"/>
      <c r="K8" s="66"/>
      <c r="L8" s="116" t="s">
        <v>722</v>
      </c>
      <c r="M8" s="96">
        <v>21.39110225186414</v>
      </c>
      <c r="N8" s="97">
        <v>8506.4169921875</v>
      </c>
      <c r="O8" s="97">
        <v>9348.947265625</v>
      </c>
      <c r="P8" s="77"/>
      <c r="Q8" s="98"/>
      <c r="R8" s="98"/>
      <c r="S8" s="99"/>
      <c r="T8" s="51">
        <v>1</v>
      </c>
      <c r="U8" s="51">
        <v>0</v>
      </c>
      <c r="V8" s="52">
        <v>0</v>
      </c>
      <c r="W8" s="52">
        <v>0.01087</v>
      </c>
      <c r="X8" s="52">
        <v>0.002213</v>
      </c>
      <c r="Y8" s="52">
        <v>0.525825</v>
      </c>
      <c r="Z8" s="52">
        <v>0</v>
      </c>
      <c r="AA8" s="52">
        <v>0</v>
      </c>
      <c r="AB8" s="82">
        <v>8</v>
      </c>
      <c r="AC8" s="82"/>
      <c r="AD8" s="100"/>
      <c r="AE8" s="85" t="s">
        <v>490</v>
      </c>
      <c r="AF8" s="85">
        <v>364</v>
      </c>
      <c r="AG8" s="85">
        <v>15723</v>
      </c>
      <c r="AH8" s="85">
        <v>2105</v>
      </c>
      <c r="AI8" s="85">
        <v>2674</v>
      </c>
      <c r="AJ8" s="85"/>
      <c r="AK8" s="85" t="s">
        <v>530</v>
      </c>
      <c r="AL8" s="85" t="s">
        <v>564</v>
      </c>
      <c r="AM8" s="89" t="s">
        <v>589</v>
      </c>
      <c r="AN8" s="85"/>
      <c r="AO8" s="87">
        <v>43096.66998842593</v>
      </c>
      <c r="AP8" s="89" t="s">
        <v>615</v>
      </c>
      <c r="AQ8" s="85" t="b">
        <v>0</v>
      </c>
      <c r="AR8" s="85" t="b">
        <v>0</v>
      </c>
      <c r="AS8" s="85" t="b">
        <v>1</v>
      </c>
      <c r="AT8" s="85"/>
      <c r="AU8" s="85">
        <v>16</v>
      </c>
      <c r="AV8" s="89" t="s">
        <v>645</v>
      </c>
      <c r="AW8" s="85" t="b">
        <v>1</v>
      </c>
      <c r="AX8" s="85" t="s">
        <v>676</v>
      </c>
      <c r="AY8" s="89" t="s">
        <v>682</v>
      </c>
      <c r="AZ8" s="85" t="s">
        <v>65</v>
      </c>
      <c r="BA8" s="85" t="str">
        <f>REPLACE(INDEX(GroupVertices[Group],MATCH(Vertices[[#This Row],[Vertex]],GroupVertices[Vertex],0)),1,1,"")</f>
        <v>3</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218</v>
      </c>
      <c r="C9" s="15"/>
      <c r="D9" s="15" t="s">
        <v>64</v>
      </c>
      <c r="E9" s="95">
        <v>211.18816137566137</v>
      </c>
      <c r="F9" s="81">
        <v>99.99447306155932</v>
      </c>
      <c r="G9" s="114" t="s">
        <v>316</v>
      </c>
      <c r="H9" s="15"/>
      <c r="I9" s="16" t="s">
        <v>218</v>
      </c>
      <c r="J9" s="66"/>
      <c r="K9" s="66"/>
      <c r="L9" s="116" t="s">
        <v>723</v>
      </c>
      <c r="M9" s="96">
        <v>2.8419443509953615</v>
      </c>
      <c r="N9" s="97">
        <v>7854.96484375</v>
      </c>
      <c r="O9" s="97">
        <v>6485.6494140625</v>
      </c>
      <c r="P9" s="77"/>
      <c r="Q9" s="98"/>
      <c r="R9" s="98"/>
      <c r="S9" s="99"/>
      <c r="T9" s="51">
        <v>2</v>
      </c>
      <c r="U9" s="51">
        <v>1</v>
      </c>
      <c r="V9" s="52">
        <v>0</v>
      </c>
      <c r="W9" s="52">
        <v>0.01087</v>
      </c>
      <c r="X9" s="52">
        <v>0.002736</v>
      </c>
      <c r="Y9" s="52">
        <v>0.914476</v>
      </c>
      <c r="Z9" s="52">
        <v>0</v>
      </c>
      <c r="AA9" s="52">
        <v>0</v>
      </c>
      <c r="AB9" s="82">
        <v>9</v>
      </c>
      <c r="AC9" s="82"/>
      <c r="AD9" s="100"/>
      <c r="AE9" s="85" t="s">
        <v>491</v>
      </c>
      <c r="AF9" s="85">
        <v>944</v>
      </c>
      <c r="AG9" s="85">
        <v>1423</v>
      </c>
      <c r="AH9" s="85">
        <v>11762</v>
      </c>
      <c r="AI9" s="85">
        <v>511</v>
      </c>
      <c r="AJ9" s="85"/>
      <c r="AK9" s="85" t="s">
        <v>531</v>
      </c>
      <c r="AL9" s="85" t="s">
        <v>564</v>
      </c>
      <c r="AM9" s="89" t="s">
        <v>590</v>
      </c>
      <c r="AN9" s="85"/>
      <c r="AO9" s="87">
        <v>42429.08375</v>
      </c>
      <c r="AP9" s="89" t="s">
        <v>616</v>
      </c>
      <c r="AQ9" s="85" t="b">
        <v>0</v>
      </c>
      <c r="AR9" s="85" t="b">
        <v>0</v>
      </c>
      <c r="AS9" s="85" t="b">
        <v>1</v>
      </c>
      <c r="AT9" s="85"/>
      <c r="AU9" s="85">
        <v>14</v>
      </c>
      <c r="AV9" s="89" t="s">
        <v>645</v>
      </c>
      <c r="AW9" s="85" t="b">
        <v>0</v>
      </c>
      <c r="AX9" s="85" t="s">
        <v>676</v>
      </c>
      <c r="AY9" s="89" t="s">
        <v>683</v>
      </c>
      <c r="AZ9" s="85" t="s">
        <v>66</v>
      </c>
      <c r="BA9" s="85" t="str">
        <f>REPLACE(INDEX(GroupVertices[Group],MATCH(Vertices[[#This Row],[Vertex]],GroupVertices[Vertex],0)),1,1,"")</f>
        <v>3</v>
      </c>
      <c r="BB9" s="51" t="s">
        <v>281</v>
      </c>
      <c r="BC9" s="51" t="s">
        <v>281</v>
      </c>
      <c r="BD9" s="51" t="s">
        <v>287</v>
      </c>
      <c r="BE9" s="51" t="s">
        <v>287</v>
      </c>
      <c r="BF9" s="51" t="s">
        <v>295</v>
      </c>
      <c r="BG9" s="51" t="s">
        <v>295</v>
      </c>
      <c r="BH9" s="130" t="s">
        <v>1000</v>
      </c>
      <c r="BI9" s="130" t="s">
        <v>1000</v>
      </c>
      <c r="BJ9" s="130" t="s">
        <v>1024</v>
      </c>
      <c r="BK9" s="130" t="s">
        <v>1024</v>
      </c>
      <c r="BL9" s="130">
        <v>0</v>
      </c>
      <c r="BM9" s="133">
        <v>0</v>
      </c>
      <c r="BN9" s="130">
        <v>0</v>
      </c>
      <c r="BO9" s="133">
        <v>0</v>
      </c>
      <c r="BP9" s="130">
        <v>0</v>
      </c>
      <c r="BQ9" s="133">
        <v>0</v>
      </c>
      <c r="BR9" s="130">
        <v>11</v>
      </c>
      <c r="BS9" s="133">
        <v>100</v>
      </c>
      <c r="BT9" s="130">
        <v>11</v>
      </c>
      <c r="BU9" s="2"/>
      <c r="BV9" s="3"/>
      <c r="BW9" s="3"/>
      <c r="BX9" s="3"/>
      <c r="BY9" s="3"/>
    </row>
    <row r="10" spans="1:77" ht="41.45" customHeight="1">
      <c r="A10" s="14" t="s">
        <v>219</v>
      </c>
      <c r="C10" s="15"/>
      <c r="D10" s="15" t="s">
        <v>64</v>
      </c>
      <c r="E10" s="95">
        <v>419.6143353174603</v>
      </c>
      <c r="F10" s="81">
        <v>99.97105363296951</v>
      </c>
      <c r="G10" s="114" t="s">
        <v>317</v>
      </c>
      <c r="H10" s="15"/>
      <c r="I10" s="16" t="s">
        <v>219</v>
      </c>
      <c r="J10" s="66"/>
      <c r="K10" s="66"/>
      <c r="L10" s="116" t="s">
        <v>724</v>
      </c>
      <c r="M10" s="96">
        <v>10.646859252360917</v>
      </c>
      <c r="N10" s="97">
        <v>9287.5703125</v>
      </c>
      <c r="O10" s="97">
        <v>1141.0623779296875</v>
      </c>
      <c r="P10" s="77"/>
      <c r="Q10" s="98"/>
      <c r="R10" s="98"/>
      <c r="S10" s="99"/>
      <c r="T10" s="51">
        <v>1</v>
      </c>
      <c r="U10" s="51">
        <v>1</v>
      </c>
      <c r="V10" s="52">
        <v>0</v>
      </c>
      <c r="W10" s="52">
        <v>0</v>
      </c>
      <c r="X10" s="52">
        <v>0</v>
      </c>
      <c r="Y10" s="52">
        <v>0.999987</v>
      </c>
      <c r="Z10" s="52">
        <v>0</v>
      </c>
      <c r="AA10" s="52" t="s">
        <v>809</v>
      </c>
      <c r="AB10" s="82">
        <v>10</v>
      </c>
      <c r="AC10" s="82"/>
      <c r="AD10" s="100"/>
      <c r="AE10" s="85" t="s">
        <v>492</v>
      </c>
      <c r="AF10" s="85">
        <v>188</v>
      </c>
      <c r="AG10" s="85">
        <v>7440</v>
      </c>
      <c r="AH10" s="85">
        <v>3651</v>
      </c>
      <c r="AI10" s="85">
        <v>45</v>
      </c>
      <c r="AJ10" s="85"/>
      <c r="AK10" s="85" t="s">
        <v>532</v>
      </c>
      <c r="AL10" s="85"/>
      <c r="AM10" s="89" t="s">
        <v>591</v>
      </c>
      <c r="AN10" s="85"/>
      <c r="AO10" s="87">
        <v>42506.94956018519</v>
      </c>
      <c r="AP10" s="89" t="s">
        <v>617</v>
      </c>
      <c r="AQ10" s="85" t="b">
        <v>1</v>
      </c>
      <c r="AR10" s="85" t="b">
        <v>0</v>
      </c>
      <c r="AS10" s="85" t="b">
        <v>0</v>
      </c>
      <c r="AT10" s="85"/>
      <c r="AU10" s="85">
        <v>41</v>
      </c>
      <c r="AV10" s="85"/>
      <c r="AW10" s="85" t="b">
        <v>1</v>
      </c>
      <c r="AX10" s="85" t="s">
        <v>676</v>
      </c>
      <c r="AY10" s="89" t="s">
        <v>684</v>
      </c>
      <c r="AZ10" s="85" t="s">
        <v>66</v>
      </c>
      <c r="BA10" s="85" t="str">
        <f>REPLACE(INDEX(GroupVertices[Group],MATCH(Vertices[[#This Row],[Vertex]],GroupVertices[Vertex],0)),1,1,"")</f>
        <v>5</v>
      </c>
      <c r="BB10" s="51"/>
      <c r="BC10" s="51"/>
      <c r="BD10" s="51"/>
      <c r="BE10" s="51"/>
      <c r="BF10" s="51" t="s">
        <v>216</v>
      </c>
      <c r="BG10" s="51" t="s">
        <v>216</v>
      </c>
      <c r="BH10" s="130" t="s">
        <v>1001</v>
      </c>
      <c r="BI10" s="130" t="s">
        <v>1015</v>
      </c>
      <c r="BJ10" s="130" t="s">
        <v>1025</v>
      </c>
      <c r="BK10" s="130" t="s">
        <v>1039</v>
      </c>
      <c r="BL10" s="130">
        <v>0</v>
      </c>
      <c r="BM10" s="133">
        <v>0</v>
      </c>
      <c r="BN10" s="130">
        <v>0</v>
      </c>
      <c r="BO10" s="133">
        <v>0</v>
      </c>
      <c r="BP10" s="130">
        <v>0</v>
      </c>
      <c r="BQ10" s="133">
        <v>0</v>
      </c>
      <c r="BR10" s="130">
        <v>77</v>
      </c>
      <c r="BS10" s="133">
        <v>100</v>
      </c>
      <c r="BT10" s="130">
        <v>77</v>
      </c>
      <c r="BU10" s="2"/>
      <c r="BV10" s="3"/>
      <c r="BW10" s="3"/>
      <c r="BX10" s="3"/>
      <c r="BY10" s="3"/>
    </row>
    <row r="11" spans="1:77" ht="41.45" customHeight="1">
      <c r="A11" s="14" t="s">
        <v>220</v>
      </c>
      <c r="C11" s="15"/>
      <c r="D11" s="15" t="s">
        <v>64</v>
      </c>
      <c r="E11" s="95">
        <v>209.97577711640213</v>
      </c>
      <c r="F11" s="81">
        <v>99.99460928891526</v>
      </c>
      <c r="G11" s="114" t="s">
        <v>657</v>
      </c>
      <c r="H11" s="15"/>
      <c r="I11" s="16" t="s">
        <v>220</v>
      </c>
      <c r="J11" s="66"/>
      <c r="K11" s="66"/>
      <c r="L11" s="116" t="s">
        <v>725</v>
      </c>
      <c r="M11" s="96">
        <v>2.796544314175053</v>
      </c>
      <c r="N11" s="97">
        <v>6838.1728515625</v>
      </c>
      <c r="O11" s="97">
        <v>1141.0623779296875</v>
      </c>
      <c r="P11" s="77"/>
      <c r="Q11" s="98"/>
      <c r="R11" s="98"/>
      <c r="S11" s="99"/>
      <c r="T11" s="51">
        <v>2</v>
      </c>
      <c r="U11" s="51">
        <v>1</v>
      </c>
      <c r="V11" s="52">
        <v>0</v>
      </c>
      <c r="W11" s="52">
        <v>0.333333</v>
      </c>
      <c r="X11" s="52">
        <v>0</v>
      </c>
      <c r="Y11" s="52">
        <v>0.999987</v>
      </c>
      <c r="Z11" s="52">
        <v>0</v>
      </c>
      <c r="AA11" s="52">
        <v>0</v>
      </c>
      <c r="AB11" s="82">
        <v>11</v>
      </c>
      <c r="AC11" s="82"/>
      <c r="AD11" s="100"/>
      <c r="AE11" s="85" t="s">
        <v>493</v>
      </c>
      <c r="AF11" s="85">
        <v>2331</v>
      </c>
      <c r="AG11" s="85">
        <v>1388</v>
      </c>
      <c r="AH11" s="85">
        <v>4837</v>
      </c>
      <c r="AI11" s="85">
        <v>9456</v>
      </c>
      <c r="AJ11" s="85"/>
      <c r="AK11" s="85" t="s">
        <v>533</v>
      </c>
      <c r="AL11" s="85" t="s">
        <v>565</v>
      </c>
      <c r="AM11" s="89" t="s">
        <v>592</v>
      </c>
      <c r="AN11" s="85"/>
      <c r="AO11" s="87">
        <v>39926.43435185185</v>
      </c>
      <c r="AP11" s="89" t="s">
        <v>618</v>
      </c>
      <c r="AQ11" s="85" t="b">
        <v>0</v>
      </c>
      <c r="AR11" s="85" t="b">
        <v>0</v>
      </c>
      <c r="AS11" s="85" t="b">
        <v>0</v>
      </c>
      <c r="AT11" s="85"/>
      <c r="AU11" s="85">
        <v>77</v>
      </c>
      <c r="AV11" s="89" t="s">
        <v>647</v>
      </c>
      <c r="AW11" s="85" t="b">
        <v>0</v>
      </c>
      <c r="AX11" s="85" t="s">
        <v>676</v>
      </c>
      <c r="AY11" s="89" t="s">
        <v>685</v>
      </c>
      <c r="AZ11" s="85" t="s">
        <v>66</v>
      </c>
      <c r="BA11" s="85" t="str">
        <f>REPLACE(INDEX(GroupVertices[Group],MATCH(Vertices[[#This Row],[Vertex]],GroupVertices[Vertex],0)),1,1,"")</f>
        <v>4</v>
      </c>
      <c r="BB11" s="51"/>
      <c r="BC11" s="51"/>
      <c r="BD11" s="51"/>
      <c r="BE11" s="51"/>
      <c r="BF11" s="51" t="s">
        <v>296</v>
      </c>
      <c r="BG11" s="51" t="s">
        <v>296</v>
      </c>
      <c r="BH11" s="130" t="s">
        <v>1002</v>
      </c>
      <c r="BI11" s="130" t="s">
        <v>1002</v>
      </c>
      <c r="BJ11" s="130" t="s">
        <v>1026</v>
      </c>
      <c r="BK11" s="130" t="s">
        <v>1026</v>
      </c>
      <c r="BL11" s="130">
        <v>0</v>
      </c>
      <c r="BM11" s="133">
        <v>0</v>
      </c>
      <c r="BN11" s="130">
        <v>0</v>
      </c>
      <c r="BO11" s="133">
        <v>0</v>
      </c>
      <c r="BP11" s="130">
        <v>0</v>
      </c>
      <c r="BQ11" s="133">
        <v>0</v>
      </c>
      <c r="BR11" s="130">
        <v>11</v>
      </c>
      <c r="BS11" s="133">
        <v>100</v>
      </c>
      <c r="BT11" s="130">
        <v>11</v>
      </c>
      <c r="BU11" s="2"/>
      <c r="BV11" s="3"/>
      <c r="BW11" s="3"/>
      <c r="BX11" s="3"/>
      <c r="BY11" s="3"/>
    </row>
    <row r="12" spans="1:77" ht="41.45" customHeight="1">
      <c r="A12" s="14" t="s">
        <v>221</v>
      </c>
      <c r="C12" s="15"/>
      <c r="D12" s="15" t="s">
        <v>64</v>
      </c>
      <c r="E12" s="95">
        <v>224.94006283068782</v>
      </c>
      <c r="F12" s="81">
        <v>99.99292785412204</v>
      </c>
      <c r="G12" s="114" t="s">
        <v>318</v>
      </c>
      <c r="H12" s="15"/>
      <c r="I12" s="16" t="s">
        <v>221</v>
      </c>
      <c r="J12" s="66"/>
      <c r="K12" s="66"/>
      <c r="L12" s="116" t="s">
        <v>726</v>
      </c>
      <c r="M12" s="96">
        <v>3.3569104829285714</v>
      </c>
      <c r="N12" s="97">
        <v>7996.81787109375</v>
      </c>
      <c r="O12" s="97">
        <v>1141.0623779296875</v>
      </c>
      <c r="P12" s="77"/>
      <c r="Q12" s="98"/>
      <c r="R12" s="98"/>
      <c r="S12" s="99"/>
      <c r="T12" s="51">
        <v>0</v>
      </c>
      <c r="U12" s="51">
        <v>2</v>
      </c>
      <c r="V12" s="52">
        <v>2</v>
      </c>
      <c r="W12" s="52">
        <v>0.5</v>
      </c>
      <c r="X12" s="52">
        <v>0</v>
      </c>
      <c r="Y12" s="52">
        <v>0.999987</v>
      </c>
      <c r="Z12" s="52">
        <v>0</v>
      </c>
      <c r="AA12" s="52">
        <v>0</v>
      </c>
      <c r="AB12" s="82">
        <v>12</v>
      </c>
      <c r="AC12" s="82"/>
      <c r="AD12" s="100"/>
      <c r="AE12" s="85" t="s">
        <v>494</v>
      </c>
      <c r="AF12" s="85">
        <v>1014</v>
      </c>
      <c r="AG12" s="85">
        <v>1820</v>
      </c>
      <c r="AH12" s="85">
        <v>24701</v>
      </c>
      <c r="AI12" s="85">
        <v>8855</v>
      </c>
      <c r="AJ12" s="85"/>
      <c r="AK12" s="85" t="s">
        <v>534</v>
      </c>
      <c r="AL12" s="85" t="s">
        <v>459</v>
      </c>
      <c r="AM12" s="89" t="s">
        <v>593</v>
      </c>
      <c r="AN12" s="85"/>
      <c r="AO12" s="87">
        <v>40192.81125</v>
      </c>
      <c r="AP12" s="89" t="s">
        <v>619</v>
      </c>
      <c r="AQ12" s="85" t="b">
        <v>0</v>
      </c>
      <c r="AR12" s="85" t="b">
        <v>0</v>
      </c>
      <c r="AS12" s="85" t="b">
        <v>1</v>
      </c>
      <c r="AT12" s="85"/>
      <c r="AU12" s="85">
        <v>150</v>
      </c>
      <c r="AV12" s="89" t="s">
        <v>645</v>
      </c>
      <c r="AW12" s="85" t="b">
        <v>0</v>
      </c>
      <c r="AX12" s="85" t="s">
        <v>676</v>
      </c>
      <c r="AY12" s="89" t="s">
        <v>686</v>
      </c>
      <c r="AZ12" s="85" t="s">
        <v>66</v>
      </c>
      <c r="BA12" s="85" t="str">
        <f>REPLACE(INDEX(GroupVertices[Group],MATCH(Vertices[[#This Row],[Vertex]],GroupVertices[Vertex],0)),1,1,"")</f>
        <v>4</v>
      </c>
      <c r="BB12" s="51"/>
      <c r="BC12" s="51"/>
      <c r="BD12" s="51"/>
      <c r="BE12" s="51"/>
      <c r="BF12" s="51" t="s">
        <v>860</v>
      </c>
      <c r="BG12" s="51" t="s">
        <v>993</v>
      </c>
      <c r="BH12" s="130" t="s">
        <v>1003</v>
      </c>
      <c r="BI12" s="130" t="s">
        <v>1016</v>
      </c>
      <c r="BJ12" s="130" t="s">
        <v>1027</v>
      </c>
      <c r="BK12" s="130" t="s">
        <v>1027</v>
      </c>
      <c r="BL12" s="130">
        <v>0</v>
      </c>
      <c r="BM12" s="133">
        <v>0</v>
      </c>
      <c r="BN12" s="130">
        <v>0</v>
      </c>
      <c r="BO12" s="133">
        <v>0</v>
      </c>
      <c r="BP12" s="130">
        <v>0</v>
      </c>
      <c r="BQ12" s="133">
        <v>0</v>
      </c>
      <c r="BR12" s="130">
        <v>23</v>
      </c>
      <c r="BS12" s="133">
        <v>100</v>
      </c>
      <c r="BT12" s="130">
        <v>23</v>
      </c>
      <c r="BU12" s="2"/>
      <c r="BV12" s="3"/>
      <c r="BW12" s="3"/>
      <c r="BX12" s="3"/>
      <c r="BY12" s="3"/>
    </row>
    <row r="13" spans="1:77" ht="41.45" customHeight="1">
      <c r="A13" s="14" t="s">
        <v>222</v>
      </c>
      <c r="C13" s="15"/>
      <c r="D13" s="15" t="s">
        <v>64</v>
      </c>
      <c r="E13" s="95">
        <v>188.25677910052912</v>
      </c>
      <c r="F13" s="81">
        <v>99.99704970469153</v>
      </c>
      <c r="G13" s="114" t="s">
        <v>658</v>
      </c>
      <c r="H13" s="15"/>
      <c r="I13" s="16" t="s">
        <v>222</v>
      </c>
      <c r="J13" s="66"/>
      <c r="K13" s="66"/>
      <c r="L13" s="116" t="s">
        <v>727</v>
      </c>
      <c r="M13" s="96">
        <v>1.9832350831369605</v>
      </c>
      <c r="N13" s="97">
        <v>5679.52783203125</v>
      </c>
      <c r="O13" s="97">
        <v>1141.0623779296875</v>
      </c>
      <c r="P13" s="77"/>
      <c r="Q13" s="98"/>
      <c r="R13" s="98"/>
      <c r="S13" s="99"/>
      <c r="T13" s="51">
        <v>2</v>
      </c>
      <c r="U13" s="51">
        <v>1</v>
      </c>
      <c r="V13" s="52">
        <v>0</v>
      </c>
      <c r="W13" s="52">
        <v>0.333333</v>
      </c>
      <c r="X13" s="52">
        <v>0</v>
      </c>
      <c r="Y13" s="52">
        <v>0.999987</v>
      </c>
      <c r="Z13" s="52">
        <v>0</v>
      </c>
      <c r="AA13" s="52">
        <v>0</v>
      </c>
      <c r="AB13" s="82">
        <v>13</v>
      </c>
      <c r="AC13" s="82"/>
      <c r="AD13" s="100"/>
      <c r="AE13" s="85" t="s">
        <v>495</v>
      </c>
      <c r="AF13" s="85">
        <v>492</v>
      </c>
      <c r="AG13" s="85">
        <v>761</v>
      </c>
      <c r="AH13" s="85">
        <v>1842</v>
      </c>
      <c r="AI13" s="85">
        <v>433</v>
      </c>
      <c r="AJ13" s="85"/>
      <c r="AK13" s="85" t="s">
        <v>535</v>
      </c>
      <c r="AL13" s="85" t="s">
        <v>566</v>
      </c>
      <c r="AM13" s="89" t="s">
        <v>594</v>
      </c>
      <c r="AN13" s="85"/>
      <c r="AO13" s="87">
        <v>40368.81895833334</v>
      </c>
      <c r="AP13" s="89" t="s">
        <v>620</v>
      </c>
      <c r="AQ13" s="85" t="b">
        <v>0</v>
      </c>
      <c r="AR13" s="85" t="b">
        <v>0</v>
      </c>
      <c r="AS13" s="85" t="b">
        <v>1</v>
      </c>
      <c r="AT13" s="85"/>
      <c r="AU13" s="85">
        <v>68</v>
      </c>
      <c r="AV13" s="89" t="s">
        <v>645</v>
      </c>
      <c r="AW13" s="85" t="b">
        <v>0</v>
      </c>
      <c r="AX13" s="85" t="s">
        <v>676</v>
      </c>
      <c r="AY13" s="89" t="s">
        <v>687</v>
      </c>
      <c r="AZ13" s="85" t="s">
        <v>66</v>
      </c>
      <c r="BA13" s="85" t="str">
        <f>REPLACE(INDEX(GroupVertices[Group],MATCH(Vertices[[#This Row],[Vertex]],GroupVertices[Vertex],0)),1,1,"")</f>
        <v>4</v>
      </c>
      <c r="BB13" s="51"/>
      <c r="BC13" s="51"/>
      <c r="BD13" s="51"/>
      <c r="BE13" s="51"/>
      <c r="BF13" s="51" t="s">
        <v>297</v>
      </c>
      <c r="BG13" s="51" t="s">
        <v>297</v>
      </c>
      <c r="BH13" s="130" t="s">
        <v>1004</v>
      </c>
      <c r="BI13" s="130" t="s">
        <v>1004</v>
      </c>
      <c r="BJ13" s="130" t="s">
        <v>1028</v>
      </c>
      <c r="BK13" s="130" t="s">
        <v>1028</v>
      </c>
      <c r="BL13" s="130">
        <v>0</v>
      </c>
      <c r="BM13" s="133">
        <v>0</v>
      </c>
      <c r="BN13" s="130">
        <v>0</v>
      </c>
      <c r="BO13" s="133">
        <v>0</v>
      </c>
      <c r="BP13" s="130">
        <v>0</v>
      </c>
      <c r="BQ13" s="133">
        <v>0</v>
      </c>
      <c r="BR13" s="130">
        <v>12</v>
      </c>
      <c r="BS13" s="133">
        <v>100</v>
      </c>
      <c r="BT13" s="130">
        <v>12</v>
      </c>
      <c r="BU13" s="2"/>
      <c r="BV13" s="3"/>
      <c r="BW13" s="3"/>
      <c r="BX13" s="3"/>
      <c r="BY13" s="3"/>
    </row>
    <row r="14" spans="1:77" ht="41.45" customHeight="1">
      <c r="A14" s="14" t="s">
        <v>223</v>
      </c>
      <c r="C14" s="15"/>
      <c r="D14" s="15" t="s">
        <v>64</v>
      </c>
      <c r="E14" s="95">
        <v>162</v>
      </c>
      <c r="F14" s="81">
        <v>100</v>
      </c>
      <c r="G14" s="114" t="s">
        <v>319</v>
      </c>
      <c r="H14" s="15"/>
      <c r="I14" s="16" t="s">
        <v>223</v>
      </c>
      <c r="J14" s="66"/>
      <c r="K14" s="66"/>
      <c r="L14" s="116" t="s">
        <v>728</v>
      </c>
      <c r="M14" s="96">
        <v>1</v>
      </c>
      <c r="N14" s="97">
        <v>7525.634765625</v>
      </c>
      <c r="O14" s="97">
        <v>7876.81298828125</v>
      </c>
      <c r="P14" s="77"/>
      <c r="Q14" s="98"/>
      <c r="R14" s="98"/>
      <c r="S14" s="99"/>
      <c r="T14" s="51">
        <v>0</v>
      </c>
      <c r="U14" s="51">
        <v>1</v>
      </c>
      <c r="V14" s="52">
        <v>0</v>
      </c>
      <c r="W14" s="52">
        <v>0.066667</v>
      </c>
      <c r="X14" s="52">
        <v>0</v>
      </c>
      <c r="Y14" s="52">
        <v>0.569613</v>
      </c>
      <c r="Z14" s="52">
        <v>0</v>
      </c>
      <c r="AA14" s="52">
        <v>0</v>
      </c>
      <c r="AB14" s="82">
        <v>14</v>
      </c>
      <c r="AC14" s="82"/>
      <c r="AD14" s="100"/>
      <c r="AE14" s="85" t="s">
        <v>496</v>
      </c>
      <c r="AF14" s="85">
        <v>26</v>
      </c>
      <c r="AG14" s="85">
        <v>3</v>
      </c>
      <c r="AH14" s="85">
        <v>119</v>
      </c>
      <c r="AI14" s="85">
        <v>58</v>
      </c>
      <c r="AJ14" s="85"/>
      <c r="AK14" s="85"/>
      <c r="AL14" s="85"/>
      <c r="AM14" s="85"/>
      <c r="AN14" s="85"/>
      <c r="AO14" s="87">
        <v>43745.1478587963</v>
      </c>
      <c r="AP14" s="89" t="s">
        <v>621</v>
      </c>
      <c r="AQ14" s="85" t="b">
        <v>1</v>
      </c>
      <c r="AR14" s="85" t="b">
        <v>0</v>
      </c>
      <c r="AS14" s="85" t="b">
        <v>0</v>
      </c>
      <c r="AT14" s="85"/>
      <c r="AU14" s="85">
        <v>0</v>
      </c>
      <c r="AV14" s="85"/>
      <c r="AW14" s="85" t="b">
        <v>0</v>
      </c>
      <c r="AX14" s="85" t="s">
        <v>676</v>
      </c>
      <c r="AY14" s="89" t="s">
        <v>688</v>
      </c>
      <c r="AZ14" s="85" t="s">
        <v>66</v>
      </c>
      <c r="BA14" s="85" t="str">
        <f>REPLACE(INDEX(GroupVertices[Group],MATCH(Vertices[[#This Row],[Vertex]],GroupVertices[Vertex],0)),1,1,"")</f>
        <v>2</v>
      </c>
      <c r="BB14" s="51"/>
      <c r="BC14" s="51"/>
      <c r="BD14" s="51"/>
      <c r="BE14" s="51"/>
      <c r="BF14" s="51" t="s">
        <v>216</v>
      </c>
      <c r="BG14" s="51" t="s">
        <v>216</v>
      </c>
      <c r="BH14" s="130" t="s">
        <v>1005</v>
      </c>
      <c r="BI14" s="130" t="s">
        <v>1005</v>
      </c>
      <c r="BJ14" s="130" t="s">
        <v>1029</v>
      </c>
      <c r="BK14" s="130" t="s">
        <v>1029</v>
      </c>
      <c r="BL14" s="130">
        <v>0</v>
      </c>
      <c r="BM14" s="133">
        <v>0</v>
      </c>
      <c r="BN14" s="130">
        <v>0</v>
      </c>
      <c r="BO14" s="133">
        <v>0</v>
      </c>
      <c r="BP14" s="130">
        <v>0</v>
      </c>
      <c r="BQ14" s="133">
        <v>0</v>
      </c>
      <c r="BR14" s="130">
        <v>28</v>
      </c>
      <c r="BS14" s="133">
        <v>100</v>
      </c>
      <c r="BT14" s="130">
        <v>28</v>
      </c>
      <c r="BU14" s="2"/>
      <c r="BV14" s="3"/>
      <c r="BW14" s="3"/>
      <c r="BX14" s="3"/>
      <c r="BY14" s="3"/>
    </row>
    <row r="15" spans="1:77" ht="41.45" customHeight="1">
      <c r="A15" s="14" t="s">
        <v>230</v>
      </c>
      <c r="C15" s="15"/>
      <c r="D15" s="15" t="s">
        <v>64</v>
      </c>
      <c r="E15" s="95">
        <v>1000</v>
      </c>
      <c r="F15" s="81">
        <v>70</v>
      </c>
      <c r="G15" s="114" t="s">
        <v>659</v>
      </c>
      <c r="H15" s="15"/>
      <c r="I15" s="16" t="s">
        <v>230</v>
      </c>
      <c r="J15" s="66"/>
      <c r="K15" s="66"/>
      <c r="L15" s="116" t="s">
        <v>729</v>
      </c>
      <c r="M15" s="96">
        <v>9999</v>
      </c>
      <c r="N15" s="97">
        <v>6380.15771484375</v>
      </c>
      <c r="O15" s="97">
        <v>5964.0322265625</v>
      </c>
      <c r="P15" s="77"/>
      <c r="Q15" s="98"/>
      <c r="R15" s="98"/>
      <c r="S15" s="99"/>
      <c r="T15" s="51">
        <v>9</v>
      </c>
      <c r="U15" s="51">
        <v>1</v>
      </c>
      <c r="V15" s="52">
        <v>56</v>
      </c>
      <c r="W15" s="52">
        <v>0.125</v>
      </c>
      <c r="X15" s="52">
        <v>0</v>
      </c>
      <c r="Y15" s="52">
        <v>4.442975</v>
      </c>
      <c r="Z15" s="52">
        <v>0</v>
      </c>
      <c r="AA15" s="52">
        <v>0</v>
      </c>
      <c r="AB15" s="82">
        <v>15</v>
      </c>
      <c r="AC15" s="82"/>
      <c r="AD15" s="100"/>
      <c r="AE15" s="85" t="s">
        <v>497</v>
      </c>
      <c r="AF15" s="85">
        <v>2413</v>
      </c>
      <c r="AG15" s="85">
        <v>7707706</v>
      </c>
      <c r="AH15" s="85">
        <v>537558</v>
      </c>
      <c r="AI15" s="85">
        <v>2110</v>
      </c>
      <c r="AJ15" s="85"/>
      <c r="AK15" s="85" t="s">
        <v>536</v>
      </c>
      <c r="AL15" s="85" t="s">
        <v>561</v>
      </c>
      <c r="AM15" s="89" t="s">
        <v>595</v>
      </c>
      <c r="AN15" s="85"/>
      <c r="AO15" s="87">
        <v>39927.81145833333</v>
      </c>
      <c r="AP15" s="89" t="s">
        <v>622</v>
      </c>
      <c r="AQ15" s="85" t="b">
        <v>0</v>
      </c>
      <c r="AR15" s="85" t="b">
        <v>0</v>
      </c>
      <c r="AS15" s="85" t="b">
        <v>1</v>
      </c>
      <c r="AT15" s="85"/>
      <c r="AU15" s="85">
        <v>18525</v>
      </c>
      <c r="AV15" s="89" t="s">
        <v>645</v>
      </c>
      <c r="AW15" s="85" t="b">
        <v>1</v>
      </c>
      <c r="AX15" s="85" t="s">
        <v>676</v>
      </c>
      <c r="AY15" s="89" t="s">
        <v>689</v>
      </c>
      <c r="AZ15" s="85" t="s">
        <v>66</v>
      </c>
      <c r="BA15" s="85" t="str">
        <f>REPLACE(INDEX(GroupVertices[Group],MATCH(Vertices[[#This Row],[Vertex]],GroupVertices[Vertex],0)),1,1,"")</f>
        <v>2</v>
      </c>
      <c r="BB15" s="51" t="s">
        <v>282</v>
      </c>
      <c r="BC15" s="51" t="s">
        <v>282</v>
      </c>
      <c r="BD15" s="51" t="s">
        <v>288</v>
      </c>
      <c r="BE15" s="51" t="s">
        <v>288</v>
      </c>
      <c r="BF15" s="51" t="s">
        <v>292</v>
      </c>
      <c r="BG15" s="51" t="s">
        <v>292</v>
      </c>
      <c r="BH15" s="130" t="s">
        <v>1006</v>
      </c>
      <c r="BI15" s="130" t="s">
        <v>1017</v>
      </c>
      <c r="BJ15" s="130" t="s">
        <v>1030</v>
      </c>
      <c r="BK15" s="130" t="s">
        <v>1040</v>
      </c>
      <c r="BL15" s="130">
        <v>0</v>
      </c>
      <c r="BM15" s="133">
        <v>0</v>
      </c>
      <c r="BN15" s="130">
        <v>0</v>
      </c>
      <c r="BO15" s="133">
        <v>0</v>
      </c>
      <c r="BP15" s="130">
        <v>0</v>
      </c>
      <c r="BQ15" s="133">
        <v>0</v>
      </c>
      <c r="BR15" s="130">
        <v>152</v>
      </c>
      <c r="BS15" s="133">
        <v>100</v>
      </c>
      <c r="BT15" s="130">
        <v>152</v>
      </c>
      <c r="BU15" s="2"/>
      <c r="BV15" s="3"/>
      <c r="BW15" s="3"/>
      <c r="BX15" s="3"/>
      <c r="BY15" s="3"/>
    </row>
    <row r="16" spans="1:77" ht="41.45" customHeight="1">
      <c r="A16" s="14" t="s">
        <v>224</v>
      </c>
      <c r="C16" s="15"/>
      <c r="D16" s="15" t="s">
        <v>64</v>
      </c>
      <c r="E16" s="95">
        <v>162.24247685185185</v>
      </c>
      <c r="F16" s="81">
        <v>99.99997275452881</v>
      </c>
      <c r="G16" s="114" t="s">
        <v>320</v>
      </c>
      <c r="H16" s="15"/>
      <c r="I16" s="16" t="s">
        <v>224</v>
      </c>
      <c r="J16" s="66"/>
      <c r="K16" s="66"/>
      <c r="L16" s="116" t="s">
        <v>730</v>
      </c>
      <c r="M16" s="96">
        <v>1.0090800073640616</v>
      </c>
      <c r="N16" s="97">
        <v>6040.412109375</v>
      </c>
      <c r="O16" s="97">
        <v>2282.124755859375</v>
      </c>
      <c r="P16" s="77"/>
      <c r="Q16" s="98"/>
      <c r="R16" s="98"/>
      <c r="S16" s="99"/>
      <c r="T16" s="51">
        <v>0</v>
      </c>
      <c r="U16" s="51">
        <v>1</v>
      </c>
      <c r="V16" s="52">
        <v>0</v>
      </c>
      <c r="W16" s="52">
        <v>0.066667</v>
      </c>
      <c r="X16" s="52">
        <v>0</v>
      </c>
      <c r="Y16" s="52">
        <v>0.569613</v>
      </c>
      <c r="Z16" s="52">
        <v>0</v>
      </c>
      <c r="AA16" s="52">
        <v>0</v>
      </c>
      <c r="AB16" s="82">
        <v>16</v>
      </c>
      <c r="AC16" s="82"/>
      <c r="AD16" s="100"/>
      <c r="AE16" s="85" t="s">
        <v>498</v>
      </c>
      <c r="AF16" s="85">
        <v>25</v>
      </c>
      <c r="AG16" s="85">
        <v>10</v>
      </c>
      <c r="AH16" s="85">
        <v>122</v>
      </c>
      <c r="AI16" s="85">
        <v>54</v>
      </c>
      <c r="AJ16" s="85"/>
      <c r="AK16" s="85"/>
      <c r="AL16" s="85"/>
      <c r="AM16" s="85"/>
      <c r="AN16" s="85"/>
      <c r="AO16" s="87">
        <v>43745.15615740741</v>
      </c>
      <c r="AP16" s="89" t="s">
        <v>623</v>
      </c>
      <c r="AQ16" s="85" t="b">
        <v>1</v>
      </c>
      <c r="AR16" s="85" t="b">
        <v>0</v>
      </c>
      <c r="AS16" s="85" t="b">
        <v>0</v>
      </c>
      <c r="AT16" s="85"/>
      <c r="AU16" s="85">
        <v>0</v>
      </c>
      <c r="AV16" s="85"/>
      <c r="AW16" s="85" t="b">
        <v>0</v>
      </c>
      <c r="AX16" s="85" t="s">
        <v>676</v>
      </c>
      <c r="AY16" s="89" t="s">
        <v>690</v>
      </c>
      <c r="AZ16" s="85" t="s">
        <v>66</v>
      </c>
      <c r="BA16" s="85" t="str">
        <f>REPLACE(INDEX(GroupVertices[Group],MATCH(Vertices[[#This Row],[Vertex]],GroupVertices[Vertex],0)),1,1,"")</f>
        <v>2</v>
      </c>
      <c r="BB16" s="51"/>
      <c r="BC16" s="51"/>
      <c r="BD16" s="51"/>
      <c r="BE16" s="51"/>
      <c r="BF16" s="51" t="s">
        <v>216</v>
      </c>
      <c r="BG16" s="51" t="s">
        <v>216</v>
      </c>
      <c r="BH16" s="130" t="s">
        <v>1005</v>
      </c>
      <c r="BI16" s="130" t="s">
        <v>1005</v>
      </c>
      <c r="BJ16" s="130" t="s">
        <v>1029</v>
      </c>
      <c r="BK16" s="130" t="s">
        <v>1029</v>
      </c>
      <c r="BL16" s="130">
        <v>0</v>
      </c>
      <c r="BM16" s="133">
        <v>0</v>
      </c>
      <c r="BN16" s="130">
        <v>0</v>
      </c>
      <c r="BO16" s="133">
        <v>0</v>
      </c>
      <c r="BP16" s="130">
        <v>0</v>
      </c>
      <c r="BQ16" s="133">
        <v>0</v>
      </c>
      <c r="BR16" s="130">
        <v>28</v>
      </c>
      <c r="BS16" s="133">
        <v>100</v>
      </c>
      <c r="BT16" s="130">
        <v>28</v>
      </c>
      <c r="BU16" s="2"/>
      <c r="BV16" s="3"/>
      <c r="BW16" s="3"/>
      <c r="BX16" s="3"/>
      <c r="BY16" s="3"/>
    </row>
    <row r="17" spans="1:77" ht="41.45" customHeight="1">
      <c r="A17" s="14" t="s">
        <v>225</v>
      </c>
      <c r="C17" s="15"/>
      <c r="D17" s="15" t="s">
        <v>64</v>
      </c>
      <c r="E17" s="95">
        <v>164.97900132275132</v>
      </c>
      <c r="F17" s="81">
        <v>99.99966526992543</v>
      </c>
      <c r="G17" s="114" t="s">
        <v>321</v>
      </c>
      <c r="H17" s="15"/>
      <c r="I17" s="16" t="s">
        <v>225</v>
      </c>
      <c r="J17" s="66"/>
      <c r="K17" s="66"/>
      <c r="L17" s="116" t="s">
        <v>731</v>
      </c>
      <c r="M17" s="96">
        <v>1.111554376187043</v>
      </c>
      <c r="N17" s="97">
        <v>5100.20458984375</v>
      </c>
      <c r="O17" s="97">
        <v>6941.4580078125</v>
      </c>
      <c r="P17" s="77"/>
      <c r="Q17" s="98"/>
      <c r="R17" s="98"/>
      <c r="S17" s="99"/>
      <c r="T17" s="51">
        <v>0</v>
      </c>
      <c r="U17" s="51">
        <v>1</v>
      </c>
      <c r="V17" s="52">
        <v>0</v>
      </c>
      <c r="W17" s="52">
        <v>0.066667</v>
      </c>
      <c r="X17" s="52">
        <v>0</v>
      </c>
      <c r="Y17" s="52">
        <v>0.569613</v>
      </c>
      <c r="Z17" s="52">
        <v>0</v>
      </c>
      <c r="AA17" s="52">
        <v>0</v>
      </c>
      <c r="AB17" s="82">
        <v>17</v>
      </c>
      <c r="AC17" s="82"/>
      <c r="AD17" s="100"/>
      <c r="AE17" s="85" t="s">
        <v>499</v>
      </c>
      <c r="AF17" s="85">
        <v>277</v>
      </c>
      <c r="AG17" s="85">
        <v>89</v>
      </c>
      <c r="AH17" s="85">
        <v>937</v>
      </c>
      <c r="AI17" s="85">
        <v>319</v>
      </c>
      <c r="AJ17" s="85"/>
      <c r="AK17" s="85"/>
      <c r="AL17" s="85" t="s">
        <v>567</v>
      </c>
      <c r="AM17" s="85"/>
      <c r="AN17" s="85"/>
      <c r="AO17" s="87">
        <v>43738.01908564815</v>
      </c>
      <c r="AP17" s="89" t="s">
        <v>624</v>
      </c>
      <c r="AQ17" s="85" t="b">
        <v>1</v>
      </c>
      <c r="AR17" s="85" t="b">
        <v>0</v>
      </c>
      <c r="AS17" s="85" t="b">
        <v>0</v>
      </c>
      <c r="AT17" s="85"/>
      <c r="AU17" s="85">
        <v>0</v>
      </c>
      <c r="AV17" s="85"/>
      <c r="AW17" s="85" t="b">
        <v>0</v>
      </c>
      <c r="AX17" s="85" t="s">
        <v>676</v>
      </c>
      <c r="AY17" s="89" t="s">
        <v>691</v>
      </c>
      <c r="AZ17" s="85" t="s">
        <v>66</v>
      </c>
      <c r="BA17" s="85" t="str">
        <f>REPLACE(INDEX(GroupVertices[Group],MATCH(Vertices[[#This Row],[Vertex]],GroupVertices[Vertex],0)),1,1,"")</f>
        <v>2</v>
      </c>
      <c r="BB17" s="51"/>
      <c r="BC17" s="51"/>
      <c r="BD17" s="51"/>
      <c r="BE17" s="51"/>
      <c r="BF17" s="51" t="s">
        <v>216</v>
      </c>
      <c r="BG17" s="51" t="s">
        <v>216</v>
      </c>
      <c r="BH17" s="130" t="s">
        <v>1005</v>
      </c>
      <c r="BI17" s="130" t="s">
        <v>1005</v>
      </c>
      <c r="BJ17" s="130" t="s">
        <v>1029</v>
      </c>
      <c r="BK17" s="130" t="s">
        <v>1029</v>
      </c>
      <c r="BL17" s="130">
        <v>0</v>
      </c>
      <c r="BM17" s="133">
        <v>0</v>
      </c>
      <c r="BN17" s="130">
        <v>0</v>
      </c>
      <c r="BO17" s="133">
        <v>0</v>
      </c>
      <c r="BP17" s="130">
        <v>0</v>
      </c>
      <c r="BQ17" s="133">
        <v>0</v>
      </c>
      <c r="BR17" s="130">
        <v>28</v>
      </c>
      <c r="BS17" s="133">
        <v>100</v>
      </c>
      <c r="BT17" s="130">
        <v>28</v>
      </c>
      <c r="BU17" s="2"/>
      <c r="BV17" s="3"/>
      <c r="BW17" s="3"/>
      <c r="BX17" s="3"/>
      <c r="BY17" s="3"/>
    </row>
    <row r="18" spans="1:77" ht="41.45" customHeight="1">
      <c r="A18" s="14" t="s">
        <v>226</v>
      </c>
      <c r="C18" s="15"/>
      <c r="D18" s="15" t="s">
        <v>64</v>
      </c>
      <c r="E18" s="95">
        <v>167.71552579365078</v>
      </c>
      <c r="F18" s="81">
        <v>99.99935778532203</v>
      </c>
      <c r="G18" s="114" t="s">
        <v>322</v>
      </c>
      <c r="H18" s="15"/>
      <c r="I18" s="16" t="s">
        <v>226</v>
      </c>
      <c r="J18" s="66"/>
      <c r="K18" s="66"/>
      <c r="L18" s="116" t="s">
        <v>732</v>
      </c>
      <c r="M18" s="96">
        <v>1.2140287450100244</v>
      </c>
      <c r="N18" s="97">
        <v>5234.62255859375</v>
      </c>
      <c r="O18" s="97">
        <v>4051.2978515625</v>
      </c>
      <c r="P18" s="77"/>
      <c r="Q18" s="98"/>
      <c r="R18" s="98"/>
      <c r="S18" s="99"/>
      <c r="T18" s="51">
        <v>0</v>
      </c>
      <c r="U18" s="51">
        <v>1</v>
      </c>
      <c r="V18" s="52">
        <v>0</v>
      </c>
      <c r="W18" s="52">
        <v>0.066667</v>
      </c>
      <c r="X18" s="52">
        <v>0</v>
      </c>
      <c r="Y18" s="52">
        <v>0.569613</v>
      </c>
      <c r="Z18" s="52">
        <v>0</v>
      </c>
      <c r="AA18" s="52">
        <v>0</v>
      </c>
      <c r="AB18" s="82">
        <v>18</v>
      </c>
      <c r="AC18" s="82"/>
      <c r="AD18" s="100"/>
      <c r="AE18" s="85" t="s">
        <v>500</v>
      </c>
      <c r="AF18" s="85">
        <v>295</v>
      </c>
      <c r="AG18" s="85">
        <v>168</v>
      </c>
      <c r="AH18" s="85">
        <v>961</v>
      </c>
      <c r="AI18" s="85">
        <v>442</v>
      </c>
      <c r="AJ18" s="85"/>
      <c r="AK18" s="85"/>
      <c r="AL18" s="85" t="s">
        <v>567</v>
      </c>
      <c r="AM18" s="85"/>
      <c r="AN18" s="85"/>
      <c r="AO18" s="87">
        <v>43738.02122685185</v>
      </c>
      <c r="AP18" s="89" t="s">
        <v>625</v>
      </c>
      <c r="AQ18" s="85" t="b">
        <v>1</v>
      </c>
      <c r="AR18" s="85" t="b">
        <v>0</v>
      </c>
      <c r="AS18" s="85" t="b">
        <v>0</v>
      </c>
      <c r="AT18" s="85"/>
      <c r="AU18" s="85">
        <v>0</v>
      </c>
      <c r="AV18" s="85"/>
      <c r="AW18" s="85" t="b">
        <v>0</v>
      </c>
      <c r="AX18" s="85" t="s">
        <v>676</v>
      </c>
      <c r="AY18" s="89" t="s">
        <v>692</v>
      </c>
      <c r="AZ18" s="85" t="s">
        <v>66</v>
      </c>
      <c r="BA18" s="85" t="str">
        <f>REPLACE(INDEX(GroupVertices[Group],MATCH(Vertices[[#This Row],[Vertex]],GroupVertices[Vertex],0)),1,1,"")</f>
        <v>2</v>
      </c>
      <c r="BB18" s="51"/>
      <c r="BC18" s="51"/>
      <c r="BD18" s="51"/>
      <c r="BE18" s="51"/>
      <c r="BF18" s="51" t="s">
        <v>216</v>
      </c>
      <c r="BG18" s="51" t="s">
        <v>216</v>
      </c>
      <c r="BH18" s="130" t="s">
        <v>1005</v>
      </c>
      <c r="BI18" s="130" t="s">
        <v>1005</v>
      </c>
      <c r="BJ18" s="130" t="s">
        <v>1029</v>
      </c>
      <c r="BK18" s="130" t="s">
        <v>1029</v>
      </c>
      <c r="BL18" s="130">
        <v>0</v>
      </c>
      <c r="BM18" s="133">
        <v>0</v>
      </c>
      <c r="BN18" s="130">
        <v>0</v>
      </c>
      <c r="BO18" s="133">
        <v>0</v>
      </c>
      <c r="BP18" s="130">
        <v>0</v>
      </c>
      <c r="BQ18" s="133">
        <v>0</v>
      </c>
      <c r="BR18" s="130">
        <v>28</v>
      </c>
      <c r="BS18" s="133">
        <v>100</v>
      </c>
      <c r="BT18" s="130">
        <v>28</v>
      </c>
      <c r="BU18" s="2"/>
      <c r="BV18" s="3"/>
      <c r="BW18" s="3"/>
      <c r="BX18" s="3"/>
      <c r="BY18" s="3"/>
    </row>
    <row r="19" spans="1:77" ht="41.45" customHeight="1">
      <c r="A19" s="14" t="s">
        <v>227</v>
      </c>
      <c r="C19" s="15"/>
      <c r="D19" s="15" t="s">
        <v>64</v>
      </c>
      <c r="E19" s="95">
        <v>164.77116402116403</v>
      </c>
      <c r="F19" s="81">
        <v>99.99968862318644</v>
      </c>
      <c r="G19" s="114" t="s">
        <v>323</v>
      </c>
      <c r="H19" s="15"/>
      <c r="I19" s="16" t="s">
        <v>227</v>
      </c>
      <c r="J19" s="66"/>
      <c r="K19" s="66"/>
      <c r="L19" s="116" t="s">
        <v>733</v>
      </c>
      <c r="M19" s="96">
        <v>1.103771512732133</v>
      </c>
      <c r="N19" s="97">
        <v>7045.07666015625</v>
      </c>
      <c r="O19" s="97">
        <v>2668.923828125</v>
      </c>
      <c r="P19" s="77"/>
      <c r="Q19" s="98"/>
      <c r="R19" s="98"/>
      <c r="S19" s="99"/>
      <c r="T19" s="51">
        <v>0</v>
      </c>
      <c r="U19" s="51">
        <v>1</v>
      </c>
      <c r="V19" s="52">
        <v>0</v>
      </c>
      <c r="W19" s="52">
        <v>0.066667</v>
      </c>
      <c r="X19" s="52">
        <v>0</v>
      </c>
      <c r="Y19" s="52">
        <v>0.569613</v>
      </c>
      <c r="Z19" s="52">
        <v>0</v>
      </c>
      <c r="AA19" s="52">
        <v>0</v>
      </c>
      <c r="AB19" s="82">
        <v>19</v>
      </c>
      <c r="AC19" s="82"/>
      <c r="AD19" s="100"/>
      <c r="AE19" s="85" t="s">
        <v>501</v>
      </c>
      <c r="AF19" s="85">
        <v>90</v>
      </c>
      <c r="AG19" s="85">
        <v>83</v>
      </c>
      <c r="AH19" s="85">
        <v>202</v>
      </c>
      <c r="AI19" s="85">
        <v>250</v>
      </c>
      <c r="AJ19" s="85"/>
      <c r="AK19" s="85"/>
      <c r="AL19" s="85" t="s">
        <v>561</v>
      </c>
      <c r="AM19" s="85"/>
      <c r="AN19" s="85"/>
      <c r="AO19" s="87">
        <v>43755.98005787037</v>
      </c>
      <c r="AP19" s="89" t="s">
        <v>626</v>
      </c>
      <c r="AQ19" s="85" t="b">
        <v>1</v>
      </c>
      <c r="AR19" s="85" t="b">
        <v>0</v>
      </c>
      <c r="AS19" s="85" t="b">
        <v>0</v>
      </c>
      <c r="AT19" s="85"/>
      <c r="AU19" s="85">
        <v>0</v>
      </c>
      <c r="AV19" s="85"/>
      <c r="AW19" s="85" t="b">
        <v>0</v>
      </c>
      <c r="AX19" s="85" t="s">
        <v>676</v>
      </c>
      <c r="AY19" s="89" t="s">
        <v>693</v>
      </c>
      <c r="AZ19" s="85" t="s">
        <v>66</v>
      </c>
      <c r="BA19" s="85" t="str">
        <f>REPLACE(INDEX(GroupVertices[Group],MATCH(Vertices[[#This Row],[Vertex]],GroupVertices[Vertex],0)),1,1,"")</f>
        <v>2</v>
      </c>
      <c r="BB19" s="51"/>
      <c r="BC19" s="51"/>
      <c r="BD19" s="51"/>
      <c r="BE19" s="51"/>
      <c r="BF19" s="51" t="s">
        <v>216</v>
      </c>
      <c r="BG19" s="51" t="s">
        <v>216</v>
      </c>
      <c r="BH19" s="130" t="s">
        <v>1007</v>
      </c>
      <c r="BI19" s="130" t="s">
        <v>1007</v>
      </c>
      <c r="BJ19" s="130" t="s">
        <v>1031</v>
      </c>
      <c r="BK19" s="130" t="s">
        <v>1031</v>
      </c>
      <c r="BL19" s="130">
        <v>0</v>
      </c>
      <c r="BM19" s="133">
        <v>0</v>
      </c>
      <c r="BN19" s="130">
        <v>0</v>
      </c>
      <c r="BO19" s="133">
        <v>0</v>
      </c>
      <c r="BP19" s="130">
        <v>0</v>
      </c>
      <c r="BQ19" s="133">
        <v>0</v>
      </c>
      <c r="BR19" s="130">
        <v>31</v>
      </c>
      <c r="BS19" s="133">
        <v>100</v>
      </c>
      <c r="BT19" s="130">
        <v>31</v>
      </c>
      <c r="BU19" s="2"/>
      <c r="BV19" s="3"/>
      <c r="BW19" s="3"/>
      <c r="BX19" s="3"/>
      <c r="BY19" s="3"/>
    </row>
    <row r="20" spans="1:77" ht="41.45" customHeight="1">
      <c r="A20" s="14" t="s">
        <v>228</v>
      </c>
      <c r="C20" s="15"/>
      <c r="D20" s="15" t="s">
        <v>64</v>
      </c>
      <c r="E20" s="95">
        <v>200.34598214285714</v>
      </c>
      <c r="F20" s="81">
        <v>99.99569132334237</v>
      </c>
      <c r="G20" s="114" t="s">
        <v>324</v>
      </c>
      <c r="H20" s="15"/>
      <c r="I20" s="16" t="s">
        <v>228</v>
      </c>
      <c r="J20" s="66"/>
      <c r="K20" s="66"/>
      <c r="L20" s="116" t="s">
        <v>734</v>
      </c>
      <c r="M20" s="96">
        <v>2.4359383074308907</v>
      </c>
      <c r="N20" s="97">
        <v>6719.92529296875</v>
      </c>
      <c r="O20" s="97">
        <v>9571.3955078125</v>
      </c>
      <c r="P20" s="77"/>
      <c r="Q20" s="98"/>
      <c r="R20" s="98"/>
      <c r="S20" s="99"/>
      <c r="T20" s="51">
        <v>0</v>
      </c>
      <c r="U20" s="51">
        <v>1</v>
      </c>
      <c r="V20" s="52">
        <v>0</v>
      </c>
      <c r="W20" s="52">
        <v>0.066667</v>
      </c>
      <c r="X20" s="52">
        <v>0</v>
      </c>
      <c r="Y20" s="52">
        <v>0.569613</v>
      </c>
      <c r="Z20" s="52">
        <v>0</v>
      </c>
      <c r="AA20" s="52">
        <v>0</v>
      </c>
      <c r="AB20" s="82">
        <v>20</v>
      </c>
      <c r="AC20" s="82"/>
      <c r="AD20" s="100"/>
      <c r="AE20" s="85" t="s">
        <v>502</v>
      </c>
      <c r="AF20" s="85">
        <v>141</v>
      </c>
      <c r="AG20" s="85">
        <v>1110</v>
      </c>
      <c r="AH20" s="85">
        <v>1489</v>
      </c>
      <c r="AI20" s="85">
        <v>490</v>
      </c>
      <c r="AJ20" s="85"/>
      <c r="AK20" s="85" t="s">
        <v>537</v>
      </c>
      <c r="AL20" s="85"/>
      <c r="AM20" s="85"/>
      <c r="AN20" s="85"/>
      <c r="AO20" s="87">
        <v>41884.80918981481</v>
      </c>
      <c r="AP20" s="85"/>
      <c r="AQ20" s="85" t="b">
        <v>1</v>
      </c>
      <c r="AR20" s="85" t="b">
        <v>0</v>
      </c>
      <c r="AS20" s="85" t="b">
        <v>1</v>
      </c>
      <c r="AT20" s="85"/>
      <c r="AU20" s="85">
        <v>2</v>
      </c>
      <c r="AV20" s="89" t="s">
        <v>645</v>
      </c>
      <c r="AW20" s="85" t="b">
        <v>0</v>
      </c>
      <c r="AX20" s="85" t="s">
        <v>676</v>
      </c>
      <c r="AY20" s="89" t="s">
        <v>694</v>
      </c>
      <c r="AZ20" s="85" t="s">
        <v>66</v>
      </c>
      <c r="BA20" s="85" t="str">
        <f>REPLACE(INDEX(GroupVertices[Group],MATCH(Vertices[[#This Row],[Vertex]],GroupVertices[Vertex],0)),1,1,"")</f>
        <v>2</v>
      </c>
      <c r="BB20" s="51"/>
      <c r="BC20" s="51"/>
      <c r="BD20" s="51"/>
      <c r="BE20" s="51"/>
      <c r="BF20" s="51" t="s">
        <v>216</v>
      </c>
      <c r="BG20" s="51" t="s">
        <v>216</v>
      </c>
      <c r="BH20" s="130" t="s">
        <v>1007</v>
      </c>
      <c r="BI20" s="130" t="s">
        <v>1007</v>
      </c>
      <c r="BJ20" s="130" t="s">
        <v>1031</v>
      </c>
      <c r="BK20" s="130" t="s">
        <v>1031</v>
      </c>
      <c r="BL20" s="130">
        <v>0</v>
      </c>
      <c r="BM20" s="133">
        <v>0</v>
      </c>
      <c r="BN20" s="130">
        <v>0</v>
      </c>
      <c r="BO20" s="133">
        <v>0</v>
      </c>
      <c r="BP20" s="130">
        <v>0</v>
      </c>
      <c r="BQ20" s="133">
        <v>0</v>
      </c>
      <c r="BR20" s="130">
        <v>35</v>
      </c>
      <c r="BS20" s="133">
        <v>100</v>
      </c>
      <c r="BT20" s="130">
        <v>35</v>
      </c>
      <c r="BU20" s="2"/>
      <c r="BV20" s="3"/>
      <c r="BW20" s="3"/>
      <c r="BX20" s="3"/>
      <c r="BY20" s="3"/>
    </row>
    <row r="21" spans="1:77" ht="41.45" customHeight="1">
      <c r="A21" s="14" t="s">
        <v>229</v>
      </c>
      <c r="C21" s="15"/>
      <c r="D21" s="15" t="s">
        <v>64</v>
      </c>
      <c r="E21" s="95">
        <v>1000</v>
      </c>
      <c r="F21" s="81">
        <v>89.02144516985152</v>
      </c>
      <c r="G21" s="114" t="s">
        <v>325</v>
      </c>
      <c r="H21" s="15"/>
      <c r="I21" s="16" t="s">
        <v>229</v>
      </c>
      <c r="J21" s="66"/>
      <c r="K21" s="66"/>
      <c r="L21" s="116" t="s">
        <v>735</v>
      </c>
      <c r="M21" s="96">
        <v>3659.7863730608196</v>
      </c>
      <c r="N21" s="97">
        <v>7660.052734375</v>
      </c>
      <c r="O21" s="97">
        <v>4986.80126953125</v>
      </c>
      <c r="P21" s="77"/>
      <c r="Q21" s="98"/>
      <c r="R21" s="98"/>
      <c r="S21" s="99"/>
      <c r="T21" s="51">
        <v>0</v>
      </c>
      <c r="U21" s="51">
        <v>1</v>
      </c>
      <c r="V21" s="52">
        <v>0</v>
      </c>
      <c r="W21" s="52">
        <v>0.066667</v>
      </c>
      <c r="X21" s="52">
        <v>0</v>
      </c>
      <c r="Y21" s="52">
        <v>0.569613</v>
      </c>
      <c r="Z21" s="52">
        <v>0</v>
      </c>
      <c r="AA21" s="52">
        <v>0</v>
      </c>
      <c r="AB21" s="82">
        <v>21</v>
      </c>
      <c r="AC21" s="82"/>
      <c r="AD21" s="100"/>
      <c r="AE21" s="85" t="s">
        <v>503</v>
      </c>
      <c r="AF21" s="85">
        <v>1015</v>
      </c>
      <c r="AG21" s="85">
        <v>2820651</v>
      </c>
      <c r="AH21" s="85">
        <v>200003</v>
      </c>
      <c r="AI21" s="85">
        <v>19795</v>
      </c>
      <c r="AJ21" s="85"/>
      <c r="AK21" s="85" t="s">
        <v>538</v>
      </c>
      <c r="AL21" s="85" t="s">
        <v>561</v>
      </c>
      <c r="AM21" s="89" t="s">
        <v>596</v>
      </c>
      <c r="AN21" s="85"/>
      <c r="AO21" s="87">
        <v>40021.60921296296</v>
      </c>
      <c r="AP21" s="89" t="s">
        <v>627</v>
      </c>
      <c r="AQ21" s="85" t="b">
        <v>0</v>
      </c>
      <c r="AR21" s="85" t="b">
        <v>0</v>
      </c>
      <c r="AS21" s="85" t="b">
        <v>1</v>
      </c>
      <c r="AT21" s="85"/>
      <c r="AU21" s="85">
        <v>3300</v>
      </c>
      <c r="AV21" s="89" t="s">
        <v>648</v>
      </c>
      <c r="AW21" s="85" t="b">
        <v>1</v>
      </c>
      <c r="AX21" s="85" t="s">
        <v>676</v>
      </c>
      <c r="AY21" s="89" t="s">
        <v>695</v>
      </c>
      <c r="AZ21" s="85" t="s">
        <v>66</v>
      </c>
      <c r="BA21" s="85" t="str">
        <f>REPLACE(INDEX(GroupVertices[Group],MATCH(Vertices[[#This Row],[Vertex]],GroupVertices[Vertex],0)),1,1,"")</f>
        <v>2</v>
      </c>
      <c r="BB21" s="51"/>
      <c r="BC21" s="51"/>
      <c r="BD21" s="51"/>
      <c r="BE21" s="51"/>
      <c r="BF21" s="51" t="s">
        <v>216</v>
      </c>
      <c r="BG21" s="51" t="s">
        <v>216</v>
      </c>
      <c r="BH21" s="130" t="s">
        <v>1007</v>
      </c>
      <c r="BI21" s="130" t="s">
        <v>1007</v>
      </c>
      <c r="BJ21" s="130" t="s">
        <v>1031</v>
      </c>
      <c r="BK21" s="130" t="s">
        <v>1031</v>
      </c>
      <c r="BL21" s="130">
        <v>0</v>
      </c>
      <c r="BM21" s="133">
        <v>0</v>
      </c>
      <c r="BN21" s="130">
        <v>0</v>
      </c>
      <c r="BO21" s="133">
        <v>0</v>
      </c>
      <c r="BP21" s="130">
        <v>0</v>
      </c>
      <c r="BQ21" s="133">
        <v>0</v>
      </c>
      <c r="BR21" s="130">
        <v>35</v>
      </c>
      <c r="BS21" s="133">
        <v>100</v>
      </c>
      <c r="BT21" s="130">
        <v>35</v>
      </c>
      <c r="BU21" s="2"/>
      <c r="BV21" s="3"/>
      <c r="BW21" s="3"/>
      <c r="BX21" s="3"/>
      <c r="BY21" s="3"/>
    </row>
    <row r="22" spans="1:77" ht="41.45" customHeight="1">
      <c r="A22" s="14" t="s">
        <v>231</v>
      </c>
      <c r="C22" s="15"/>
      <c r="D22" s="15" t="s">
        <v>64</v>
      </c>
      <c r="E22" s="95">
        <v>163.10846560846562</v>
      </c>
      <c r="F22" s="81">
        <v>99.99987544927458</v>
      </c>
      <c r="G22" s="114" t="s">
        <v>326</v>
      </c>
      <c r="H22" s="15"/>
      <c r="I22" s="16" t="s">
        <v>231</v>
      </c>
      <c r="J22" s="66"/>
      <c r="K22" s="66"/>
      <c r="L22" s="116" t="s">
        <v>736</v>
      </c>
      <c r="M22" s="96">
        <v>1.0415086050928533</v>
      </c>
      <c r="N22" s="97">
        <v>5715.17236328125</v>
      </c>
      <c r="O22" s="97">
        <v>9259.6201171875</v>
      </c>
      <c r="P22" s="77"/>
      <c r="Q22" s="98"/>
      <c r="R22" s="98"/>
      <c r="S22" s="99"/>
      <c r="T22" s="51">
        <v>0</v>
      </c>
      <c r="U22" s="51">
        <v>1</v>
      </c>
      <c r="V22" s="52">
        <v>0</v>
      </c>
      <c r="W22" s="52">
        <v>0.066667</v>
      </c>
      <c r="X22" s="52">
        <v>0</v>
      </c>
      <c r="Y22" s="52">
        <v>0.569613</v>
      </c>
      <c r="Z22" s="52">
        <v>0</v>
      </c>
      <c r="AA22" s="52">
        <v>0</v>
      </c>
      <c r="AB22" s="82">
        <v>22</v>
      </c>
      <c r="AC22" s="82"/>
      <c r="AD22" s="100"/>
      <c r="AE22" s="85" t="s">
        <v>504</v>
      </c>
      <c r="AF22" s="85">
        <v>207</v>
      </c>
      <c r="AG22" s="85">
        <v>35</v>
      </c>
      <c r="AH22" s="85">
        <v>75</v>
      </c>
      <c r="AI22" s="85">
        <v>39</v>
      </c>
      <c r="AJ22" s="85"/>
      <c r="AK22" s="85" t="s">
        <v>539</v>
      </c>
      <c r="AL22" s="85"/>
      <c r="AM22" s="85"/>
      <c r="AN22" s="85"/>
      <c r="AO22" s="87">
        <v>42324.65892361111</v>
      </c>
      <c r="AP22" s="85"/>
      <c r="AQ22" s="85" t="b">
        <v>1</v>
      </c>
      <c r="AR22" s="85" t="b">
        <v>0</v>
      </c>
      <c r="AS22" s="85" t="b">
        <v>1</v>
      </c>
      <c r="AT22" s="85"/>
      <c r="AU22" s="85">
        <v>0</v>
      </c>
      <c r="AV22" s="89" t="s">
        <v>645</v>
      </c>
      <c r="AW22" s="85" t="b">
        <v>0</v>
      </c>
      <c r="AX22" s="85" t="s">
        <v>676</v>
      </c>
      <c r="AY22" s="89" t="s">
        <v>696</v>
      </c>
      <c r="AZ22" s="85" t="s">
        <v>66</v>
      </c>
      <c r="BA22" s="85" t="str">
        <f>REPLACE(INDEX(GroupVertices[Group],MATCH(Vertices[[#This Row],[Vertex]],GroupVertices[Vertex],0)),1,1,"")</f>
        <v>2</v>
      </c>
      <c r="BB22" s="51"/>
      <c r="BC22" s="51"/>
      <c r="BD22" s="51"/>
      <c r="BE22" s="51"/>
      <c r="BF22" s="51" t="s">
        <v>216</v>
      </c>
      <c r="BG22" s="51" t="s">
        <v>216</v>
      </c>
      <c r="BH22" s="130" t="s">
        <v>1007</v>
      </c>
      <c r="BI22" s="130" t="s">
        <v>1007</v>
      </c>
      <c r="BJ22" s="130" t="s">
        <v>1031</v>
      </c>
      <c r="BK22" s="130" t="s">
        <v>1031</v>
      </c>
      <c r="BL22" s="130">
        <v>0</v>
      </c>
      <c r="BM22" s="133">
        <v>0</v>
      </c>
      <c r="BN22" s="130">
        <v>0</v>
      </c>
      <c r="BO22" s="133">
        <v>0</v>
      </c>
      <c r="BP22" s="130">
        <v>0</v>
      </c>
      <c r="BQ22" s="133">
        <v>0</v>
      </c>
      <c r="BR22" s="130">
        <v>31</v>
      </c>
      <c r="BS22" s="133">
        <v>100</v>
      </c>
      <c r="BT22" s="130">
        <v>31</v>
      </c>
      <c r="BU22" s="2"/>
      <c r="BV22" s="3"/>
      <c r="BW22" s="3"/>
      <c r="BX22" s="3"/>
      <c r="BY22" s="3"/>
    </row>
    <row r="23" spans="1:77" ht="41.45" customHeight="1">
      <c r="A23" s="14" t="s">
        <v>232</v>
      </c>
      <c r="C23" s="15"/>
      <c r="D23" s="15" t="s">
        <v>64</v>
      </c>
      <c r="E23" s="95">
        <v>244.96172288359787</v>
      </c>
      <c r="F23" s="81">
        <v>99.99067815664408</v>
      </c>
      <c r="G23" s="114" t="s">
        <v>327</v>
      </c>
      <c r="H23" s="15"/>
      <c r="I23" s="16" t="s">
        <v>232</v>
      </c>
      <c r="J23" s="66"/>
      <c r="K23" s="66"/>
      <c r="L23" s="116" t="s">
        <v>737</v>
      </c>
      <c r="M23" s="96">
        <v>4.106659662418233</v>
      </c>
      <c r="N23" s="97">
        <v>4527.451171875</v>
      </c>
      <c r="O23" s="97">
        <v>5985.37353515625</v>
      </c>
      <c r="P23" s="77"/>
      <c r="Q23" s="98"/>
      <c r="R23" s="98"/>
      <c r="S23" s="99"/>
      <c r="T23" s="51">
        <v>0</v>
      </c>
      <c r="U23" s="51">
        <v>1</v>
      </c>
      <c r="V23" s="52">
        <v>0</v>
      </c>
      <c r="W23" s="52">
        <v>0.016949</v>
      </c>
      <c r="X23" s="52">
        <v>0.034701</v>
      </c>
      <c r="Y23" s="52">
        <v>0.503116</v>
      </c>
      <c r="Z23" s="52">
        <v>0</v>
      </c>
      <c r="AA23" s="52">
        <v>0</v>
      </c>
      <c r="AB23" s="82">
        <v>23</v>
      </c>
      <c r="AC23" s="82"/>
      <c r="AD23" s="100"/>
      <c r="AE23" s="85" t="s">
        <v>505</v>
      </c>
      <c r="AF23" s="85">
        <v>1784</v>
      </c>
      <c r="AG23" s="85">
        <v>2398</v>
      </c>
      <c r="AH23" s="85">
        <v>167456</v>
      </c>
      <c r="AI23" s="85">
        <v>196299</v>
      </c>
      <c r="AJ23" s="85"/>
      <c r="AK23" s="85" t="s">
        <v>540</v>
      </c>
      <c r="AL23" s="85"/>
      <c r="AM23" s="85"/>
      <c r="AN23" s="85"/>
      <c r="AO23" s="87">
        <v>42637.118472222224</v>
      </c>
      <c r="AP23" s="89" t="s">
        <v>628</v>
      </c>
      <c r="AQ23" s="85" t="b">
        <v>1</v>
      </c>
      <c r="AR23" s="85" t="b">
        <v>0</v>
      </c>
      <c r="AS23" s="85" t="b">
        <v>0</v>
      </c>
      <c r="AT23" s="85"/>
      <c r="AU23" s="85">
        <v>128</v>
      </c>
      <c r="AV23" s="85"/>
      <c r="AW23" s="85" t="b">
        <v>0</v>
      </c>
      <c r="AX23" s="85" t="s">
        <v>676</v>
      </c>
      <c r="AY23" s="89" t="s">
        <v>697</v>
      </c>
      <c r="AZ23" s="85" t="s">
        <v>66</v>
      </c>
      <c r="BA23" s="85" t="str">
        <f>REPLACE(INDEX(GroupVertices[Group],MATCH(Vertices[[#This Row],[Vertex]],GroupVertices[Vertex],0)),1,1,"")</f>
        <v>1</v>
      </c>
      <c r="BB23" s="51"/>
      <c r="BC23" s="51"/>
      <c r="BD23" s="51"/>
      <c r="BE23" s="51"/>
      <c r="BF23" s="51" t="s">
        <v>216</v>
      </c>
      <c r="BG23" s="51" t="s">
        <v>216</v>
      </c>
      <c r="BH23" s="130" t="s">
        <v>1008</v>
      </c>
      <c r="BI23" s="130" t="s">
        <v>1008</v>
      </c>
      <c r="BJ23" s="130" t="s">
        <v>1032</v>
      </c>
      <c r="BK23" s="130" t="s">
        <v>1032</v>
      </c>
      <c r="BL23" s="130">
        <v>0</v>
      </c>
      <c r="BM23" s="133">
        <v>0</v>
      </c>
      <c r="BN23" s="130">
        <v>0</v>
      </c>
      <c r="BO23" s="133">
        <v>0</v>
      </c>
      <c r="BP23" s="130">
        <v>0</v>
      </c>
      <c r="BQ23" s="133">
        <v>0</v>
      </c>
      <c r="BR23" s="130">
        <v>33</v>
      </c>
      <c r="BS23" s="133">
        <v>100</v>
      </c>
      <c r="BT23" s="130">
        <v>33</v>
      </c>
      <c r="BU23" s="2"/>
      <c r="BV23" s="3"/>
      <c r="BW23" s="3"/>
      <c r="BX23" s="3"/>
      <c r="BY23" s="3"/>
    </row>
    <row r="24" spans="1:77" ht="41.45" customHeight="1">
      <c r="A24" s="14" t="s">
        <v>234</v>
      </c>
      <c r="C24" s="15"/>
      <c r="D24" s="15" t="s">
        <v>64</v>
      </c>
      <c r="E24" s="95">
        <v>316.24991732804233</v>
      </c>
      <c r="F24" s="81">
        <v>99.98266798811527</v>
      </c>
      <c r="G24" s="114" t="s">
        <v>329</v>
      </c>
      <c r="H24" s="15"/>
      <c r="I24" s="16" t="s">
        <v>234</v>
      </c>
      <c r="J24" s="66"/>
      <c r="K24" s="66"/>
      <c r="L24" s="116" t="s">
        <v>738</v>
      </c>
      <c r="M24" s="96">
        <v>6.776181827452355</v>
      </c>
      <c r="N24" s="97">
        <v>2583.551025390625</v>
      </c>
      <c r="O24" s="97">
        <v>4751.4365234375</v>
      </c>
      <c r="P24" s="77"/>
      <c r="Q24" s="98"/>
      <c r="R24" s="98"/>
      <c r="S24" s="99"/>
      <c r="T24" s="51">
        <v>3</v>
      </c>
      <c r="U24" s="51">
        <v>19</v>
      </c>
      <c r="V24" s="52">
        <v>575</v>
      </c>
      <c r="W24" s="52">
        <v>0.029412</v>
      </c>
      <c r="X24" s="52">
        <v>0.181478</v>
      </c>
      <c r="Y24" s="52">
        <v>8.724065</v>
      </c>
      <c r="Z24" s="52">
        <v>0.007894736842105263</v>
      </c>
      <c r="AA24" s="52">
        <v>0</v>
      </c>
      <c r="AB24" s="82">
        <v>24</v>
      </c>
      <c r="AC24" s="82"/>
      <c r="AD24" s="100"/>
      <c r="AE24" s="85" t="s">
        <v>506</v>
      </c>
      <c r="AF24" s="85">
        <v>4172</v>
      </c>
      <c r="AG24" s="85">
        <v>4456</v>
      </c>
      <c r="AH24" s="85">
        <v>60339</v>
      </c>
      <c r="AI24" s="85">
        <v>49843</v>
      </c>
      <c r="AJ24" s="85"/>
      <c r="AK24" s="85" t="s">
        <v>541</v>
      </c>
      <c r="AL24" s="85" t="s">
        <v>568</v>
      </c>
      <c r="AM24" s="89" t="s">
        <v>597</v>
      </c>
      <c r="AN24" s="85"/>
      <c r="AO24" s="87">
        <v>40080.55136574074</v>
      </c>
      <c r="AP24" s="89" t="s">
        <v>629</v>
      </c>
      <c r="AQ24" s="85" t="b">
        <v>0</v>
      </c>
      <c r="AR24" s="85" t="b">
        <v>0</v>
      </c>
      <c r="AS24" s="85" t="b">
        <v>0</v>
      </c>
      <c r="AT24" s="85"/>
      <c r="AU24" s="85">
        <v>326</v>
      </c>
      <c r="AV24" s="89" t="s">
        <v>645</v>
      </c>
      <c r="AW24" s="85" t="b">
        <v>0</v>
      </c>
      <c r="AX24" s="85" t="s">
        <v>676</v>
      </c>
      <c r="AY24" s="89" t="s">
        <v>698</v>
      </c>
      <c r="AZ24" s="85" t="s">
        <v>66</v>
      </c>
      <c r="BA24" s="85" t="str">
        <f>REPLACE(INDEX(GroupVertices[Group],MATCH(Vertices[[#This Row],[Vertex]],GroupVertices[Vertex],0)),1,1,"")</f>
        <v>1</v>
      </c>
      <c r="BB24" s="51" t="s">
        <v>283</v>
      </c>
      <c r="BC24" s="51" t="s">
        <v>984</v>
      </c>
      <c r="BD24" s="51" t="s">
        <v>289</v>
      </c>
      <c r="BE24" s="51" t="s">
        <v>987</v>
      </c>
      <c r="BF24" s="51" t="s">
        <v>990</v>
      </c>
      <c r="BG24" s="51" t="s">
        <v>994</v>
      </c>
      <c r="BH24" s="130" t="s">
        <v>1009</v>
      </c>
      <c r="BI24" s="130" t="s">
        <v>1018</v>
      </c>
      <c r="BJ24" s="130" t="s">
        <v>1033</v>
      </c>
      <c r="BK24" s="130" t="s">
        <v>1041</v>
      </c>
      <c r="BL24" s="130">
        <v>0</v>
      </c>
      <c r="BM24" s="133">
        <v>0</v>
      </c>
      <c r="BN24" s="130">
        <v>0</v>
      </c>
      <c r="BO24" s="133">
        <v>0</v>
      </c>
      <c r="BP24" s="130">
        <v>0</v>
      </c>
      <c r="BQ24" s="133">
        <v>0</v>
      </c>
      <c r="BR24" s="130">
        <v>236</v>
      </c>
      <c r="BS24" s="133">
        <v>100</v>
      </c>
      <c r="BT24" s="130">
        <v>236</v>
      </c>
      <c r="BU24" s="2"/>
      <c r="BV24" s="3"/>
      <c r="BW24" s="3"/>
      <c r="BX24" s="3"/>
      <c r="BY24" s="3"/>
    </row>
    <row r="25" spans="1:77" ht="41.45" customHeight="1">
      <c r="A25" s="14" t="s">
        <v>233</v>
      </c>
      <c r="C25" s="15"/>
      <c r="D25" s="15" t="s">
        <v>64</v>
      </c>
      <c r="E25" s="95">
        <v>611.5174437830688</v>
      </c>
      <c r="F25" s="81">
        <v>99.94949078863054</v>
      </c>
      <c r="G25" s="114" t="s">
        <v>328</v>
      </c>
      <c r="H25" s="15"/>
      <c r="I25" s="16" t="s">
        <v>233</v>
      </c>
      <c r="J25" s="66"/>
      <c r="K25" s="66"/>
      <c r="L25" s="116" t="s">
        <v>739</v>
      </c>
      <c r="M25" s="96">
        <v>17.83303650906113</v>
      </c>
      <c r="N25" s="97">
        <v>1979.879638671875</v>
      </c>
      <c r="O25" s="97">
        <v>6752.7158203125</v>
      </c>
      <c r="P25" s="77"/>
      <c r="Q25" s="98"/>
      <c r="R25" s="98"/>
      <c r="S25" s="99"/>
      <c r="T25" s="51">
        <v>1</v>
      </c>
      <c r="U25" s="51">
        <v>3</v>
      </c>
      <c r="V25" s="52">
        <v>15</v>
      </c>
      <c r="W25" s="52">
        <v>0.02</v>
      </c>
      <c r="X25" s="52">
        <v>0.063223</v>
      </c>
      <c r="Y25" s="52">
        <v>1.551919</v>
      </c>
      <c r="Z25" s="52">
        <v>0.25</v>
      </c>
      <c r="AA25" s="52">
        <v>0</v>
      </c>
      <c r="AB25" s="82">
        <v>25</v>
      </c>
      <c r="AC25" s="82"/>
      <c r="AD25" s="100"/>
      <c r="AE25" s="85" t="s">
        <v>507</v>
      </c>
      <c r="AF25" s="85">
        <v>2420</v>
      </c>
      <c r="AG25" s="85">
        <v>12980</v>
      </c>
      <c r="AH25" s="85">
        <v>43134</v>
      </c>
      <c r="AI25" s="85">
        <v>13440</v>
      </c>
      <c r="AJ25" s="85"/>
      <c r="AK25" s="85" t="s">
        <v>542</v>
      </c>
      <c r="AL25" s="85" t="s">
        <v>569</v>
      </c>
      <c r="AM25" s="89" t="s">
        <v>598</v>
      </c>
      <c r="AN25" s="85"/>
      <c r="AO25" s="87">
        <v>39849.6427662037</v>
      </c>
      <c r="AP25" s="89" t="s">
        <v>630</v>
      </c>
      <c r="AQ25" s="85" t="b">
        <v>0</v>
      </c>
      <c r="AR25" s="85" t="b">
        <v>0</v>
      </c>
      <c r="AS25" s="85" t="b">
        <v>1</v>
      </c>
      <c r="AT25" s="85"/>
      <c r="AU25" s="85">
        <v>1101</v>
      </c>
      <c r="AV25" s="89" t="s">
        <v>645</v>
      </c>
      <c r="AW25" s="85" t="b">
        <v>0</v>
      </c>
      <c r="AX25" s="85" t="s">
        <v>676</v>
      </c>
      <c r="AY25" s="89" t="s">
        <v>699</v>
      </c>
      <c r="AZ25" s="85" t="s">
        <v>66</v>
      </c>
      <c r="BA25" s="85" t="str">
        <f>REPLACE(INDEX(GroupVertices[Group],MATCH(Vertices[[#This Row],[Vertex]],GroupVertices[Vertex],0)),1,1,"")</f>
        <v>1</v>
      </c>
      <c r="BB25" s="51"/>
      <c r="BC25" s="51"/>
      <c r="BD25" s="51"/>
      <c r="BE25" s="51"/>
      <c r="BF25" s="51" t="s">
        <v>298</v>
      </c>
      <c r="BG25" s="51" t="s">
        <v>298</v>
      </c>
      <c r="BH25" s="130" t="s">
        <v>1010</v>
      </c>
      <c r="BI25" s="130" t="s">
        <v>1010</v>
      </c>
      <c r="BJ25" s="130" t="s">
        <v>1034</v>
      </c>
      <c r="BK25" s="130" t="s">
        <v>1034</v>
      </c>
      <c r="BL25" s="130">
        <v>0</v>
      </c>
      <c r="BM25" s="133">
        <v>0</v>
      </c>
      <c r="BN25" s="130">
        <v>0</v>
      </c>
      <c r="BO25" s="133">
        <v>0</v>
      </c>
      <c r="BP25" s="130">
        <v>0</v>
      </c>
      <c r="BQ25" s="133">
        <v>0</v>
      </c>
      <c r="BR25" s="130">
        <v>31</v>
      </c>
      <c r="BS25" s="133">
        <v>100</v>
      </c>
      <c r="BT25" s="130">
        <v>31</v>
      </c>
      <c r="BU25" s="2"/>
      <c r="BV25" s="3"/>
      <c r="BW25" s="3"/>
      <c r="BX25" s="3"/>
      <c r="BY25" s="3"/>
    </row>
    <row r="26" spans="1:77" ht="41.45" customHeight="1">
      <c r="A26" s="14" t="s">
        <v>238</v>
      </c>
      <c r="C26" s="15"/>
      <c r="D26" s="15" t="s">
        <v>64</v>
      </c>
      <c r="E26" s="95">
        <v>168.9625496031746</v>
      </c>
      <c r="F26" s="81">
        <v>99.99921766575594</v>
      </c>
      <c r="G26" s="114" t="s">
        <v>660</v>
      </c>
      <c r="H26" s="15"/>
      <c r="I26" s="16" t="s">
        <v>238</v>
      </c>
      <c r="J26" s="66"/>
      <c r="K26" s="66"/>
      <c r="L26" s="116" t="s">
        <v>740</v>
      </c>
      <c r="M26" s="96">
        <v>1.2607259257394843</v>
      </c>
      <c r="N26" s="97">
        <v>1408.6561279296875</v>
      </c>
      <c r="O26" s="97">
        <v>4754.22509765625</v>
      </c>
      <c r="P26" s="77"/>
      <c r="Q26" s="98"/>
      <c r="R26" s="98"/>
      <c r="S26" s="99"/>
      <c r="T26" s="51">
        <v>2</v>
      </c>
      <c r="U26" s="51">
        <v>0</v>
      </c>
      <c r="V26" s="52">
        <v>0</v>
      </c>
      <c r="W26" s="52">
        <v>0.017241</v>
      </c>
      <c r="X26" s="52">
        <v>0.04679</v>
      </c>
      <c r="Y26" s="52">
        <v>0.832898</v>
      </c>
      <c r="Z26" s="52">
        <v>0.5</v>
      </c>
      <c r="AA26" s="52">
        <v>0</v>
      </c>
      <c r="AB26" s="82">
        <v>26</v>
      </c>
      <c r="AC26" s="82"/>
      <c r="AD26" s="100"/>
      <c r="AE26" s="85" t="s">
        <v>508</v>
      </c>
      <c r="AF26" s="85">
        <v>661</v>
      </c>
      <c r="AG26" s="85">
        <v>204</v>
      </c>
      <c r="AH26" s="85">
        <v>684</v>
      </c>
      <c r="AI26" s="85">
        <v>243</v>
      </c>
      <c r="AJ26" s="85"/>
      <c r="AK26" s="85" t="s">
        <v>543</v>
      </c>
      <c r="AL26" s="85" t="s">
        <v>570</v>
      </c>
      <c r="AM26" s="89" t="s">
        <v>599</v>
      </c>
      <c r="AN26" s="85"/>
      <c r="AO26" s="87">
        <v>40001.70259259259</v>
      </c>
      <c r="AP26" s="89" t="s">
        <v>631</v>
      </c>
      <c r="AQ26" s="85" t="b">
        <v>0</v>
      </c>
      <c r="AR26" s="85" t="b">
        <v>0</v>
      </c>
      <c r="AS26" s="85" t="b">
        <v>0</v>
      </c>
      <c r="AT26" s="85"/>
      <c r="AU26" s="85">
        <v>1</v>
      </c>
      <c r="AV26" s="89" t="s">
        <v>649</v>
      </c>
      <c r="AW26" s="85" t="b">
        <v>0</v>
      </c>
      <c r="AX26" s="85" t="s">
        <v>676</v>
      </c>
      <c r="AY26" s="89" t="s">
        <v>700</v>
      </c>
      <c r="AZ26" s="85" t="s">
        <v>65</v>
      </c>
      <c r="BA26" s="85" t="str">
        <f>REPLACE(INDEX(GroupVertices[Group],MATCH(Vertices[[#This Row],[Vertex]],GroupVertices[Vertex],0)),1,1,"")</f>
        <v>1</v>
      </c>
      <c r="BB26" s="51"/>
      <c r="BC26" s="51"/>
      <c r="BD26" s="51"/>
      <c r="BE26" s="51"/>
      <c r="BF26" s="51"/>
      <c r="BG26" s="51"/>
      <c r="BH26" s="51"/>
      <c r="BI26" s="51"/>
      <c r="BJ26" s="51"/>
      <c r="BK26" s="51"/>
      <c r="BL26" s="51"/>
      <c r="BM26" s="52"/>
      <c r="BN26" s="51"/>
      <c r="BO26" s="52"/>
      <c r="BP26" s="51"/>
      <c r="BQ26" s="52"/>
      <c r="BR26" s="51"/>
      <c r="BS26" s="52"/>
      <c r="BT26" s="51"/>
      <c r="BU26" s="2"/>
      <c r="BV26" s="3"/>
      <c r="BW26" s="3"/>
      <c r="BX26" s="3"/>
      <c r="BY26" s="3"/>
    </row>
    <row r="27" spans="1:77" ht="41.45" customHeight="1">
      <c r="A27" s="14" t="s">
        <v>239</v>
      </c>
      <c r="C27" s="15"/>
      <c r="D27" s="15" t="s">
        <v>64</v>
      </c>
      <c r="E27" s="95">
        <v>162.45031415343917</v>
      </c>
      <c r="F27" s="81">
        <v>99.9999494012678</v>
      </c>
      <c r="G27" s="114" t="s">
        <v>661</v>
      </c>
      <c r="H27" s="15"/>
      <c r="I27" s="16" t="s">
        <v>239</v>
      </c>
      <c r="J27" s="66"/>
      <c r="K27" s="66"/>
      <c r="L27" s="116" t="s">
        <v>741</v>
      </c>
      <c r="M27" s="96">
        <v>1.0168628708189715</v>
      </c>
      <c r="N27" s="97">
        <v>2992.611328125</v>
      </c>
      <c r="O27" s="97">
        <v>7423.4248046875</v>
      </c>
      <c r="P27" s="77"/>
      <c r="Q27" s="98"/>
      <c r="R27" s="98"/>
      <c r="S27" s="99"/>
      <c r="T27" s="51">
        <v>2</v>
      </c>
      <c r="U27" s="51">
        <v>0</v>
      </c>
      <c r="V27" s="52">
        <v>0</v>
      </c>
      <c r="W27" s="52">
        <v>0.017241</v>
      </c>
      <c r="X27" s="52">
        <v>0.04679</v>
      </c>
      <c r="Y27" s="52">
        <v>0.832898</v>
      </c>
      <c r="Z27" s="52">
        <v>0.5</v>
      </c>
      <c r="AA27" s="52">
        <v>0</v>
      </c>
      <c r="AB27" s="82">
        <v>27</v>
      </c>
      <c r="AC27" s="82"/>
      <c r="AD27" s="100"/>
      <c r="AE27" s="85" t="s">
        <v>509</v>
      </c>
      <c r="AF27" s="85">
        <v>114</v>
      </c>
      <c r="AG27" s="85">
        <v>16</v>
      </c>
      <c r="AH27" s="85">
        <v>93</v>
      </c>
      <c r="AI27" s="85">
        <v>179</v>
      </c>
      <c r="AJ27" s="85"/>
      <c r="AK27" s="85"/>
      <c r="AL27" s="85" t="s">
        <v>571</v>
      </c>
      <c r="AM27" s="85"/>
      <c r="AN27" s="85"/>
      <c r="AO27" s="87">
        <v>42865.523680555554</v>
      </c>
      <c r="AP27" s="85"/>
      <c r="AQ27" s="85" t="b">
        <v>1</v>
      </c>
      <c r="AR27" s="85" t="b">
        <v>0</v>
      </c>
      <c r="AS27" s="85" t="b">
        <v>1</v>
      </c>
      <c r="AT27" s="85"/>
      <c r="AU27" s="85">
        <v>0</v>
      </c>
      <c r="AV27" s="85"/>
      <c r="AW27" s="85" t="b">
        <v>0</v>
      </c>
      <c r="AX27" s="85" t="s">
        <v>676</v>
      </c>
      <c r="AY27" s="89" t="s">
        <v>701</v>
      </c>
      <c r="AZ27" s="85" t="s">
        <v>65</v>
      </c>
      <c r="BA27" s="85" t="str">
        <f>REPLACE(INDEX(GroupVertices[Group],MATCH(Vertices[[#This Row],[Vertex]],GroupVertices[Vertex],0)),1,1,"")</f>
        <v>1</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41.45" customHeight="1">
      <c r="A28" s="14" t="s">
        <v>240</v>
      </c>
      <c r="C28" s="15"/>
      <c r="D28" s="15" t="s">
        <v>64</v>
      </c>
      <c r="E28" s="95">
        <v>192.89847883597884</v>
      </c>
      <c r="F28" s="81">
        <v>99.99652814852881</v>
      </c>
      <c r="G28" s="114" t="s">
        <v>662</v>
      </c>
      <c r="H28" s="15"/>
      <c r="I28" s="16" t="s">
        <v>240</v>
      </c>
      <c r="J28" s="66"/>
      <c r="K28" s="66"/>
      <c r="L28" s="116" t="s">
        <v>742</v>
      </c>
      <c r="M28" s="96">
        <v>2.157052366963283</v>
      </c>
      <c r="N28" s="97">
        <v>4441.14599609375</v>
      </c>
      <c r="O28" s="97">
        <v>7662.5751953125</v>
      </c>
      <c r="P28" s="77"/>
      <c r="Q28" s="98"/>
      <c r="R28" s="98"/>
      <c r="S28" s="99"/>
      <c r="T28" s="51">
        <v>1</v>
      </c>
      <c r="U28" s="51">
        <v>0</v>
      </c>
      <c r="V28" s="52">
        <v>0</v>
      </c>
      <c r="W28" s="52">
        <v>0.016949</v>
      </c>
      <c r="X28" s="52">
        <v>0.034701</v>
      </c>
      <c r="Y28" s="52">
        <v>0.503116</v>
      </c>
      <c r="Z28" s="52">
        <v>0</v>
      </c>
      <c r="AA28" s="52">
        <v>0</v>
      </c>
      <c r="AB28" s="82">
        <v>28</v>
      </c>
      <c r="AC28" s="82"/>
      <c r="AD28" s="100"/>
      <c r="AE28" s="85" t="s">
        <v>510</v>
      </c>
      <c r="AF28" s="85">
        <v>1163</v>
      </c>
      <c r="AG28" s="85">
        <v>895</v>
      </c>
      <c r="AH28" s="85">
        <v>2795</v>
      </c>
      <c r="AI28" s="85">
        <v>95</v>
      </c>
      <c r="AJ28" s="85"/>
      <c r="AK28" s="85" t="s">
        <v>544</v>
      </c>
      <c r="AL28" s="85" t="s">
        <v>572</v>
      </c>
      <c r="AM28" s="85"/>
      <c r="AN28" s="85"/>
      <c r="AO28" s="87">
        <v>40088.10503472222</v>
      </c>
      <c r="AP28" s="85"/>
      <c r="AQ28" s="85" t="b">
        <v>0</v>
      </c>
      <c r="AR28" s="85" t="b">
        <v>0</v>
      </c>
      <c r="AS28" s="85" t="b">
        <v>1</v>
      </c>
      <c r="AT28" s="85"/>
      <c r="AU28" s="85">
        <v>60</v>
      </c>
      <c r="AV28" s="89" t="s">
        <v>648</v>
      </c>
      <c r="AW28" s="85" t="b">
        <v>0</v>
      </c>
      <c r="AX28" s="85" t="s">
        <v>676</v>
      </c>
      <c r="AY28" s="89" t="s">
        <v>702</v>
      </c>
      <c r="AZ28" s="85" t="s">
        <v>65</v>
      </c>
      <c r="BA28" s="85" t="str">
        <f>REPLACE(INDEX(GroupVertices[Group],MATCH(Vertices[[#This Row],[Vertex]],GroupVertices[Vertex],0)),1,1,"")</f>
        <v>1</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14" t="s">
        <v>241</v>
      </c>
      <c r="C29" s="15"/>
      <c r="D29" s="15" t="s">
        <v>64</v>
      </c>
      <c r="E29" s="95">
        <v>191.92857142857142</v>
      </c>
      <c r="F29" s="81">
        <v>99.99663713041356</v>
      </c>
      <c r="G29" s="114" t="s">
        <v>663</v>
      </c>
      <c r="H29" s="15"/>
      <c r="I29" s="16" t="s">
        <v>241</v>
      </c>
      <c r="J29" s="66"/>
      <c r="K29" s="66"/>
      <c r="L29" s="116" t="s">
        <v>743</v>
      </c>
      <c r="M29" s="96">
        <v>2.120732337507037</v>
      </c>
      <c r="N29" s="97">
        <v>721.246826171875</v>
      </c>
      <c r="O29" s="97">
        <v>1999.94873046875</v>
      </c>
      <c r="P29" s="77"/>
      <c r="Q29" s="98"/>
      <c r="R29" s="98"/>
      <c r="S29" s="99"/>
      <c r="T29" s="51">
        <v>1</v>
      </c>
      <c r="U29" s="51">
        <v>0</v>
      </c>
      <c r="V29" s="52">
        <v>0</v>
      </c>
      <c r="W29" s="52">
        <v>0.016949</v>
      </c>
      <c r="X29" s="52">
        <v>0.034701</v>
      </c>
      <c r="Y29" s="52">
        <v>0.503116</v>
      </c>
      <c r="Z29" s="52">
        <v>0</v>
      </c>
      <c r="AA29" s="52">
        <v>0</v>
      </c>
      <c r="AB29" s="82">
        <v>29</v>
      </c>
      <c r="AC29" s="82"/>
      <c r="AD29" s="100"/>
      <c r="AE29" s="85" t="s">
        <v>511</v>
      </c>
      <c r="AF29" s="85">
        <v>592</v>
      </c>
      <c r="AG29" s="85">
        <v>867</v>
      </c>
      <c r="AH29" s="85">
        <v>14412</v>
      </c>
      <c r="AI29" s="85">
        <v>10410</v>
      </c>
      <c r="AJ29" s="85"/>
      <c r="AK29" s="85" t="s">
        <v>545</v>
      </c>
      <c r="AL29" s="85" t="s">
        <v>573</v>
      </c>
      <c r="AM29" s="89" t="s">
        <v>600</v>
      </c>
      <c r="AN29" s="85"/>
      <c r="AO29" s="87">
        <v>41005.86570601852</v>
      </c>
      <c r="AP29" s="89" t="s">
        <v>632</v>
      </c>
      <c r="AQ29" s="85" t="b">
        <v>0</v>
      </c>
      <c r="AR29" s="85" t="b">
        <v>0</v>
      </c>
      <c r="AS29" s="85" t="b">
        <v>1</v>
      </c>
      <c r="AT29" s="85"/>
      <c r="AU29" s="85">
        <v>48</v>
      </c>
      <c r="AV29" s="89" t="s">
        <v>650</v>
      </c>
      <c r="AW29" s="85" t="b">
        <v>0</v>
      </c>
      <c r="AX29" s="85" t="s">
        <v>676</v>
      </c>
      <c r="AY29" s="89" t="s">
        <v>703</v>
      </c>
      <c r="AZ29" s="85" t="s">
        <v>65</v>
      </c>
      <c r="BA29" s="85" t="str">
        <f>REPLACE(INDEX(GroupVertices[Group],MATCH(Vertices[[#This Row],[Vertex]],GroupVertices[Vertex],0)),1,1,"")</f>
        <v>1</v>
      </c>
      <c r="BB29" s="51"/>
      <c r="BC29" s="51"/>
      <c r="BD29" s="51"/>
      <c r="BE29" s="51"/>
      <c r="BF29" s="51"/>
      <c r="BG29" s="51"/>
      <c r="BH29" s="51"/>
      <c r="BI29" s="51"/>
      <c r="BJ29" s="51"/>
      <c r="BK29" s="51"/>
      <c r="BL29" s="51"/>
      <c r="BM29" s="52"/>
      <c r="BN29" s="51"/>
      <c r="BO29" s="52"/>
      <c r="BP29" s="51"/>
      <c r="BQ29" s="52"/>
      <c r="BR29" s="51"/>
      <c r="BS29" s="52"/>
      <c r="BT29" s="51"/>
      <c r="BU29" s="2"/>
      <c r="BV29" s="3"/>
      <c r="BW29" s="3"/>
      <c r="BX29" s="3"/>
      <c r="BY29" s="3"/>
    </row>
    <row r="30" spans="1:77" ht="41.45" customHeight="1">
      <c r="A30" s="14" t="s">
        <v>242</v>
      </c>
      <c r="C30" s="15"/>
      <c r="D30" s="15" t="s">
        <v>64</v>
      </c>
      <c r="E30" s="95">
        <v>189.74627976190476</v>
      </c>
      <c r="F30" s="81">
        <v>99.99688233965423</v>
      </c>
      <c r="G30" s="114" t="s">
        <v>664</v>
      </c>
      <c r="H30" s="15"/>
      <c r="I30" s="16" t="s">
        <v>242</v>
      </c>
      <c r="J30" s="66"/>
      <c r="K30" s="66"/>
      <c r="L30" s="116" t="s">
        <v>744</v>
      </c>
      <c r="M30" s="96">
        <v>2.039012271230482</v>
      </c>
      <c r="N30" s="97">
        <v>2177.322509765625</v>
      </c>
      <c r="O30" s="97">
        <v>455.3076171875</v>
      </c>
      <c r="P30" s="77"/>
      <c r="Q30" s="98"/>
      <c r="R30" s="98"/>
      <c r="S30" s="99"/>
      <c r="T30" s="51">
        <v>1</v>
      </c>
      <c r="U30" s="51">
        <v>0</v>
      </c>
      <c r="V30" s="52">
        <v>0</v>
      </c>
      <c r="W30" s="52">
        <v>0.016949</v>
      </c>
      <c r="X30" s="52">
        <v>0.034701</v>
      </c>
      <c r="Y30" s="52">
        <v>0.503116</v>
      </c>
      <c r="Z30" s="52">
        <v>0</v>
      </c>
      <c r="AA30" s="52">
        <v>0</v>
      </c>
      <c r="AB30" s="82">
        <v>30</v>
      </c>
      <c r="AC30" s="82"/>
      <c r="AD30" s="100"/>
      <c r="AE30" s="85" t="s">
        <v>512</v>
      </c>
      <c r="AF30" s="85">
        <v>350</v>
      </c>
      <c r="AG30" s="85">
        <v>804</v>
      </c>
      <c r="AH30" s="85">
        <v>25119</v>
      </c>
      <c r="AI30" s="85">
        <v>3799</v>
      </c>
      <c r="AJ30" s="85"/>
      <c r="AK30" s="85" t="s">
        <v>546</v>
      </c>
      <c r="AL30" s="85" t="s">
        <v>574</v>
      </c>
      <c r="AM30" s="85"/>
      <c r="AN30" s="85"/>
      <c r="AO30" s="87">
        <v>40162.122928240744</v>
      </c>
      <c r="AP30" s="89" t="s">
        <v>633</v>
      </c>
      <c r="AQ30" s="85" t="b">
        <v>0</v>
      </c>
      <c r="AR30" s="85" t="b">
        <v>0</v>
      </c>
      <c r="AS30" s="85" t="b">
        <v>1</v>
      </c>
      <c r="AT30" s="85"/>
      <c r="AU30" s="85">
        <v>21</v>
      </c>
      <c r="AV30" s="89" t="s">
        <v>645</v>
      </c>
      <c r="AW30" s="85" t="b">
        <v>0</v>
      </c>
      <c r="AX30" s="85" t="s">
        <v>676</v>
      </c>
      <c r="AY30" s="89" t="s">
        <v>704</v>
      </c>
      <c r="AZ30" s="85" t="s">
        <v>65</v>
      </c>
      <c r="BA30" s="85" t="str">
        <f>REPLACE(INDEX(GroupVertices[Group],MATCH(Vertices[[#This Row],[Vertex]],GroupVertices[Vertex],0)),1,1,"")</f>
        <v>1</v>
      </c>
      <c r="BB30" s="51"/>
      <c r="BC30" s="51"/>
      <c r="BD30" s="51"/>
      <c r="BE30" s="51"/>
      <c r="BF30" s="51"/>
      <c r="BG30" s="51"/>
      <c r="BH30" s="51"/>
      <c r="BI30" s="51"/>
      <c r="BJ30" s="51"/>
      <c r="BK30" s="51"/>
      <c r="BL30" s="51"/>
      <c r="BM30" s="52"/>
      <c r="BN30" s="51"/>
      <c r="BO30" s="52"/>
      <c r="BP30" s="51"/>
      <c r="BQ30" s="52"/>
      <c r="BR30" s="51"/>
      <c r="BS30" s="52"/>
      <c r="BT30" s="51"/>
      <c r="BU30" s="2"/>
      <c r="BV30" s="3"/>
      <c r="BW30" s="3"/>
      <c r="BX30" s="3"/>
      <c r="BY30" s="3"/>
    </row>
    <row r="31" spans="1:77" ht="41.45" customHeight="1">
      <c r="A31" s="14" t="s">
        <v>243</v>
      </c>
      <c r="C31" s="15"/>
      <c r="D31" s="15" t="s">
        <v>64</v>
      </c>
      <c r="E31" s="95">
        <v>220.0212466931217</v>
      </c>
      <c r="F31" s="81">
        <v>99.9934805479661</v>
      </c>
      <c r="G31" s="114" t="s">
        <v>665</v>
      </c>
      <c r="H31" s="15"/>
      <c r="I31" s="16" t="s">
        <v>243</v>
      </c>
      <c r="J31" s="66"/>
      <c r="K31" s="66"/>
      <c r="L31" s="116" t="s">
        <v>745</v>
      </c>
      <c r="M31" s="96">
        <v>3.1727160478290353</v>
      </c>
      <c r="N31" s="97">
        <v>3666.486328125</v>
      </c>
      <c r="O31" s="97">
        <v>9115.9501953125</v>
      </c>
      <c r="P31" s="77"/>
      <c r="Q31" s="98"/>
      <c r="R31" s="98"/>
      <c r="S31" s="99"/>
      <c r="T31" s="51">
        <v>1</v>
      </c>
      <c r="U31" s="51">
        <v>0</v>
      </c>
      <c r="V31" s="52">
        <v>0</v>
      </c>
      <c r="W31" s="52">
        <v>0.016949</v>
      </c>
      <c r="X31" s="52">
        <v>0.034701</v>
      </c>
      <c r="Y31" s="52">
        <v>0.503116</v>
      </c>
      <c r="Z31" s="52">
        <v>0</v>
      </c>
      <c r="AA31" s="52">
        <v>0</v>
      </c>
      <c r="AB31" s="82">
        <v>31</v>
      </c>
      <c r="AC31" s="82"/>
      <c r="AD31" s="100"/>
      <c r="AE31" s="85" t="s">
        <v>513</v>
      </c>
      <c r="AF31" s="85">
        <v>624</v>
      </c>
      <c r="AG31" s="85">
        <v>1678</v>
      </c>
      <c r="AH31" s="85">
        <v>48411</v>
      </c>
      <c r="AI31" s="85">
        <v>1021</v>
      </c>
      <c r="AJ31" s="85"/>
      <c r="AK31" s="85" t="s">
        <v>547</v>
      </c>
      <c r="AL31" s="85" t="s">
        <v>575</v>
      </c>
      <c r="AM31" s="89" t="s">
        <v>601</v>
      </c>
      <c r="AN31" s="85"/>
      <c r="AO31" s="87">
        <v>40087.88891203704</v>
      </c>
      <c r="AP31" s="89" t="s">
        <v>634</v>
      </c>
      <c r="AQ31" s="85" t="b">
        <v>0</v>
      </c>
      <c r="AR31" s="85" t="b">
        <v>0</v>
      </c>
      <c r="AS31" s="85" t="b">
        <v>1</v>
      </c>
      <c r="AT31" s="85"/>
      <c r="AU31" s="85">
        <v>44</v>
      </c>
      <c r="AV31" s="89" t="s">
        <v>651</v>
      </c>
      <c r="AW31" s="85" t="b">
        <v>0</v>
      </c>
      <c r="AX31" s="85" t="s">
        <v>676</v>
      </c>
      <c r="AY31" s="89" t="s">
        <v>705</v>
      </c>
      <c r="AZ31" s="85" t="s">
        <v>65</v>
      </c>
      <c r="BA31" s="85" t="str">
        <f>REPLACE(INDEX(GroupVertices[Group],MATCH(Vertices[[#This Row],[Vertex]],GroupVertices[Vertex],0)),1,1,"")</f>
        <v>1</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41.45" customHeight="1">
      <c r="A32" s="14" t="s">
        <v>244</v>
      </c>
      <c r="C32" s="15"/>
      <c r="D32" s="15" t="s">
        <v>64</v>
      </c>
      <c r="E32" s="95">
        <v>223.79695767195767</v>
      </c>
      <c r="F32" s="81">
        <v>99.99305629705763</v>
      </c>
      <c r="G32" s="114" t="s">
        <v>666</v>
      </c>
      <c r="H32" s="15"/>
      <c r="I32" s="16" t="s">
        <v>244</v>
      </c>
      <c r="J32" s="66"/>
      <c r="K32" s="66"/>
      <c r="L32" s="116" t="s">
        <v>746</v>
      </c>
      <c r="M32" s="96">
        <v>3.3141047339265666</v>
      </c>
      <c r="N32" s="97">
        <v>252.14532470703125</v>
      </c>
      <c r="O32" s="97">
        <v>3619.230224609375</v>
      </c>
      <c r="P32" s="77"/>
      <c r="Q32" s="98"/>
      <c r="R32" s="98"/>
      <c r="S32" s="99"/>
      <c r="T32" s="51">
        <v>1</v>
      </c>
      <c r="U32" s="51">
        <v>0</v>
      </c>
      <c r="V32" s="52">
        <v>0</v>
      </c>
      <c r="W32" s="52">
        <v>0.016949</v>
      </c>
      <c r="X32" s="52">
        <v>0.034701</v>
      </c>
      <c r="Y32" s="52">
        <v>0.503116</v>
      </c>
      <c r="Z32" s="52">
        <v>0</v>
      </c>
      <c r="AA32" s="52">
        <v>0</v>
      </c>
      <c r="AB32" s="82">
        <v>32</v>
      </c>
      <c r="AC32" s="82"/>
      <c r="AD32" s="100"/>
      <c r="AE32" s="85" t="s">
        <v>514</v>
      </c>
      <c r="AF32" s="85">
        <v>539</v>
      </c>
      <c r="AG32" s="85">
        <v>1787</v>
      </c>
      <c r="AH32" s="85">
        <v>3688</v>
      </c>
      <c r="AI32" s="85">
        <v>3303</v>
      </c>
      <c r="AJ32" s="85"/>
      <c r="AK32" s="85" t="s">
        <v>548</v>
      </c>
      <c r="AL32" s="85" t="s">
        <v>576</v>
      </c>
      <c r="AM32" s="89" t="s">
        <v>602</v>
      </c>
      <c r="AN32" s="85"/>
      <c r="AO32" s="87">
        <v>40433.653819444444</v>
      </c>
      <c r="AP32" s="89" t="s">
        <v>635</v>
      </c>
      <c r="AQ32" s="85" t="b">
        <v>0</v>
      </c>
      <c r="AR32" s="85" t="b">
        <v>0</v>
      </c>
      <c r="AS32" s="85" t="b">
        <v>1</v>
      </c>
      <c r="AT32" s="85"/>
      <c r="AU32" s="85">
        <v>28</v>
      </c>
      <c r="AV32" s="89" t="s">
        <v>648</v>
      </c>
      <c r="AW32" s="85" t="b">
        <v>0</v>
      </c>
      <c r="AX32" s="85" t="s">
        <v>676</v>
      </c>
      <c r="AY32" s="89" t="s">
        <v>706</v>
      </c>
      <c r="AZ32" s="85" t="s">
        <v>65</v>
      </c>
      <c r="BA32" s="85" t="str">
        <f>REPLACE(INDEX(GroupVertices[Group],MATCH(Vertices[[#This Row],[Vertex]],GroupVertices[Vertex],0)),1,1,"")</f>
        <v>1</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41.45" customHeight="1">
      <c r="A33" s="14" t="s">
        <v>245</v>
      </c>
      <c r="C33" s="15"/>
      <c r="D33" s="15" t="s">
        <v>64</v>
      </c>
      <c r="E33" s="95">
        <v>230.75950727513228</v>
      </c>
      <c r="F33" s="81">
        <v>99.99227396281357</v>
      </c>
      <c r="G33" s="114" t="s">
        <v>667</v>
      </c>
      <c r="H33" s="15"/>
      <c r="I33" s="16" t="s">
        <v>245</v>
      </c>
      <c r="J33" s="66"/>
      <c r="K33" s="66"/>
      <c r="L33" s="116" t="s">
        <v>747</v>
      </c>
      <c r="M33" s="96">
        <v>3.574830659666051</v>
      </c>
      <c r="N33" s="97">
        <v>4051.43505859375</v>
      </c>
      <c r="O33" s="97">
        <v>1094.6881103515625</v>
      </c>
      <c r="P33" s="77"/>
      <c r="Q33" s="98"/>
      <c r="R33" s="98"/>
      <c r="S33" s="99"/>
      <c r="T33" s="51">
        <v>1</v>
      </c>
      <c r="U33" s="51">
        <v>0</v>
      </c>
      <c r="V33" s="52">
        <v>0</v>
      </c>
      <c r="W33" s="52">
        <v>0.016949</v>
      </c>
      <c r="X33" s="52">
        <v>0.034701</v>
      </c>
      <c r="Y33" s="52">
        <v>0.503116</v>
      </c>
      <c r="Z33" s="52">
        <v>0</v>
      </c>
      <c r="AA33" s="52">
        <v>0</v>
      </c>
      <c r="AB33" s="82">
        <v>33</v>
      </c>
      <c r="AC33" s="82"/>
      <c r="AD33" s="100"/>
      <c r="AE33" s="85" t="s">
        <v>515</v>
      </c>
      <c r="AF33" s="85">
        <v>1078</v>
      </c>
      <c r="AG33" s="85">
        <v>1988</v>
      </c>
      <c r="AH33" s="85">
        <v>13662</v>
      </c>
      <c r="AI33" s="85">
        <v>8218</v>
      </c>
      <c r="AJ33" s="85"/>
      <c r="AK33" s="85" t="s">
        <v>549</v>
      </c>
      <c r="AL33" s="85" t="s">
        <v>577</v>
      </c>
      <c r="AM33" s="89" t="s">
        <v>603</v>
      </c>
      <c r="AN33" s="85"/>
      <c r="AO33" s="87">
        <v>40199.71474537037</v>
      </c>
      <c r="AP33" s="89" t="s">
        <v>636</v>
      </c>
      <c r="AQ33" s="85" t="b">
        <v>0</v>
      </c>
      <c r="AR33" s="85" t="b">
        <v>0</v>
      </c>
      <c r="AS33" s="85" t="b">
        <v>1</v>
      </c>
      <c r="AT33" s="85"/>
      <c r="AU33" s="85">
        <v>37</v>
      </c>
      <c r="AV33" s="89" t="s">
        <v>651</v>
      </c>
      <c r="AW33" s="85" t="b">
        <v>0</v>
      </c>
      <c r="AX33" s="85" t="s">
        <v>676</v>
      </c>
      <c r="AY33" s="89" t="s">
        <v>707</v>
      </c>
      <c r="AZ33" s="85" t="s">
        <v>65</v>
      </c>
      <c r="BA33" s="85" t="str">
        <f>REPLACE(INDEX(GroupVertices[Group],MATCH(Vertices[[#This Row],[Vertex]],GroupVertices[Vertex],0)),1,1,"")</f>
        <v>1</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41.45" customHeight="1">
      <c r="A34" s="14" t="s">
        <v>246</v>
      </c>
      <c r="C34" s="15"/>
      <c r="D34" s="15" t="s">
        <v>64</v>
      </c>
      <c r="E34" s="95">
        <v>238.17237103174602</v>
      </c>
      <c r="F34" s="81">
        <v>99.99144102983729</v>
      </c>
      <c r="G34" s="114" t="s">
        <v>668</v>
      </c>
      <c r="H34" s="15"/>
      <c r="I34" s="16" t="s">
        <v>246</v>
      </c>
      <c r="J34" s="66"/>
      <c r="K34" s="66"/>
      <c r="L34" s="116" t="s">
        <v>748</v>
      </c>
      <c r="M34" s="96">
        <v>3.852419456224507</v>
      </c>
      <c r="N34" s="97">
        <v>3340.673095703125</v>
      </c>
      <c r="O34" s="97">
        <v>2805.944091796875</v>
      </c>
      <c r="P34" s="77"/>
      <c r="Q34" s="98"/>
      <c r="R34" s="98"/>
      <c r="S34" s="99"/>
      <c r="T34" s="51">
        <v>1</v>
      </c>
      <c r="U34" s="51">
        <v>0</v>
      </c>
      <c r="V34" s="52">
        <v>0</v>
      </c>
      <c r="W34" s="52">
        <v>0.016949</v>
      </c>
      <c r="X34" s="52">
        <v>0.034701</v>
      </c>
      <c r="Y34" s="52">
        <v>0.503116</v>
      </c>
      <c r="Z34" s="52">
        <v>0</v>
      </c>
      <c r="AA34" s="52">
        <v>0</v>
      </c>
      <c r="AB34" s="82">
        <v>34</v>
      </c>
      <c r="AC34" s="82"/>
      <c r="AD34" s="100"/>
      <c r="AE34" s="85" t="s">
        <v>516</v>
      </c>
      <c r="AF34" s="85">
        <v>2197</v>
      </c>
      <c r="AG34" s="85">
        <v>2202</v>
      </c>
      <c r="AH34" s="85">
        <v>30765</v>
      </c>
      <c r="AI34" s="85">
        <v>25816</v>
      </c>
      <c r="AJ34" s="85"/>
      <c r="AK34" s="85" t="s">
        <v>550</v>
      </c>
      <c r="AL34" s="85" t="s">
        <v>561</v>
      </c>
      <c r="AM34" s="89" t="s">
        <v>604</v>
      </c>
      <c r="AN34" s="85"/>
      <c r="AO34" s="87">
        <v>39860.65268518519</v>
      </c>
      <c r="AP34" s="89" t="s">
        <v>637</v>
      </c>
      <c r="AQ34" s="85" t="b">
        <v>0</v>
      </c>
      <c r="AR34" s="85" t="b">
        <v>0</v>
      </c>
      <c r="AS34" s="85" t="b">
        <v>1</v>
      </c>
      <c r="AT34" s="85"/>
      <c r="AU34" s="85">
        <v>98</v>
      </c>
      <c r="AV34" s="89" t="s">
        <v>645</v>
      </c>
      <c r="AW34" s="85" t="b">
        <v>0</v>
      </c>
      <c r="AX34" s="85" t="s">
        <v>676</v>
      </c>
      <c r="AY34" s="89" t="s">
        <v>708</v>
      </c>
      <c r="AZ34" s="85" t="s">
        <v>65</v>
      </c>
      <c r="BA34" s="85" t="str">
        <f>REPLACE(INDEX(GroupVertices[Group],MATCH(Vertices[[#This Row],[Vertex]],GroupVertices[Vertex],0)),1,1,"")</f>
        <v>1</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41.45" customHeight="1">
      <c r="A35" s="14" t="s">
        <v>247</v>
      </c>
      <c r="C35" s="15"/>
      <c r="D35" s="15" t="s">
        <v>64</v>
      </c>
      <c r="E35" s="95">
        <v>196.57027116402116</v>
      </c>
      <c r="F35" s="81">
        <v>99.99611557425085</v>
      </c>
      <c r="G35" s="114" t="s">
        <v>669</v>
      </c>
      <c r="H35" s="15"/>
      <c r="I35" s="16" t="s">
        <v>247</v>
      </c>
      <c r="J35" s="66"/>
      <c r="K35" s="66"/>
      <c r="L35" s="116" t="s">
        <v>749</v>
      </c>
      <c r="M35" s="96">
        <v>2.29454962133336</v>
      </c>
      <c r="N35" s="97">
        <v>1410.90087890625</v>
      </c>
      <c r="O35" s="97">
        <v>993.4653930664062</v>
      </c>
      <c r="P35" s="77"/>
      <c r="Q35" s="98"/>
      <c r="R35" s="98"/>
      <c r="S35" s="99"/>
      <c r="T35" s="51">
        <v>1</v>
      </c>
      <c r="U35" s="51">
        <v>0</v>
      </c>
      <c r="V35" s="52">
        <v>0</v>
      </c>
      <c r="W35" s="52">
        <v>0.016949</v>
      </c>
      <c r="X35" s="52">
        <v>0.034701</v>
      </c>
      <c r="Y35" s="52">
        <v>0.503116</v>
      </c>
      <c r="Z35" s="52">
        <v>0</v>
      </c>
      <c r="AA35" s="52">
        <v>0</v>
      </c>
      <c r="AB35" s="82">
        <v>35</v>
      </c>
      <c r="AC35" s="82"/>
      <c r="AD35" s="100"/>
      <c r="AE35" s="85" t="s">
        <v>517</v>
      </c>
      <c r="AF35" s="85">
        <v>659</v>
      </c>
      <c r="AG35" s="85">
        <v>1001</v>
      </c>
      <c r="AH35" s="85">
        <v>18386</v>
      </c>
      <c r="AI35" s="85">
        <v>641</v>
      </c>
      <c r="AJ35" s="85"/>
      <c r="AK35" s="85" t="s">
        <v>551</v>
      </c>
      <c r="AL35" s="85" t="s">
        <v>578</v>
      </c>
      <c r="AM35" s="89" t="s">
        <v>605</v>
      </c>
      <c r="AN35" s="85"/>
      <c r="AO35" s="87">
        <v>40623.00289351852</v>
      </c>
      <c r="AP35" s="85"/>
      <c r="AQ35" s="85" t="b">
        <v>1</v>
      </c>
      <c r="AR35" s="85" t="b">
        <v>0</v>
      </c>
      <c r="AS35" s="85" t="b">
        <v>0</v>
      </c>
      <c r="AT35" s="85"/>
      <c r="AU35" s="85">
        <v>13</v>
      </c>
      <c r="AV35" s="89" t="s">
        <v>645</v>
      </c>
      <c r="AW35" s="85" t="b">
        <v>0</v>
      </c>
      <c r="AX35" s="85" t="s">
        <v>676</v>
      </c>
      <c r="AY35" s="89" t="s">
        <v>709</v>
      </c>
      <c r="AZ35" s="85" t="s">
        <v>65</v>
      </c>
      <c r="BA35" s="85" t="str">
        <f>REPLACE(INDEX(GroupVertices[Group],MATCH(Vertices[[#This Row],[Vertex]],GroupVertices[Vertex],0)),1,1,"")</f>
        <v>1</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41.45" customHeight="1">
      <c r="A36" s="14" t="s">
        <v>248</v>
      </c>
      <c r="C36" s="15"/>
      <c r="D36" s="15" t="s">
        <v>64</v>
      </c>
      <c r="E36" s="95">
        <v>339.5276951058201</v>
      </c>
      <c r="F36" s="81">
        <v>99.98005242288137</v>
      </c>
      <c r="G36" s="114" t="s">
        <v>670</v>
      </c>
      <c r="H36" s="15"/>
      <c r="I36" s="16" t="s">
        <v>248</v>
      </c>
      <c r="J36" s="66"/>
      <c r="K36" s="66"/>
      <c r="L36" s="116" t="s">
        <v>750</v>
      </c>
      <c r="M36" s="96">
        <v>7.647862534402273</v>
      </c>
      <c r="N36" s="97">
        <v>591.8096923828125</v>
      </c>
      <c r="O36" s="97">
        <v>7534.056640625</v>
      </c>
      <c r="P36" s="77"/>
      <c r="Q36" s="98"/>
      <c r="R36" s="98"/>
      <c r="S36" s="99"/>
      <c r="T36" s="51">
        <v>1</v>
      </c>
      <c r="U36" s="51">
        <v>0</v>
      </c>
      <c r="V36" s="52">
        <v>0</v>
      </c>
      <c r="W36" s="52">
        <v>0.016949</v>
      </c>
      <c r="X36" s="52">
        <v>0.034701</v>
      </c>
      <c r="Y36" s="52">
        <v>0.503116</v>
      </c>
      <c r="Z36" s="52">
        <v>0</v>
      </c>
      <c r="AA36" s="52">
        <v>0</v>
      </c>
      <c r="AB36" s="82">
        <v>36</v>
      </c>
      <c r="AC36" s="82"/>
      <c r="AD36" s="100"/>
      <c r="AE36" s="85" t="s">
        <v>518</v>
      </c>
      <c r="AF36" s="85">
        <v>30</v>
      </c>
      <c r="AG36" s="85">
        <v>5128</v>
      </c>
      <c r="AH36" s="85">
        <v>5770</v>
      </c>
      <c r="AI36" s="85">
        <v>2080</v>
      </c>
      <c r="AJ36" s="85"/>
      <c r="AK36" s="85" t="s">
        <v>552</v>
      </c>
      <c r="AL36" s="85" t="s">
        <v>579</v>
      </c>
      <c r="AM36" s="89" t="s">
        <v>606</v>
      </c>
      <c r="AN36" s="85"/>
      <c r="AO36" s="87">
        <v>39743.95318287037</v>
      </c>
      <c r="AP36" s="89" t="s">
        <v>638</v>
      </c>
      <c r="AQ36" s="85" t="b">
        <v>0</v>
      </c>
      <c r="AR36" s="85" t="b">
        <v>0</v>
      </c>
      <c r="AS36" s="85" t="b">
        <v>1</v>
      </c>
      <c r="AT36" s="85"/>
      <c r="AU36" s="85">
        <v>424</v>
      </c>
      <c r="AV36" s="89" t="s">
        <v>645</v>
      </c>
      <c r="AW36" s="85" t="b">
        <v>0</v>
      </c>
      <c r="AX36" s="85" t="s">
        <v>676</v>
      </c>
      <c r="AY36" s="89" t="s">
        <v>710</v>
      </c>
      <c r="AZ36" s="85" t="s">
        <v>65</v>
      </c>
      <c r="BA36" s="85" t="str">
        <f>REPLACE(INDEX(GroupVertices[Group],MATCH(Vertices[[#This Row],[Vertex]],GroupVertices[Vertex],0)),1,1,"")</f>
        <v>1</v>
      </c>
      <c r="BB36" s="51"/>
      <c r="BC36" s="51"/>
      <c r="BD36" s="51"/>
      <c r="BE36" s="51"/>
      <c r="BF36" s="51"/>
      <c r="BG36" s="51"/>
      <c r="BH36" s="51"/>
      <c r="BI36" s="51"/>
      <c r="BJ36" s="51"/>
      <c r="BK36" s="51"/>
      <c r="BL36" s="51"/>
      <c r="BM36" s="52"/>
      <c r="BN36" s="51"/>
      <c r="BO36" s="52"/>
      <c r="BP36" s="51"/>
      <c r="BQ36" s="52"/>
      <c r="BR36" s="51"/>
      <c r="BS36" s="52"/>
      <c r="BT36" s="51"/>
      <c r="BU36" s="2"/>
      <c r="BV36" s="3"/>
      <c r="BW36" s="3"/>
      <c r="BX36" s="3"/>
      <c r="BY36" s="3"/>
    </row>
    <row r="37" spans="1:77" ht="41.45" customHeight="1">
      <c r="A37" s="14" t="s">
        <v>249</v>
      </c>
      <c r="C37" s="15"/>
      <c r="D37" s="15" t="s">
        <v>64</v>
      </c>
      <c r="E37" s="95">
        <v>350.85482804232805</v>
      </c>
      <c r="F37" s="81">
        <v>99.97877967015594</v>
      </c>
      <c r="G37" s="114" t="s">
        <v>671</v>
      </c>
      <c r="H37" s="15"/>
      <c r="I37" s="16" t="s">
        <v>249</v>
      </c>
      <c r="J37" s="66"/>
      <c r="K37" s="66"/>
      <c r="L37" s="116" t="s">
        <v>751</v>
      </c>
      <c r="M37" s="96">
        <v>8.072028592694867</v>
      </c>
      <c r="N37" s="97">
        <v>3067.28271484375</v>
      </c>
      <c r="O37" s="97">
        <v>510.1253356933594</v>
      </c>
      <c r="P37" s="77"/>
      <c r="Q37" s="98"/>
      <c r="R37" s="98"/>
      <c r="S37" s="99"/>
      <c r="T37" s="51">
        <v>1</v>
      </c>
      <c r="U37" s="51">
        <v>0</v>
      </c>
      <c r="V37" s="52">
        <v>0</v>
      </c>
      <c r="W37" s="52">
        <v>0.016949</v>
      </c>
      <c r="X37" s="52">
        <v>0.034701</v>
      </c>
      <c r="Y37" s="52">
        <v>0.503116</v>
      </c>
      <c r="Z37" s="52">
        <v>0</v>
      </c>
      <c r="AA37" s="52">
        <v>0</v>
      </c>
      <c r="AB37" s="82">
        <v>37</v>
      </c>
      <c r="AC37" s="82"/>
      <c r="AD37" s="100"/>
      <c r="AE37" s="85" t="s">
        <v>519</v>
      </c>
      <c r="AF37" s="85">
        <v>499</v>
      </c>
      <c r="AG37" s="85">
        <v>5455</v>
      </c>
      <c r="AH37" s="85">
        <v>20198</v>
      </c>
      <c r="AI37" s="85">
        <v>866</v>
      </c>
      <c r="AJ37" s="85"/>
      <c r="AK37" s="85" t="s">
        <v>553</v>
      </c>
      <c r="AL37" s="85" t="s">
        <v>561</v>
      </c>
      <c r="AM37" s="85"/>
      <c r="AN37" s="85"/>
      <c r="AO37" s="87">
        <v>39792.64570601852</v>
      </c>
      <c r="AP37" s="89" t="s">
        <v>639</v>
      </c>
      <c r="AQ37" s="85" t="b">
        <v>0</v>
      </c>
      <c r="AR37" s="85" t="b">
        <v>0</v>
      </c>
      <c r="AS37" s="85" t="b">
        <v>1</v>
      </c>
      <c r="AT37" s="85"/>
      <c r="AU37" s="85">
        <v>381</v>
      </c>
      <c r="AV37" s="89" t="s">
        <v>645</v>
      </c>
      <c r="AW37" s="85" t="b">
        <v>0</v>
      </c>
      <c r="AX37" s="85" t="s">
        <v>676</v>
      </c>
      <c r="AY37" s="89" t="s">
        <v>711</v>
      </c>
      <c r="AZ37" s="85" t="s">
        <v>65</v>
      </c>
      <c r="BA37" s="85" t="str">
        <f>REPLACE(INDEX(GroupVertices[Group],MATCH(Vertices[[#This Row],[Vertex]],GroupVertices[Vertex],0)),1,1,"")</f>
        <v>1</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41.45" customHeight="1">
      <c r="A38" s="14" t="s">
        <v>250</v>
      </c>
      <c r="C38" s="15"/>
      <c r="D38" s="15" t="s">
        <v>64</v>
      </c>
      <c r="E38" s="95">
        <v>250.4347718253968</v>
      </c>
      <c r="F38" s="81">
        <v>99.9900631874373</v>
      </c>
      <c r="G38" s="114" t="s">
        <v>672</v>
      </c>
      <c r="H38" s="15"/>
      <c r="I38" s="16" t="s">
        <v>250</v>
      </c>
      <c r="J38" s="66"/>
      <c r="K38" s="66"/>
      <c r="L38" s="116" t="s">
        <v>752</v>
      </c>
      <c r="M38" s="96">
        <v>4.311608400064196</v>
      </c>
      <c r="N38" s="97">
        <v>4905.29248046875</v>
      </c>
      <c r="O38" s="97">
        <v>4535.806640625</v>
      </c>
      <c r="P38" s="77"/>
      <c r="Q38" s="98"/>
      <c r="R38" s="98"/>
      <c r="S38" s="99"/>
      <c r="T38" s="51">
        <v>1</v>
      </c>
      <c r="U38" s="51">
        <v>0</v>
      </c>
      <c r="V38" s="52">
        <v>0</v>
      </c>
      <c r="W38" s="52">
        <v>0.016949</v>
      </c>
      <c r="X38" s="52">
        <v>0.034701</v>
      </c>
      <c r="Y38" s="52">
        <v>0.503116</v>
      </c>
      <c r="Z38" s="52">
        <v>0</v>
      </c>
      <c r="AA38" s="52">
        <v>0</v>
      </c>
      <c r="AB38" s="82">
        <v>38</v>
      </c>
      <c r="AC38" s="82"/>
      <c r="AD38" s="100"/>
      <c r="AE38" s="85" t="s">
        <v>520</v>
      </c>
      <c r="AF38" s="85">
        <v>662</v>
      </c>
      <c r="AG38" s="85">
        <v>2556</v>
      </c>
      <c r="AH38" s="85">
        <v>7095</v>
      </c>
      <c r="AI38" s="85">
        <v>5227</v>
      </c>
      <c r="AJ38" s="85"/>
      <c r="AK38" s="85" t="s">
        <v>554</v>
      </c>
      <c r="AL38" s="85" t="s">
        <v>580</v>
      </c>
      <c r="AM38" s="85"/>
      <c r="AN38" s="85"/>
      <c r="AO38" s="87">
        <v>42076.94662037037</v>
      </c>
      <c r="AP38" s="89" t="s">
        <v>640</v>
      </c>
      <c r="AQ38" s="85" t="b">
        <v>0</v>
      </c>
      <c r="AR38" s="85" t="b">
        <v>0</v>
      </c>
      <c r="AS38" s="85" t="b">
        <v>1</v>
      </c>
      <c r="AT38" s="85"/>
      <c r="AU38" s="85">
        <v>138</v>
      </c>
      <c r="AV38" s="89" t="s">
        <v>645</v>
      </c>
      <c r="AW38" s="85" t="b">
        <v>0</v>
      </c>
      <c r="AX38" s="85" t="s">
        <v>676</v>
      </c>
      <c r="AY38" s="89" t="s">
        <v>712</v>
      </c>
      <c r="AZ38" s="85" t="s">
        <v>65</v>
      </c>
      <c r="BA38" s="85" t="str">
        <f>REPLACE(INDEX(GroupVertices[Group],MATCH(Vertices[[#This Row],[Vertex]],GroupVertices[Vertex],0)),1,1,"")</f>
        <v>1</v>
      </c>
      <c r="BB38" s="51"/>
      <c r="BC38" s="51"/>
      <c r="BD38" s="51"/>
      <c r="BE38" s="51"/>
      <c r="BF38" s="51"/>
      <c r="BG38" s="51"/>
      <c r="BH38" s="51"/>
      <c r="BI38" s="51"/>
      <c r="BJ38" s="51"/>
      <c r="BK38" s="51"/>
      <c r="BL38" s="51"/>
      <c r="BM38" s="52"/>
      <c r="BN38" s="51"/>
      <c r="BO38" s="52"/>
      <c r="BP38" s="51"/>
      <c r="BQ38" s="52"/>
      <c r="BR38" s="51"/>
      <c r="BS38" s="52"/>
      <c r="BT38" s="51"/>
      <c r="BU38" s="2"/>
      <c r="BV38" s="3"/>
      <c r="BW38" s="3"/>
      <c r="BX38" s="3"/>
      <c r="BY38" s="3"/>
    </row>
    <row r="39" spans="1:77" ht="41.45" customHeight="1">
      <c r="A39" s="14" t="s">
        <v>251</v>
      </c>
      <c r="C39" s="15"/>
      <c r="D39" s="15" t="s">
        <v>64</v>
      </c>
      <c r="E39" s="95">
        <v>192.10176917989418</v>
      </c>
      <c r="F39" s="81">
        <v>99.99661766936272</v>
      </c>
      <c r="G39" s="114" t="s">
        <v>673</v>
      </c>
      <c r="H39" s="15"/>
      <c r="I39" s="16" t="s">
        <v>251</v>
      </c>
      <c r="J39" s="66"/>
      <c r="K39" s="66"/>
      <c r="L39" s="116" t="s">
        <v>753</v>
      </c>
      <c r="M39" s="96">
        <v>2.1272180570527954</v>
      </c>
      <c r="N39" s="97">
        <v>2450.707275390625</v>
      </c>
      <c r="O39" s="97">
        <v>9574.9833984375</v>
      </c>
      <c r="P39" s="77"/>
      <c r="Q39" s="98"/>
      <c r="R39" s="98"/>
      <c r="S39" s="99"/>
      <c r="T39" s="51">
        <v>1</v>
      </c>
      <c r="U39" s="51">
        <v>0</v>
      </c>
      <c r="V39" s="52">
        <v>0</v>
      </c>
      <c r="W39" s="52">
        <v>0.016949</v>
      </c>
      <c r="X39" s="52">
        <v>0.034701</v>
      </c>
      <c r="Y39" s="52">
        <v>0.503116</v>
      </c>
      <c r="Z39" s="52">
        <v>0</v>
      </c>
      <c r="AA39" s="52">
        <v>0</v>
      </c>
      <c r="AB39" s="82">
        <v>39</v>
      </c>
      <c r="AC39" s="82"/>
      <c r="AD39" s="100"/>
      <c r="AE39" s="85" t="s">
        <v>521</v>
      </c>
      <c r="AF39" s="85">
        <v>564</v>
      </c>
      <c r="AG39" s="85">
        <v>872</v>
      </c>
      <c r="AH39" s="85">
        <v>1405</v>
      </c>
      <c r="AI39" s="85">
        <v>322</v>
      </c>
      <c r="AJ39" s="85"/>
      <c r="AK39" s="85" t="s">
        <v>555</v>
      </c>
      <c r="AL39" s="85" t="s">
        <v>581</v>
      </c>
      <c r="AM39" s="89" t="s">
        <v>607</v>
      </c>
      <c r="AN39" s="85"/>
      <c r="AO39" s="87">
        <v>41612.36578703704</v>
      </c>
      <c r="AP39" s="89" t="s">
        <v>641</v>
      </c>
      <c r="AQ39" s="85" t="b">
        <v>1</v>
      </c>
      <c r="AR39" s="85" t="b">
        <v>0</v>
      </c>
      <c r="AS39" s="85" t="b">
        <v>0</v>
      </c>
      <c r="AT39" s="85"/>
      <c r="AU39" s="85">
        <v>24</v>
      </c>
      <c r="AV39" s="89" t="s">
        <v>645</v>
      </c>
      <c r="AW39" s="85" t="b">
        <v>0</v>
      </c>
      <c r="AX39" s="85" t="s">
        <v>676</v>
      </c>
      <c r="AY39" s="89" t="s">
        <v>713</v>
      </c>
      <c r="AZ39" s="85" t="s">
        <v>65</v>
      </c>
      <c r="BA39" s="85" t="str">
        <f>REPLACE(INDEX(GroupVertices[Group],MATCH(Vertices[[#This Row],[Vertex]],GroupVertices[Vertex],0)),1,1,"")</f>
        <v>1</v>
      </c>
      <c r="BB39" s="51"/>
      <c r="BC39" s="51"/>
      <c r="BD39" s="51"/>
      <c r="BE39" s="51"/>
      <c r="BF39" s="51"/>
      <c r="BG39" s="51"/>
      <c r="BH39" s="51"/>
      <c r="BI39" s="51"/>
      <c r="BJ39" s="51"/>
      <c r="BK39" s="51"/>
      <c r="BL39" s="51"/>
      <c r="BM39" s="52"/>
      <c r="BN39" s="51"/>
      <c r="BO39" s="52"/>
      <c r="BP39" s="51"/>
      <c r="BQ39" s="52"/>
      <c r="BR39" s="51"/>
      <c r="BS39" s="52"/>
      <c r="BT39" s="51"/>
      <c r="BU39" s="2"/>
      <c r="BV39" s="3"/>
      <c r="BW39" s="3"/>
      <c r="BX39" s="3"/>
      <c r="BY39" s="3"/>
    </row>
    <row r="40" spans="1:77" ht="41.45" customHeight="1">
      <c r="A40" s="14" t="s">
        <v>252</v>
      </c>
      <c r="C40" s="15"/>
      <c r="D40" s="15" t="s">
        <v>64</v>
      </c>
      <c r="E40" s="95">
        <v>572.9982638888889</v>
      </c>
      <c r="F40" s="81">
        <v>99.95381892633901</v>
      </c>
      <c r="G40" s="114" t="s">
        <v>674</v>
      </c>
      <c r="H40" s="15"/>
      <c r="I40" s="16" t="s">
        <v>252</v>
      </c>
      <c r="J40" s="66"/>
      <c r="K40" s="66"/>
      <c r="L40" s="116" t="s">
        <v>754</v>
      </c>
      <c r="M40" s="96">
        <v>16.39061248208448</v>
      </c>
      <c r="N40" s="97">
        <v>4627.5205078125</v>
      </c>
      <c r="O40" s="97">
        <v>2822.10107421875</v>
      </c>
      <c r="P40" s="77"/>
      <c r="Q40" s="98"/>
      <c r="R40" s="98"/>
      <c r="S40" s="99"/>
      <c r="T40" s="51">
        <v>1</v>
      </c>
      <c r="U40" s="51">
        <v>0</v>
      </c>
      <c r="V40" s="52">
        <v>0</v>
      </c>
      <c r="W40" s="52">
        <v>0.016949</v>
      </c>
      <c r="X40" s="52">
        <v>0.034701</v>
      </c>
      <c r="Y40" s="52">
        <v>0.503116</v>
      </c>
      <c r="Z40" s="52">
        <v>0</v>
      </c>
      <c r="AA40" s="52">
        <v>0</v>
      </c>
      <c r="AB40" s="82">
        <v>40</v>
      </c>
      <c r="AC40" s="82"/>
      <c r="AD40" s="100"/>
      <c r="AE40" s="85" t="s">
        <v>522</v>
      </c>
      <c r="AF40" s="85">
        <v>6771</v>
      </c>
      <c r="AG40" s="85">
        <v>11868</v>
      </c>
      <c r="AH40" s="85">
        <v>12495</v>
      </c>
      <c r="AI40" s="85">
        <v>45386</v>
      </c>
      <c r="AJ40" s="85"/>
      <c r="AK40" s="85" t="s">
        <v>556</v>
      </c>
      <c r="AL40" s="85" t="s">
        <v>582</v>
      </c>
      <c r="AM40" s="89" t="s">
        <v>608</v>
      </c>
      <c r="AN40" s="85"/>
      <c r="AO40" s="87">
        <v>39459.80023148148</v>
      </c>
      <c r="AP40" s="89" t="s">
        <v>642</v>
      </c>
      <c r="AQ40" s="85" t="b">
        <v>0</v>
      </c>
      <c r="AR40" s="85" t="b">
        <v>0</v>
      </c>
      <c r="AS40" s="85" t="b">
        <v>1</v>
      </c>
      <c r="AT40" s="85"/>
      <c r="AU40" s="85">
        <v>1397</v>
      </c>
      <c r="AV40" s="89" t="s">
        <v>652</v>
      </c>
      <c r="AW40" s="85" t="b">
        <v>1</v>
      </c>
      <c r="AX40" s="85" t="s">
        <v>676</v>
      </c>
      <c r="AY40" s="89" t="s">
        <v>714</v>
      </c>
      <c r="AZ40" s="85" t="s">
        <v>65</v>
      </c>
      <c r="BA40" s="85" t="str">
        <f>REPLACE(INDEX(GroupVertices[Group],MATCH(Vertices[[#This Row],[Vertex]],GroupVertices[Vertex],0)),1,1,"")</f>
        <v>1</v>
      </c>
      <c r="BB40" s="51"/>
      <c r="BC40" s="51"/>
      <c r="BD40" s="51"/>
      <c r="BE40" s="51"/>
      <c r="BF40" s="51"/>
      <c r="BG40" s="51"/>
      <c r="BH40" s="51"/>
      <c r="BI40" s="51"/>
      <c r="BJ40" s="51"/>
      <c r="BK40" s="51"/>
      <c r="BL40" s="51"/>
      <c r="BM40" s="52"/>
      <c r="BN40" s="51"/>
      <c r="BO40" s="52"/>
      <c r="BP40" s="51"/>
      <c r="BQ40" s="52"/>
      <c r="BR40" s="51"/>
      <c r="BS40" s="52"/>
      <c r="BT40" s="51"/>
      <c r="BU40" s="2"/>
      <c r="BV40" s="3"/>
      <c r="BW40" s="3"/>
      <c r="BX40" s="3"/>
      <c r="BY40" s="3"/>
    </row>
    <row r="41" spans="1:77" ht="41.45" customHeight="1">
      <c r="A41" s="14" t="s">
        <v>253</v>
      </c>
      <c r="C41" s="15"/>
      <c r="D41" s="15" t="s">
        <v>64</v>
      </c>
      <c r="E41" s="95">
        <v>179.8393683862434</v>
      </c>
      <c r="F41" s="81">
        <v>99.99799551176271</v>
      </c>
      <c r="G41" s="114" t="s">
        <v>675</v>
      </c>
      <c r="H41" s="15"/>
      <c r="I41" s="16" t="s">
        <v>253</v>
      </c>
      <c r="J41" s="66"/>
      <c r="K41" s="66"/>
      <c r="L41" s="116" t="s">
        <v>755</v>
      </c>
      <c r="M41" s="96">
        <v>1.6680291132131064</v>
      </c>
      <c r="N41" s="97">
        <v>230.22390747070312</v>
      </c>
      <c r="O41" s="97">
        <v>5660.2265625</v>
      </c>
      <c r="P41" s="77"/>
      <c r="Q41" s="98"/>
      <c r="R41" s="98"/>
      <c r="S41" s="99"/>
      <c r="T41" s="51">
        <v>1</v>
      </c>
      <c r="U41" s="51">
        <v>0</v>
      </c>
      <c r="V41" s="52">
        <v>0</v>
      </c>
      <c r="W41" s="52">
        <v>0.016949</v>
      </c>
      <c r="X41" s="52">
        <v>0.034701</v>
      </c>
      <c r="Y41" s="52">
        <v>0.503116</v>
      </c>
      <c r="Z41" s="52">
        <v>0</v>
      </c>
      <c r="AA41" s="52">
        <v>0</v>
      </c>
      <c r="AB41" s="82">
        <v>41</v>
      </c>
      <c r="AC41" s="82"/>
      <c r="AD41" s="100"/>
      <c r="AE41" s="85" t="s">
        <v>523</v>
      </c>
      <c r="AF41" s="85">
        <v>1750</v>
      </c>
      <c r="AG41" s="85">
        <v>518</v>
      </c>
      <c r="AH41" s="85">
        <v>1139</v>
      </c>
      <c r="AI41" s="85">
        <v>936</v>
      </c>
      <c r="AJ41" s="85"/>
      <c r="AK41" s="85" t="s">
        <v>557</v>
      </c>
      <c r="AL41" s="85" t="s">
        <v>583</v>
      </c>
      <c r="AM41" s="85"/>
      <c r="AN41" s="85"/>
      <c r="AO41" s="87">
        <v>39997.58319444444</v>
      </c>
      <c r="AP41" s="89" t="s">
        <v>643</v>
      </c>
      <c r="AQ41" s="85" t="b">
        <v>0</v>
      </c>
      <c r="AR41" s="85" t="b">
        <v>0</v>
      </c>
      <c r="AS41" s="85" t="b">
        <v>1</v>
      </c>
      <c r="AT41" s="85"/>
      <c r="AU41" s="85">
        <v>45</v>
      </c>
      <c r="AV41" s="89" t="s">
        <v>645</v>
      </c>
      <c r="AW41" s="85" t="b">
        <v>0</v>
      </c>
      <c r="AX41" s="85" t="s">
        <v>676</v>
      </c>
      <c r="AY41" s="89" t="s">
        <v>715</v>
      </c>
      <c r="AZ41" s="85" t="s">
        <v>65</v>
      </c>
      <c r="BA41" s="85" t="str">
        <f>REPLACE(INDEX(GroupVertices[Group],MATCH(Vertices[[#This Row],[Vertex]],GroupVertices[Vertex],0)),1,1,"")</f>
        <v>1</v>
      </c>
      <c r="BB41" s="51"/>
      <c r="BC41" s="51"/>
      <c r="BD41" s="51"/>
      <c r="BE41" s="51"/>
      <c r="BF41" s="51"/>
      <c r="BG41" s="51"/>
      <c r="BH41" s="51"/>
      <c r="BI41" s="51"/>
      <c r="BJ41" s="51"/>
      <c r="BK41" s="51"/>
      <c r="BL41" s="51"/>
      <c r="BM41" s="52"/>
      <c r="BN41" s="51"/>
      <c r="BO41" s="52"/>
      <c r="BP41" s="51"/>
      <c r="BQ41" s="52"/>
      <c r="BR41" s="51"/>
      <c r="BS41" s="52"/>
      <c r="BT41" s="51"/>
      <c r="BU41" s="2"/>
      <c r="BV41" s="3"/>
      <c r="BW41" s="3"/>
      <c r="BX41" s="3"/>
      <c r="BY41" s="3"/>
    </row>
    <row r="42" spans="1:77" ht="41.45" customHeight="1">
      <c r="A42" s="101" t="s">
        <v>235</v>
      </c>
      <c r="C42" s="102"/>
      <c r="D42" s="102" t="s">
        <v>64</v>
      </c>
      <c r="E42" s="103">
        <v>174.5395171957672</v>
      </c>
      <c r="F42" s="104">
        <v>99.99859101991865</v>
      </c>
      <c r="G42" s="115" t="s">
        <v>330</v>
      </c>
      <c r="H42" s="102"/>
      <c r="I42" s="105" t="s">
        <v>235</v>
      </c>
      <c r="J42" s="106"/>
      <c r="K42" s="106"/>
      <c r="L42" s="117" t="s">
        <v>756</v>
      </c>
      <c r="M42" s="107">
        <v>1.469566095112902</v>
      </c>
      <c r="N42" s="108">
        <v>1385.43701171875</v>
      </c>
      <c r="O42" s="108">
        <v>9019.08984375</v>
      </c>
      <c r="P42" s="109"/>
      <c r="Q42" s="110"/>
      <c r="R42" s="110"/>
      <c r="S42" s="111"/>
      <c r="T42" s="51">
        <v>0</v>
      </c>
      <c r="U42" s="51">
        <v>1</v>
      </c>
      <c r="V42" s="52">
        <v>0</v>
      </c>
      <c r="W42" s="52">
        <v>0.016949</v>
      </c>
      <c r="X42" s="52">
        <v>0.034701</v>
      </c>
      <c r="Y42" s="52">
        <v>0.503116</v>
      </c>
      <c r="Z42" s="52">
        <v>0</v>
      </c>
      <c r="AA42" s="52">
        <v>0</v>
      </c>
      <c r="AB42" s="112">
        <v>42</v>
      </c>
      <c r="AC42" s="112"/>
      <c r="AD42" s="113"/>
      <c r="AE42" s="85" t="s">
        <v>524</v>
      </c>
      <c r="AF42" s="85">
        <v>463</v>
      </c>
      <c r="AG42" s="85">
        <v>365</v>
      </c>
      <c r="AH42" s="85">
        <v>1413</v>
      </c>
      <c r="AI42" s="85">
        <v>1338</v>
      </c>
      <c r="AJ42" s="85"/>
      <c r="AK42" s="85" t="s">
        <v>558</v>
      </c>
      <c r="AL42" s="85" t="s">
        <v>584</v>
      </c>
      <c r="AM42" s="89" t="s">
        <v>609</v>
      </c>
      <c r="AN42" s="85"/>
      <c r="AO42" s="87">
        <v>43157.194548611114</v>
      </c>
      <c r="AP42" s="89" t="s">
        <v>644</v>
      </c>
      <c r="AQ42" s="85" t="b">
        <v>1</v>
      </c>
      <c r="AR42" s="85" t="b">
        <v>0</v>
      </c>
      <c r="AS42" s="85" t="b">
        <v>0</v>
      </c>
      <c r="AT42" s="85"/>
      <c r="AU42" s="85">
        <v>2</v>
      </c>
      <c r="AV42" s="85"/>
      <c r="AW42" s="85" t="b">
        <v>0</v>
      </c>
      <c r="AX42" s="85" t="s">
        <v>676</v>
      </c>
      <c r="AY42" s="89" t="s">
        <v>716</v>
      </c>
      <c r="AZ42" s="85" t="s">
        <v>66</v>
      </c>
      <c r="BA42" s="85" t="str">
        <f>REPLACE(INDEX(GroupVertices[Group],MATCH(Vertices[[#This Row],[Vertex]],GroupVertices[Vertex],0)),1,1,"")</f>
        <v>1</v>
      </c>
      <c r="BB42" s="51"/>
      <c r="BC42" s="51"/>
      <c r="BD42" s="51"/>
      <c r="BE42" s="51"/>
      <c r="BF42" s="51" t="s">
        <v>216</v>
      </c>
      <c r="BG42" s="51" t="s">
        <v>216</v>
      </c>
      <c r="BH42" s="130" t="s">
        <v>1008</v>
      </c>
      <c r="BI42" s="130" t="s">
        <v>1008</v>
      </c>
      <c r="BJ42" s="130" t="s">
        <v>1035</v>
      </c>
      <c r="BK42" s="130" t="s">
        <v>1035</v>
      </c>
      <c r="BL42" s="130">
        <v>0</v>
      </c>
      <c r="BM42" s="133">
        <v>0</v>
      </c>
      <c r="BN42" s="130">
        <v>0</v>
      </c>
      <c r="BO42" s="133">
        <v>0</v>
      </c>
      <c r="BP42" s="130">
        <v>0</v>
      </c>
      <c r="BQ42" s="133">
        <v>0</v>
      </c>
      <c r="BR42" s="130">
        <v>34</v>
      </c>
      <c r="BS42" s="133">
        <v>100</v>
      </c>
      <c r="BT42" s="130">
        <v>34</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2"/>
    <dataValidation allowBlank="1" showInputMessage="1" promptTitle="Vertex Tooltip" prompt="Enter optional text that will pop up when the mouse is hovered over the vertex." errorTitle="Invalid Vertex Image Key" sqref="L3:L4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2"/>
    <dataValidation allowBlank="1" showInputMessage="1" promptTitle="Vertex Label Fill Color" prompt="To select an optional fill color for the Label shape, right-click and select Select Color on the right-click menu." sqref="J3:J42"/>
    <dataValidation allowBlank="1" showInputMessage="1" promptTitle="Vertex Image File" prompt="Enter the path to an image file.  Hover over the column header for examples." errorTitle="Invalid Vertex Image Key" sqref="G3:G42"/>
    <dataValidation allowBlank="1" showInputMessage="1" promptTitle="Vertex Color" prompt="To select an optional vertex color, right-click and select Select Color on the right-click menu." sqref="C3:C42"/>
    <dataValidation allowBlank="1" showInputMessage="1" promptTitle="Vertex Opacity" prompt="Enter an optional vertex opacity between 0 (transparent) and 100 (opaque)." errorTitle="Invalid Vertex Opacity" error="The optional vertex opacity must be a whole number between 0 and 10." sqref="F3:F42"/>
    <dataValidation type="list" allowBlank="1" showInputMessage="1" showErrorMessage="1" promptTitle="Vertex Shape" prompt="Select an optional vertex shape." errorTitle="Invalid Vertex Shape" error="You have entered an invalid vertex shape.  Try selecting from the drop-down list instead." sqref="D3:D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2">
      <formula1>ValidVertexLabelPositions</formula1>
    </dataValidation>
    <dataValidation allowBlank="1" showInputMessage="1" showErrorMessage="1" promptTitle="Vertex Name" prompt="Enter the name of the vertex." sqref="A3:A42"/>
  </dataValidations>
  <hyperlinks>
    <hyperlink ref="AM3" r:id="rId1" display="https://t.co/IIlg1xpWL7"/>
    <hyperlink ref="AM4" r:id="rId2" display="https://t.co/sbXg9yHEpU"/>
    <hyperlink ref="AM5" r:id="rId3" display="https://t.co/IjI6A95Jim"/>
    <hyperlink ref="AM7" r:id="rId4" display="https://t.co/9faE6ulSyk"/>
    <hyperlink ref="AM8" r:id="rId5" display="https://t.co/KMoJYNf9My"/>
    <hyperlink ref="AM9" r:id="rId6" display="https://t.co/O12MQKUGTP"/>
    <hyperlink ref="AM10" r:id="rId7" display="https://t.co/4KL2eT98e3"/>
    <hyperlink ref="AM11" r:id="rId8" display="https://t.co/qTmhfyQMcP"/>
    <hyperlink ref="AM12" r:id="rId9" display="http://t.co/s0G9Zcb5jm"/>
    <hyperlink ref="AM13" r:id="rId10" display="https://t.co/7ZyrOx3pPe"/>
    <hyperlink ref="AM15" r:id="rId11" display="https://t.co/93vmIrf8l6"/>
    <hyperlink ref="AM21" r:id="rId12" display="https://t.co/QQCtEHn0jn"/>
    <hyperlink ref="AM24" r:id="rId13" display="https://t.co/b6ey2HY6iZ"/>
    <hyperlink ref="AM25" r:id="rId14" display="http://t.co/TJAdRdhYke"/>
    <hyperlink ref="AM26" r:id="rId15" display="https://t.co/Qg02cLFUzK"/>
    <hyperlink ref="AM29" r:id="rId16" display="https://t.co/S9WDQQyrkv"/>
    <hyperlink ref="AM31" r:id="rId17" display="https://t.co/0kGbdHWq4i"/>
    <hyperlink ref="AM32" r:id="rId18" display="https://t.co/mQfYamHBCe"/>
    <hyperlink ref="AM33" r:id="rId19" display="https://t.co/M51n6WkztY"/>
    <hyperlink ref="AM34" r:id="rId20" display="https://t.co/xVhIuiW3p1"/>
    <hyperlink ref="AM35" r:id="rId21" display="https://t.co/biNUmM2Rcf"/>
    <hyperlink ref="AM36" r:id="rId22" display="https://t.co/SiS9qPmlxe"/>
    <hyperlink ref="AM39" r:id="rId23" display="http://t.co/gbEml6DdR3"/>
    <hyperlink ref="AM40" r:id="rId24" display="http://t.co/X1s40eTq9M"/>
    <hyperlink ref="AM42" r:id="rId25" display="https://t.co/bgDYISYP58"/>
    <hyperlink ref="AP3" r:id="rId26" display="https://pbs.twimg.com/profile_banners/725050102893699072/1550532502"/>
    <hyperlink ref="AP4" r:id="rId27" display="https://pbs.twimg.com/profile_banners/143426394/1568044328"/>
    <hyperlink ref="AP5" r:id="rId28" display="https://pbs.twimg.com/profile_banners/64591837/1572645542"/>
    <hyperlink ref="AP6" r:id="rId29" display="https://pbs.twimg.com/profile_banners/67142774/1405392871"/>
    <hyperlink ref="AP7" r:id="rId30" display="https://pbs.twimg.com/profile_banners/304474863/1537472077"/>
    <hyperlink ref="AP8" r:id="rId31" display="https://pbs.twimg.com/profile_banners/946049228572372992/1571842080"/>
    <hyperlink ref="AP9" r:id="rId32" display="https://pbs.twimg.com/profile_banners/704124077284442112/1493233345"/>
    <hyperlink ref="AP10" r:id="rId33" display="https://pbs.twimg.com/profile_banners/732341699893178369/1570566632"/>
    <hyperlink ref="AP11" r:id="rId34" display="https://pbs.twimg.com/profile_banners/34580257/1354732628"/>
    <hyperlink ref="AP12" r:id="rId35" display="https://pbs.twimg.com/profile_banners/104906136/1548961106"/>
    <hyperlink ref="AP13" r:id="rId36" display="https://pbs.twimg.com/profile_banners/164793816/1513150209"/>
    <hyperlink ref="AP14" r:id="rId37" display="https://pbs.twimg.com/profile_banners/1181049716110495744/1570419357"/>
    <hyperlink ref="AP15" r:id="rId38" display="https://pbs.twimg.com/profile_banners/35013719/1569868035"/>
    <hyperlink ref="AP16" r:id="rId39" display="https://pbs.twimg.com/profile_banners/1181052724626022401/1570420423"/>
    <hyperlink ref="AP17" r:id="rId40" display="https://pbs.twimg.com/profile_banners/1178466347140800512/1569803345"/>
    <hyperlink ref="AP18" r:id="rId41" display="https://pbs.twimg.com/profile_banners/1178467126224375808/1569803522"/>
    <hyperlink ref="AP19" r:id="rId42" display="https://pbs.twimg.com/profile_banners/1184975159674818562/1571355223"/>
    <hyperlink ref="AP21" r:id="rId43" display="https://pbs.twimg.com/profile_banners/60613480/1571886265"/>
    <hyperlink ref="AP23" r:id="rId44" display="https://pbs.twimg.com/profile_banners/779513335393968128/1562797780"/>
    <hyperlink ref="AP24" r:id="rId45" display="https://pbs.twimg.com/profile_banners/76935934/1571052477"/>
    <hyperlink ref="AP25" r:id="rId46" display="https://pbs.twimg.com/profile_banners/20156191/1572982962"/>
    <hyperlink ref="AP26" r:id="rId47" display="https://pbs.twimg.com/profile_banners/54604013/1551243079"/>
    <hyperlink ref="AP29" r:id="rId48" display="https://pbs.twimg.com/profile_banners/547095749/1544409358"/>
    <hyperlink ref="AP30" r:id="rId49" display="https://pbs.twimg.com/profile_banners/96898947/1360762052"/>
    <hyperlink ref="AP31" r:id="rId50" display="https://pbs.twimg.com/profile_banners/79007770/1546834993"/>
    <hyperlink ref="AP32" r:id="rId51" display="https://pbs.twimg.com/profile_banners/189913492/1415914194"/>
    <hyperlink ref="AP33" r:id="rId52" display="https://pbs.twimg.com/profile_banners/107135926/1555084661"/>
    <hyperlink ref="AP34" r:id="rId53" display="https://pbs.twimg.com/profile_banners/20994778/1511184469"/>
    <hyperlink ref="AP36" r:id="rId54" display="https://pbs.twimg.com/profile_banners/16914651/1545237178"/>
    <hyperlink ref="AP37" r:id="rId55" display="https://pbs.twimg.com/profile_banners/18021445/1497736625"/>
    <hyperlink ref="AP38" r:id="rId56" display="https://pbs.twimg.com/profile_banners/3091531222/1542361598"/>
    <hyperlink ref="AP39" r:id="rId57" display="https://pbs.twimg.com/profile_banners/2229553418/1545124323"/>
    <hyperlink ref="AP40" r:id="rId58" display="https://pbs.twimg.com/profile_banners/12160482/1423267766"/>
    <hyperlink ref="AP41" r:id="rId59" display="https://pbs.twimg.com/profile_banners/53391497/1571759719"/>
    <hyperlink ref="AP42" r:id="rId60" display="https://pbs.twimg.com/profile_banners/967982592367714305/1519621758"/>
    <hyperlink ref="AV3" r:id="rId61" display="http://abs.twimg.com/images/themes/theme1/bg.png"/>
    <hyperlink ref="AV4" r:id="rId62" display="http://abs.twimg.com/images/themes/theme1/bg.png"/>
    <hyperlink ref="AV5" r:id="rId63" display="http://abs.twimg.com/images/themes/theme1/bg.png"/>
    <hyperlink ref="AV6" r:id="rId64" display="http://abs.twimg.com/images/themes/theme1/bg.png"/>
    <hyperlink ref="AV7" r:id="rId65" display="http://abs.twimg.com/images/themes/theme17/bg.gif"/>
    <hyperlink ref="AV8" r:id="rId66" display="http://abs.twimg.com/images/themes/theme1/bg.png"/>
    <hyperlink ref="AV9" r:id="rId67" display="http://abs.twimg.com/images/themes/theme1/bg.png"/>
    <hyperlink ref="AV11" r:id="rId68" display="http://abs.twimg.com/images/themes/theme5/bg.gif"/>
    <hyperlink ref="AV12" r:id="rId69" display="http://abs.twimg.com/images/themes/theme1/bg.png"/>
    <hyperlink ref="AV13" r:id="rId70" display="http://abs.twimg.com/images/themes/theme1/bg.png"/>
    <hyperlink ref="AV15" r:id="rId71" display="http://abs.twimg.com/images/themes/theme1/bg.png"/>
    <hyperlink ref="AV20" r:id="rId72" display="http://abs.twimg.com/images/themes/theme1/bg.png"/>
    <hyperlink ref="AV21" r:id="rId73" display="http://abs.twimg.com/images/themes/theme14/bg.gif"/>
    <hyperlink ref="AV22" r:id="rId74" display="http://abs.twimg.com/images/themes/theme1/bg.png"/>
    <hyperlink ref="AV24" r:id="rId75" display="http://abs.twimg.com/images/themes/theme1/bg.png"/>
    <hyperlink ref="AV25" r:id="rId76" display="http://abs.twimg.com/images/themes/theme1/bg.png"/>
    <hyperlink ref="AV26" r:id="rId77" display="http://abs.twimg.com/images/themes/theme4/bg.gif"/>
    <hyperlink ref="AV28" r:id="rId78" display="http://abs.twimg.com/images/themes/theme14/bg.gif"/>
    <hyperlink ref="AV29" r:id="rId79" display="http://abs.twimg.com/images/themes/theme11/bg.gif"/>
    <hyperlink ref="AV30" r:id="rId80" display="http://abs.twimg.com/images/themes/theme1/bg.png"/>
    <hyperlink ref="AV31" r:id="rId81" display="http://abs.twimg.com/images/themes/theme10/bg.gif"/>
    <hyperlink ref="AV32" r:id="rId82" display="http://abs.twimg.com/images/themes/theme14/bg.gif"/>
    <hyperlink ref="AV33" r:id="rId83" display="http://abs.twimg.com/images/themes/theme10/bg.gif"/>
    <hyperlink ref="AV34" r:id="rId84" display="http://abs.twimg.com/images/themes/theme1/bg.png"/>
    <hyperlink ref="AV35" r:id="rId85" display="http://abs.twimg.com/images/themes/theme1/bg.png"/>
    <hyperlink ref="AV36" r:id="rId86" display="http://abs.twimg.com/images/themes/theme1/bg.png"/>
    <hyperlink ref="AV37" r:id="rId87" display="http://abs.twimg.com/images/themes/theme1/bg.png"/>
    <hyperlink ref="AV38" r:id="rId88" display="http://abs.twimg.com/images/themes/theme1/bg.png"/>
    <hyperlink ref="AV39" r:id="rId89" display="http://abs.twimg.com/images/themes/theme1/bg.png"/>
    <hyperlink ref="AV40" r:id="rId90" display="http://abs.twimg.com/images/themes/theme3/bg.gif"/>
    <hyperlink ref="AV41" r:id="rId91" display="http://abs.twimg.com/images/themes/theme1/bg.png"/>
    <hyperlink ref="G3" r:id="rId92" display="http://pbs.twimg.com/profile_images/819171508870348800/q4PD6WLA_normal.jpg"/>
    <hyperlink ref="G4" r:id="rId93" display="http://pbs.twimg.com/profile_images/1040638066321485824/OxvJSxqH_normal.jpg"/>
    <hyperlink ref="G5" r:id="rId94" display="http://pbs.twimg.com/profile_images/1186305876518490112/e1RdRT6R_normal.jpg"/>
    <hyperlink ref="G6" r:id="rId95" display="http://pbs.twimg.com/profile_images/762363349795479553/_Bl5mCpl_normal.jpg"/>
    <hyperlink ref="G7" r:id="rId96" display="http://pbs.twimg.com/profile_images/1042829925735116800/f-3qEiT9_normal.jpg"/>
    <hyperlink ref="G8" r:id="rId97" display="http://pbs.twimg.com/profile_images/1082680645648822272/8y_3tqTs_normal.jpg"/>
    <hyperlink ref="G9" r:id="rId98" display="http://pbs.twimg.com/profile_images/1179159079270395905/xMFdgg7y_normal.jpg"/>
    <hyperlink ref="G10" r:id="rId99" display="http://pbs.twimg.com/profile_images/1133005785213095936/7DlFlNpB_normal.jpg"/>
    <hyperlink ref="G11" r:id="rId100" display="http://pbs.twimg.com/profile_images/768420635861192704/odGtw15f_normal.jpg"/>
    <hyperlink ref="G12" r:id="rId101" display="http://pbs.twimg.com/profile_images/1186764885675380736/sXXxTeDb_normal.jpg"/>
    <hyperlink ref="G13" r:id="rId102" display="http://pbs.twimg.com/profile_images/940845849898373121/yIVxRJWe_normal.jpg"/>
    <hyperlink ref="G14" r:id="rId103" display="http://pbs.twimg.com/profile_images/1181049852739952640/WJXf8zQe_normal.jpg"/>
    <hyperlink ref="G15" r:id="rId104" display="http://pbs.twimg.com/profile_images/1175950494164013056/3a0IAAe3_normal.png"/>
    <hyperlink ref="G16" r:id="rId105" display="http://pbs.twimg.com/profile_images/1181052821694758918/DYffb0az_normal.jpg"/>
    <hyperlink ref="G17" r:id="rId106" display="http://pbs.twimg.com/profile_images/1178466389931069440/7QCWhT0T_normal.jpg"/>
    <hyperlink ref="G18" r:id="rId107" display="http://pbs.twimg.com/profile_images/1178467173724872705/OHIaTh-3_normal.jpg"/>
    <hyperlink ref="G19" r:id="rId108" display="http://pbs.twimg.com/profile_images/1184975293917863941/nhb2yoGx_normal.jpg"/>
    <hyperlink ref="G20" r:id="rId109" display="http://pbs.twimg.com/profile_images/905366553755082753/9Xi63Tto_normal.jpg"/>
    <hyperlink ref="G21" r:id="rId110" display="http://pbs.twimg.com/profile_images/1175937845095260161/EJSEEVT8_normal.jpg"/>
    <hyperlink ref="G22" r:id="rId111" display="http://pbs.twimg.com/profile_images/668230208042967040/t8R_ukLL_normal.jpg"/>
    <hyperlink ref="G23" r:id="rId112" display="http://pbs.twimg.com/profile_images/1179579816770768896/LahxSMyf_normal.jpg"/>
    <hyperlink ref="G24" r:id="rId113" display="http://pbs.twimg.com/profile_images/1184702192336490499/xiuYhert_normal.jpg"/>
    <hyperlink ref="G25" r:id="rId114" display="http://pbs.twimg.com/profile_images/1164644375953100800/i2TsS4Mk_normal.png"/>
    <hyperlink ref="G26" r:id="rId115" display="http://pbs.twimg.com/profile_images/1669007336/IMG01920-20110813-2207_normal.jpg"/>
    <hyperlink ref="G27" r:id="rId116" display="http://pbs.twimg.com/profile_images/862622169779634176/s_TvSu4M_normal.jpg"/>
    <hyperlink ref="G28" r:id="rId117" display="http://pbs.twimg.com/profile_images/941783432685899777/EABe-7N1_normal.jpg"/>
    <hyperlink ref="G29" r:id="rId118" display="http://pbs.twimg.com/profile_images/1067608244439392256/4P6g-0Up_normal.jpg"/>
    <hyperlink ref="G30" r:id="rId119" display="http://pbs.twimg.com/profile_images/557207040523632640/rFg_lCdS_normal.jpeg"/>
    <hyperlink ref="G31" r:id="rId120" display="http://pbs.twimg.com/profile_images/1166076609226563585/rwB_m668_normal.jpg"/>
    <hyperlink ref="G32" r:id="rId121" display="http://pbs.twimg.com/profile_images/901257036503158784/6vxKre1o_normal.jpg"/>
    <hyperlink ref="G33" r:id="rId122" display="http://pbs.twimg.com/profile_images/1116731199203020800/mFIuv5FE_normal.png"/>
    <hyperlink ref="G34" r:id="rId123" display="http://pbs.twimg.com/profile_images/1145452682565603330/vcGiQxml_normal.jpg"/>
    <hyperlink ref="G35" r:id="rId124" display="http://pbs.twimg.com/profile_images/756528884032602112/p65pffwH_normal.jpg"/>
    <hyperlink ref="G36" r:id="rId125" display="http://pbs.twimg.com/profile_images/2324806953/0oicxsyga6oye8hybl9a_normal.jpeg"/>
    <hyperlink ref="G37" r:id="rId126" display="http://pbs.twimg.com/profile_images/1156293959725015042/6wbn22to_normal.jpg"/>
    <hyperlink ref="G38" r:id="rId127" display="http://pbs.twimg.com/profile_images/698831525861855232/xn0x0nUe_normal.png"/>
    <hyperlink ref="G39" r:id="rId128" display="http://pbs.twimg.com/profile_images/877616498268925953/dmwySTMS_normal.jpg"/>
    <hyperlink ref="G40" r:id="rId129" display="http://pbs.twimg.com/profile_images/943596894831255552/cMOzkc5i_normal.jpg"/>
    <hyperlink ref="G41" r:id="rId130" display="http://pbs.twimg.com/profile_images/1186671633492250625/E_ubXTus_normal.jpg"/>
    <hyperlink ref="G42" r:id="rId131" display="http://pbs.twimg.com/profile_images/1130437543546298373/6vOwgv96_normal.png"/>
    <hyperlink ref="AY3" r:id="rId132" display="https://twitter.com/lagransabanarev"/>
    <hyperlink ref="AY4" r:id="rId133" display="https://twitter.com/webcongress"/>
    <hyperlink ref="AY5" r:id="rId134" display="https://twitter.com/puntoco"/>
    <hyperlink ref="AY6" r:id="rId135" display="https://twitter.com/alfonsoceli"/>
    <hyperlink ref="AY7" r:id="rId136" display="https://twitter.com/wayraco"/>
    <hyperlink ref="AY8" r:id="rId137" display="https://twitter.com/movistararenaco"/>
    <hyperlink ref="AY9" r:id="rId138" display="https://twitter.com/_diegomalandro"/>
    <hyperlink ref="AY10" r:id="rId139" display="https://twitter.com/cap_inteligente"/>
    <hyperlink ref="AY11" r:id="rId140" display="https://twitter.com/monicavillalaz"/>
    <hyperlink ref="AY12" r:id="rId141" display="https://twitter.com/pcolmenares"/>
    <hyperlink ref="AY13" r:id="rId142" display="https://twitter.com/tesserhealth"/>
    <hyperlink ref="AY14" r:id="rId143" display="https://twitter.com/marianaa1vare5"/>
    <hyperlink ref="AY15" r:id="rId144" display="https://twitter.com/noticiasrcn"/>
    <hyperlink ref="AY16" r:id="rId145" display="https://twitter.com/torr3s_julio"/>
    <hyperlink ref="AY17" r:id="rId146" display="https://twitter.com/shairaandrea11"/>
    <hyperlink ref="AY18" r:id="rId147" display="https://twitter.com/solrojasv19"/>
    <hyperlink ref="AY19" r:id="rId148" display="https://twitter.com/patricia6onzal1"/>
    <hyperlink ref="AY20" r:id="rId149" display="https://twitter.com/edwinluengasve"/>
    <hyperlink ref="AY21" r:id="rId150" display="https://twitter.com/canalrcn"/>
    <hyperlink ref="AY22" r:id="rId151" display="https://twitter.com/arturoespinos24"/>
    <hyperlink ref="AY23" r:id="rId152" display="https://twitter.com/ene3112"/>
    <hyperlink ref="AY24" r:id="rId153" display="https://twitter.com/vivianfrancos"/>
    <hyperlink ref="AY25" r:id="rId154" display="https://twitter.com/fromdoppler"/>
    <hyperlink ref="AY26" r:id="rId155" display="https://twitter.com/mpaulacardenas"/>
    <hyperlink ref="AY27" r:id="rId156" display="https://twitter.com/alexgiovannipe1"/>
    <hyperlink ref="AY28" r:id="rId157" display="https://twitter.com/elkinsanchez"/>
    <hyperlink ref="AY29" r:id="rId158" display="https://twitter.com/sonyaberrioc"/>
    <hyperlink ref="AY30" r:id="rId159" display="https://twitter.com/kikibucaro"/>
    <hyperlink ref="AY31" r:id="rId160" display="https://twitter.com/paloas"/>
    <hyperlink ref="AY32" r:id="rId161" display="https://twitter.com/eriksojo"/>
    <hyperlink ref="AY33" r:id="rId162" display="https://twitter.com/moniksantanderv"/>
    <hyperlink ref="AY34" r:id="rId163" display="https://twitter.com/aidamar"/>
    <hyperlink ref="AY35" r:id="rId164" display="https://twitter.com/ghennesseyn"/>
    <hyperlink ref="AY36" r:id="rId165" display="https://twitter.com/ouali"/>
    <hyperlink ref="AY37" r:id="rId166" display="https://twitter.com/elprofemauricio"/>
    <hyperlink ref="AY38" r:id="rId167" display="https://twitter.com/feriaempleofeed"/>
    <hyperlink ref="AY39" r:id="rId168" display="https://twitter.com/elcheemprende_"/>
    <hyperlink ref="AY40" r:id="rId169" display="https://twitter.com/marc_smith"/>
    <hyperlink ref="AY41" r:id="rId170" display="https://twitter.com/mbruge"/>
    <hyperlink ref="AY42" r:id="rId171" display="https://twitter.com/comunamkt"/>
  </hyperlinks>
  <printOptions/>
  <pageMargins left="0.7" right="0.7" top="0.75" bottom="0.75" header="0.3" footer="0.3"/>
  <pageSetup horizontalDpi="600" verticalDpi="600" orientation="portrait" r:id="rId176"/>
  <drawing r:id="rId175"/>
  <legacyDrawing r:id="rId173"/>
  <tableParts>
    <tablePart r:id="rId1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823</v>
      </c>
      <c r="Z2" s="13" t="s">
        <v>831</v>
      </c>
      <c r="AA2" s="13" t="s">
        <v>857</v>
      </c>
      <c r="AB2" s="13" t="s">
        <v>897</v>
      </c>
      <c r="AC2" s="13" t="s">
        <v>947</v>
      </c>
      <c r="AD2" s="13" t="s">
        <v>966</v>
      </c>
      <c r="AE2" s="13" t="s">
        <v>968</v>
      </c>
      <c r="AF2" s="13" t="s">
        <v>977</v>
      </c>
      <c r="AG2" s="67" t="s">
        <v>1128</v>
      </c>
      <c r="AH2" s="67" t="s">
        <v>1129</v>
      </c>
      <c r="AI2" s="67" t="s">
        <v>1130</v>
      </c>
      <c r="AJ2" s="67" t="s">
        <v>1131</v>
      </c>
      <c r="AK2" s="67" t="s">
        <v>1132</v>
      </c>
      <c r="AL2" s="67" t="s">
        <v>1133</v>
      </c>
      <c r="AM2" s="67" t="s">
        <v>1134</v>
      </c>
      <c r="AN2" s="67" t="s">
        <v>1135</v>
      </c>
      <c r="AO2" s="67" t="s">
        <v>1138</v>
      </c>
    </row>
    <row r="3" spans="1:41" ht="15">
      <c r="A3" s="127" t="s">
        <v>796</v>
      </c>
      <c r="B3" s="128" t="s">
        <v>801</v>
      </c>
      <c r="C3" s="128" t="s">
        <v>56</v>
      </c>
      <c r="D3" s="119"/>
      <c r="E3" s="118"/>
      <c r="F3" s="120" t="s">
        <v>1174</v>
      </c>
      <c r="G3" s="121"/>
      <c r="H3" s="121"/>
      <c r="I3" s="122">
        <v>3</v>
      </c>
      <c r="J3" s="123"/>
      <c r="K3" s="51">
        <v>20</v>
      </c>
      <c r="L3" s="51">
        <v>18</v>
      </c>
      <c r="M3" s="51">
        <v>9</v>
      </c>
      <c r="N3" s="51">
        <v>27</v>
      </c>
      <c r="O3" s="51">
        <v>3</v>
      </c>
      <c r="P3" s="52">
        <v>0</v>
      </c>
      <c r="Q3" s="52">
        <v>0</v>
      </c>
      <c r="R3" s="51">
        <v>1</v>
      </c>
      <c r="S3" s="51">
        <v>0</v>
      </c>
      <c r="T3" s="51">
        <v>20</v>
      </c>
      <c r="U3" s="51">
        <v>27</v>
      </c>
      <c r="V3" s="51">
        <v>2</v>
      </c>
      <c r="W3" s="52">
        <v>1.795</v>
      </c>
      <c r="X3" s="52">
        <v>0.05526315789473684</v>
      </c>
      <c r="Y3" s="85" t="s">
        <v>283</v>
      </c>
      <c r="Z3" s="85" t="s">
        <v>289</v>
      </c>
      <c r="AA3" s="85" t="s">
        <v>858</v>
      </c>
      <c r="AB3" s="93" t="s">
        <v>898</v>
      </c>
      <c r="AC3" s="93" t="s">
        <v>948</v>
      </c>
      <c r="AD3" s="93" t="s">
        <v>967</v>
      </c>
      <c r="AE3" s="93" t="s">
        <v>969</v>
      </c>
      <c r="AF3" s="93" t="s">
        <v>978</v>
      </c>
      <c r="AG3" s="130">
        <v>0</v>
      </c>
      <c r="AH3" s="133">
        <v>0</v>
      </c>
      <c r="AI3" s="130">
        <v>0</v>
      </c>
      <c r="AJ3" s="133">
        <v>0</v>
      </c>
      <c r="AK3" s="130">
        <v>0</v>
      </c>
      <c r="AL3" s="133">
        <v>0</v>
      </c>
      <c r="AM3" s="130">
        <v>334</v>
      </c>
      <c r="AN3" s="133">
        <v>100</v>
      </c>
      <c r="AO3" s="130">
        <v>334</v>
      </c>
    </row>
    <row r="4" spans="1:41" ht="15">
      <c r="A4" s="127" t="s">
        <v>797</v>
      </c>
      <c r="B4" s="128" t="s">
        <v>802</v>
      </c>
      <c r="C4" s="128" t="s">
        <v>56</v>
      </c>
      <c r="D4" s="124"/>
      <c r="E4" s="102"/>
      <c r="F4" s="105" t="s">
        <v>1175</v>
      </c>
      <c r="G4" s="109"/>
      <c r="H4" s="109"/>
      <c r="I4" s="125">
        <v>4</v>
      </c>
      <c r="J4" s="112"/>
      <c r="K4" s="51">
        <v>9</v>
      </c>
      <c r="L4" s="51">
        <v>8</v>
      </c>
      <c r="M4" s="51">
        <v>5</v>
      </c>
      <c r="N4" s="51">
        <v>13</v>
      </c>
      <c r="O4" s="51">
        <v>5</v>
      </c>
      <c r="P4" s="52">
        <v>0</v>
      </c>
      <c r="Q4" s="52">
        <v>0</v>
      </c>
      <c r="R4" s="51">
        <v>1</v>
      </c>
      <c r="S4" s="51">
        <v>0</v>
      </c>
      <c r="T4" s="51">
        <v>9</v>
      </c>
      <c r="U4" s="51">
        <v>13</v>
      </c>
      <c r="V4" s="51">
        <v>2</v>
      </c>
      <c r="W4" s="52">
        <v>1.580247</v>
      </c>
      <c r="X4" s="52">
        <v>0.1111111111111111</v>
      </c>
      <c r="Y4" s="85" t="s">
        <v>282</v>
      </c>
      <c r="Z4" s="85" t="s">
        <v>288</v>
      </c>
      <c r="AA4" s="85" t="s">
        <v>292</v>
      </c>
      <c r="AB4" s="93" t="s">
        <v>899</v>
      </c>
      <c r="AC4" s="93" t="s">
        <v>949</v>
      </c>
      <c r="AD4" s="93"/>
      <c r="AE4" s="93"/>
      <c r="AF4" s="93" t="s">
        <v>979</v>
      </c>
      <c r="AG4" s="130">
        <v>0</v>
      </c>
      <c r="AH4" s="133">
        <v>0</v>
      </c>
      <c r="AI4" s="130">
        <v>0</v>
      </c>
      <c r="AJ4" s="133">
        <v>0</v>
      </c>
      <c r="AK4" s="130">
        <v>0</v>
      </c>
      <c r="AL4" s="133">
        <v>0</v>
      </c>
      <c r="AM4" s="130">
        <v>396</v>
      </c>
      <c r="AN4" s="133">
        <v>100</v>
      </c>
      <c r="AO4" s="130">
        <v>396</v>
      </c>
    </row>
    <row r="5" spans="1:41" ht="15">
      <c r="A5" s="127" t="s">
        <v>798</v>
      </c>
      <c r="B5" s="128" t="s">
        <v>803</v>
      </c>
      <c r="C5" s="128" t="s">
        <v>56</v>
      </c>
      <c r="D5" s="124"/>
      <c r="E5" s="102"/>
      <c r="F5" s="105" t="s">
        <v>1176</v>
      </c>
      <c r="G5" s="109"/>
      <c r="H5" s="109"/>
      <c r="I5" s="125">
        <v>5</v>
      </c>
      <c r="J5" s="112"/>
      <c r="K5" s="51">
        <v>7</v>
      </c>
      <c r="L5" s="51">
        <v>9</v>
      </c>
      <c r="M5" s="51">
        <v>0</v>
      </c>
      <c r="N5" s="51">
        <v>9</v>
      </c>
      <c r="O5" s="51">
        <v>2</v>
      </c>
      <c r="P5" s="52">
        <v>0.16666666666666666</v>
      </c>
      <c r="Q5" s="52">
        <v>0.2857142857142857</v>
      </c>
      <c r="R5" s="51">
        <v>1</v>
      </c>
      <c r="S5" s="51">
        <v>0</v>
      </c>
      <c r="T5" s="51">
        <v>7</v>
      </c>
      <c r="U5" s="51">
        <v>9</v>
      </c>
      <c r="V5" s="51">
        <v>3</v>
      </c>
      <c r="W5" s="52">
        <v>1.714286</v>
      </c>
      <c r="X5" s="52">
        <v>0.16666666666666666</v>
      </c>
      <c r="Y5" s="85" t="s">
        <v>824</v>
      </c>
      <c r="Z5" s="85" t="s">
        <v>832</v>
      </c>
      <c r="AA5" s="85" t="s">
        <v>859</v>
      </c>
      <c r="AB5" s="93" t="s">
        <v>900</v>
      </c>
      <c r="AC5" s="93" t="s">
        <v>950</v>
      </c>
      <c r="AD5" s="93" t="s">
        <v>236</v>
      </c>
      <c r="AE5" s="93" t="s">
        <v>970</v>
      </c>
      <c r="AF5" s="93" t="s">
        <v>980</v>
      </c>
      <c r="AG5" s="130">
        <v>0</v>
      </c>
      <c r="AH5" s="133">
        <v>0</v>
      </c>
      <c r="AI5" s="130">
        <v>1</v>
      </c>
      <c r="AJ5" s="133">
        <v>0.4366812227074236</v>
      </c>
      <c r="AK5" s="130">
        <v>0</v>
      </c>
      <c r="AL5" s="133">
        <v>0</v>
      </c>
      <c r="AM5" s="130">
        <v>228</v>
      </c>
      <c r="AN5" s="133">
        <v>99.56331877729258</v>
      </c>
      <c r="AO5" s="130">
        <v>229</v>
      </c>
    </row>
    <row r="6" spans="1:41" ht="15">
      <c r="A6" s="127" t="s">
        <v>799</v>
      </c>
      <c r="B6" s="128" t="s">
        <v>804</v>
      </c>
      <c r="C6" s="128" t="s">
        <v>56</v>
      </c>
      <c r="D6" s="124"/>
      <c r="E6" s="102"/>
      <c r="F6" s="105" t="s">
        <v>1177</v>
      </c>
      <c r="G6" s="109"/>
      <c r="H6" s="109"/>
      <c r="I6" s="125">
        <v>6</v>
      </c>
      <c r="J6" s="112"/>
      <c r="K6" s="51">
        <v>3</v>
      </c>
      <c r="L6" s="51">
        <v>4</v>
      </c>
      <c r="M6" s="51">
        <v>0</v>
      </c>
      <c r="N6" s="51">
        <v>4</v>
      </c>
      <c r="O6" s="51">
        <v>2</v>
      </c>
      <c r="P6" s="52">
        <v>0</v>
      </c>
      <c r="Q6" s="52">
        <v>0</v>
      </c>
      <c r="R6" s="51">
        <v>1</v>
      </c>
      <c r="S6" s="51">
        <v>0</v>
      </c>
      <c r="T6" s="51">
        <v>3</v>
      </c>
      <c r="U6" s="51">
        <v>4</v>
      </c>
      <c r="V6" s="51">
        <v>2</v>
      </c>
      <c r="W6" s="52">
        <v>0.888889</v>
      </c>
      <c r="X6" s="52">
        <v>0.3333333333333333</v>
      </c>
      <c r="Y6" s="85"/>
      <c r="Z6" s="85"/>
      <c r="AA6" s="85" t="s">
        <v>860</v>
      </c>
      <c r="AB6" s="93" t="s">
        <v>901</v>
      </c>
      <c r="AC6" s="93" t="s">
        <v>951</v>
      </c>
      <c r="AD6" s="93"/>
      <c r="AE6" s="93"/>
      <c r="AF6" s="93" t="s">
        <v>981</v>
      </c>
      <c r="AG6" s="130">
        <v>0</v>
      </c>
      <c r="AH6" s="133">
        <v>0</v>
      </c>
      <c r="AI6" s="130">
        <v>0</v>
      </c>
      <c r="AJ6" s="133">
        <v>0</v>
      </c>
      <c r="AK6" s="130">
        <v>0</v>
      </c>
      <c r="AL6" s="133">
        <v>0</v>
      </c>
      <c r="AM6" s="130">
        <v>46</v>
      </c>
      <c r="AN6" s="133">
        <v>100</v>
      </c>
      <c r="AO6" s="130">
        <v>46</v>
      </c>
    </row>
    <row r="7" spans="1:41" ht="15">
      <c r="A7" s="127" t="s">
        <v>800</v>
      </c>
      <c r="B7" s="128" t="s">
        <v>805</v>
      </c>
      <c r="C7" s="128" t="s">
        <v>56</v>
      </c>
      <c r="D7" s="124"/>
      <c r="E7" s="102"/>
      <c r="F7" s="105" t="s">
        <v>1178</v>
      </c>
      <c r="G7" s="109"/>
      <c r="H7" s="109"/>
      <c r="I7" s="125">
        <v>7</v>
      </c>
      <c r="J7" s="112"/>
      <c r="K7" s="51">
        <v>1</v>
      </c>
      <c r="L7" s="51">
        <v>0</v>
      </c>
      <c r="M7" s="51">
        <v>2</v>
      </c>
      <c r="N7" s="51">
        <v>2</v>
      </c>
      <c r="O7" s="51">
        <v>2</v>
      </c>
      <c r="P7" s="52" t="s">
        <v>809</v>
      </c>
      <c r="Q7" s="52" t="s">
        <v>809</v>
      </c>
      <c r="R7" s="51">
        <v>1</v>
      </c>
      <c r="S7" s="51">
        <v>1</v>
      </c>
      <c r="T7" s="51">
        <v>1</v>
      </c>
      <c r="U7" s="51">
        <v>2</v>
      </c>
      <c r="V7" s="51">
        <v>0</v>
      </c>
      <c r="W7" s="52">
        <v>0</v>
      </c>
      <c r="X7" s="52" t="s">
        <v>809</v>
      </c>
      <c r="Y7" s="85"/>
      <c r="Z7" s="85"/>
      <c r="AA7" s="85" t="s">
        <v>216</v>
      </c>
      <c r="AB7" s="93" t="s">
        <v>902</v>
      </c>
      <c r="AC7" s="93" t="s">
        <v>952</v>
      </c>
      <c r="AD7" s="93"/>
      <c r="AE7" s="93" t="s">
        <v>219</v>
      </c>
      <c r="AF7" s="93" t="s">
        <v>219</v>
      </c>
      <c r="AG7" s="130">
        <v>0</v>
      </c>
      <c r="AH7" s="133">
        <v>0</v>
      </c>
      <c r="AI7" s="130">
        <v>0</v>
      </c>
      <c r="AJ7" s="133">
        <v>0</v>
      </c>
      <c r="AK7" s="130">
        <v>0</v>
      </c>
      <c r="AL7" s="133">
        <v>0</v>
      </c>
      <c r="AM7" s="130">
        <v>77</v>
      </c>
      <c r="AN7" s="133">
        <v>100</v>
      </c>
      <c r="AO7" s="130">
        <v>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796</v>
      </c>
      <c r="B2" s="93" t="s">
        <v>235</v>
      </c>
      <c r="C2" s="85">
        <f>VLOOKUP(GroupVertices[[#This Row],[Vertex]],Vertices[],MATCH("ID",Vertices[[#Headers],[Vertex]:[Vertex Content Word Count]],0),FALSE)</f>
        <v>42</v>
      </c>
    </row>
    <row r="3" spans="1:3" ht="15">
      <c r="A3" s="85" t="s">
        <v>796</v>
      </c>
      <c r="B3" s="93" t="s">
        <v>234</v>
      </c>
      <c r="C3" s="85">
        <f>VLOOKUP(GroupVertices[[#This Row],[Vertex]],Vertices[],MATCH("ID",Vertices[[#Headers],[Vertex]:[Vertex Content Word Count]],0),FALSE)</f>
        <v>24</v>
      </c>
    </row>
    <row r="4" spans="1:3" ht="15">
      <c r="A4" s="85" t="s">
        <v>796</v>
      </c>
      <c r="B4" s="93" t="s">
        <v>253</v>
      </c>
      <c r="C4" s="85">
        <f>VLOOKUP(GroupVertices[[#This Row],[Vertex]],Vertices[],MATCH("ID",Vertices[[#Headers],[Vertex]:[Vertex Content Word Count]],0),FALSE)</f>
        <v>41</v>
      </c>
    </row>
    <row r="5" spans="1:3" ht="15">
      <c r="A5" s="85" t="s">
        <v>796</v>
      </c>
      <c r="B5" s="93" t="s">
        <v>252</v>
      </c>
      <c r="C5" s="85">
        <f>VLOOKUP(GroupVertices[[#This Row],[Vertex]],Vertices[],MATCH("ID",Vertices[[#Headers],[Vertex]:[Vertex Content Word Count]],0),FALSE)</f>
        <v>40</v>
      </c>
    </row>
    <row r="6" spans="1:3" ht="15">
      <c r="A6" s="85" t="s">
        <v>796</v>
      </c>
      <c r="B6" s="93" t="s">
        <v>251</v>
      </c>
      <c r="C6" s="85">
        <f>VLOOKUP(GroupVertices[[#This Row],[Vertex]],Vertices[],MATCH("ID",Vertices[[#Headers],[Vertex]:[Vertex Content Word Count]],0),FALSE)</f>
        <v>39</v>
      </c>
    </row>
    <row r="7" spans="1:3" ht="15">
      <c r="A7" s="85" t="s">
        <v>796</v>
      </c>
      <c r="B7" s="93" t="s">
        <v>250</v>
      </c>
      <c r="C7" s="85">
        <f>VLOOKUP(GroupVertices[[#This Row],[Vertex]],Vertices[],MATCH("ID",Vertices[[#Headers],[Vertex]:[Vertex Content Word Count]],0),FALSE)</f>
        <v>38</v>
      </c>
    </row>
    <row r="8" spans="1:3" ht="15">
      <c r="A8" s="85" t="s">
        <v>796</v>
      </c>
      <c r="B8" s="93" t="s">
        <v>249</v>
      </c>
      <c r="C8" s="85">
        <f>VLOOKUP(GroupVertices[[#This Row],[Vertex]],Vertices[],MATCH("ID",Vertices[[#Headers],[Vertex]:[Vertex Content Word Count]],0),FALSE)</f>
        <v>37</v>
      </c>
    </row>
    <row r="9" spans="1:3" ht="15">
      <c r="A9" s="85" t="s">
        <v>796</v>
      </c>
      <c r="B9" s="93" t="s">
        <v>248</v>
      </c>
      <c r="C9" s="85">
        <f>VLOOKUP(GroupVertices[[#This Row],[Vertex]],Vertices[],MATCH("ID",Vertices[[#Headers],[Vertex]:[Vertex Content Word Count]],0),FALSE)</f>
        <v>36</v>
      </c>
    </row>
    <row r="10" spans="1:3" ht="15">
      <c r="A10" s="85" t="s">
        <v>796</v>
      </c>
      <c r="B10" s="93" t="s">
        <v>247</v>
      </c>
      <c r="C10" s="85">
        <f>VLOOKUP(GroupVertices[[#This Row],[Vertex]],Vertices[],MATCH("ID",Vertices[[#Headers],[Vertex]:[Vertex Content Word Count]],0),FALSE)</f>
        <v>35</v>
      </c>
    </row>
    <row r="11" spans="1:3" ht="15">
      <c r="A11" s="85" t="s">
        <v>796</v>
      </c>
      <c r="B11" s="93" t="s">
        <v>246</v>
      </c>
      <c r="C11" s="85">
        <f>VLOOKUP(GroupVertices[[#This Row],[Vertex]],Vertices[],MATCH("ID",Vertices[[#Headers],[Vertex]:[Vertex Content Word Count]],0),FALSE)</f>
        <v>34</v>
      </c>
    </row>
    <row r="12" spans="1:3" ht="15">
      <c r="A12" s="85" t="s">
        <v>796</v>
      </c>
      <c r="B12" s="93" t="s">
        <v>245</v>
      </c>
      <c r="C12" s="85">
        <f>VLOOKUP(GroupVertices[[#This Row],[Vertex]],Vertices[],MATCH("ID",Vertices[[#Headers],[Vertex]:[Vertex Content Word Count]],0),FALSE)</f>
        <v>33</v>
      </c>
    </row>
    <row r="13" spans="1:3" ht="15">
      <c r="A13" s="85" t="s">
        <v>796</v>
      </c>
      <c r="B13" s="93" t="s">
        <v>244</v>
      </c>
      <c r="C13" s="85">
        <f>VLOOKUP(GroupVertices[[#This Row],[Vertex]],Vertices[],MATCH("ID",Vertices[[#Headers],[Vertex]:[Vertex Content Word Count]],0),FALSE)</f>
        <v>32</v>
      </c>
    </row>
    <row r="14" spans="1:3" ht="15">
      <c r="A14" s="85" t="s">
        <v>796</v>
      </c>
      <c r="B14" s="93" t="s">
        <v>243</v>
      </c>
      <c r="C14" s="85">
        <f>VLOOKUP(GroupVertices[[#This Row],[Vertex]],Vertices[],MATCH("ID",Vertices[[#Headers],[Vertex]:[Vertex Content Word Count]],0),FALSE)</f>
        <v>31</v>
      </c>
    </row>
    <row r="15" spans="1:3" ht="15">
      <c r="A15" s="85" t="s">
        <v>796</v>
      </c>
      <c r="B15" s="93" t="s">
        <v>242</v>
      </c>
      <c r="C15" s="85">
        <f>VLOOKUP(GroupVertices[[#This Row],[Vertex]],Vertices[],MATCH("ID",Vertices[[#Headers],[Vertex]:[Vertex Content Word Count]],0),FALSE)</f>
        <v>30</v>
      </c>
    </row>
    <row r="16" spans="1:3" ht="15">
      <c r="A16" s="85" t="s">
        <v>796</v>
      </c>
      <c r="B16" s="93" t="s">
        <v>241</v>
      </c>
      <c r="C16" s="85">
        <f>VLOOKUP(GroupVertices[[#This Row],[Vertex]],Vertices[],MATCH("ID",Vertices[[#Headers],[Vertex]:[Vertex Content Word Count]],0),FALSE)</f>
        <v>29</v>
      </c>
    </row>
    <row r="17" spans="1:3" ht="15">
      <c r="A17" s="85" t="s">
        <v>796</v>
      </c>
      <c r="B17" s="93" t="s">
        <v>240</v>
      </c>
      <c r="C17" s="85">
        <f>VLOOKUP(GroupVertices[[#This Row],[Vertex]],Vertices[],MATCH("ID",Vertices[[#Headers],[Vertex]:[Vertex Content Word Count]],0),FALSE)</f>
        <v>28</v>
      </c>
    </row>
    <row r="18" spans="1:3" ht="15">
      <c r="A18" s="85" t="s">
        <v>796</v>
      </c>
      <c r="B18" s="93" t="s">
        <v>239</v>
      </c>
      <c r="C18" s="85">
        <f>VLOOKUP(GroupVertices[[#This Row],[Vertex]],Vertices[],MATCH("ID",Vertices[[#Headers],[Vertex]:[Vertex Content Word Count]],0),FALSE)</f>
        <v>27</v>
      </c>
    </row>
    <row r="19" spans="1:3" ht="15">
      <c r="A19" s="85" t="s">
        <v>796</v>
      </c>
      <c r="B19" s="93" t="s">
        <v>233</v>
      </c>
      <c r="C19" s="85">
        <f>VLOOKUP(GroupVertices[[#This Row],[Vertex]],Vertices[],MATCH("ID",Vertices[[#Headers],[Vertex]:[Vertex Content Word Count]],0),FALSE)</f>
        <v>25</v>
      </c>
    </row>
    <row r="20" spans="1:3" ht="15">
      <c r="A20" s="85" t="s">
        <v>796</v>
      </c>
      <c r="B20" s="93" t="s">
        <v>238</v>
      </c>
      <c r="C20" s="85">
        <f>VLOOKUP(GroupVertices[[#This Row],[Vertex]],Vertices[],MATCH("ID",Vertices[[#Headers],[Vertex]:[Vertex Content Word Count]],0),FALSE)</f>
        <v>26</v>
      </c>
    </row>
    <row r="21" spans="1:3" ht="15">
      <c r="A21" s="85" t="s">
        <v>796</v>
      </c>
      <c r="B21" s="93" t="s">
        <v>232</v>
      </c>
      <c r="C21" s="85">
        <f>VLOOKUP(GroupVertices[[#This Row],[Vertex]],Vertices[],MATCH("ID",Vertices[[#Headers],[Vertex]:[Vertex Content Word Count]],0),FALSE)</f>
        <v>23</v>
      </c>
    </row>
    <row r="22" spans="1:3" ht="15">
      <c r="A22" s="85" t="s">
        <v>797</v>
      </c>
      <c r="B22" s="93" t="s">
        <v>231</v>
      </c>
      <c r="C22" s="85">
        <f>VLOOKUP(GroupVertices[[#This Row],[Vertex]],Vertices[],MATCH("ID",Vertices[[#Headers],[Vertex]:[Vertex Content Word Count]],0),FALSE)</f>
        <v>22</v>
      </c>
    </row>
    <row r="23" spans="1:3" ht="15">
      <c r="A23" s="85" t="s">
        <v>797</v>
      </c>
      <c r="B23" s="93" t="s">
        <v>230</v>
      </c>
      <c r="C23" s="85">
        <f>VLOOKUP(GroupVertices[[#This Row],[Vertex]],Vertices[],MATCH("ID",Vertices[[#Headers],[Vertex]:[Vertex Content Word Count]],0),FALSE)</f>
        <v>15</v>
      </c>
    </row>
    <row r="24" spans="1:3" ht="15">
      <c r="A24" s="85" t="s">
        <v>797</v>
      </c>
      <c r="B24" s="93" t="s">
        <v>229</v>
      </c>
      <c r="C24" s="85">
        <f>VLOOKUP(GroupVertices[[#This Row],[Vertex]],Vertices[],MATCH("ID",Vertices[[#Headers],[Vertex]:[Vertex Content Word Count]],0),FALSE)</f>
        <v>21</v>
      </c>
    </row>
    <row r="25" spans="1:3" ht="15">
      <c r="A25" s="85" t="s">
        <v>797</v>
      </c>
      <c r="B25" s="93" t="s">
        <v>228</v>
      </c>
      <c r="C25" s="85">
        <f>VLOOKUP(GroupVertices[[#This Row],[Vertex]],Vertices[],MATCH("ID",Vertices[[#Headers],[Vertex]:[Vertex Content Word Count]],0),FALSE)</f>
        <v>20</v>
      </c>
    </row>
    <row r="26" spans="1:3" ht="15">
      <c r="A26" s="85" t="s">
        <v>797</v>
      </c>
      <c r="B26" s="93" t="s">
        <v>227</v>
      </c>
      <c r="C26" s="85">
        <f>VLOOKUP(GroupVertices[[#This Row],[Vertex]],Vertices[],MATCH("ID",Vertices[[#Headers],[Vertex]:[Vertex Content Word Count]],0),FALSE)</f>
        <v>19</v>
      </c>
    </row>
    <row r="27" spans="1:3" ht="15">
      <c r="A27" s="85" t="s">
        <v>797</v>
      </c>
      <c r="B27" s="93" t="s">
        <v>226</v>
      </c>
      <c r="C27" s="85">
        <f>VLOOKUP(GroupVertices[[#This Row],[Vertex]],Vertices[],MATCH("ID",Vertices[[#Headers],[Vertex]:[Vertex Content Word Count]],0),FALSE)</f>
        <v>18</v>
      </c>
    </row>
    <row r="28" spans="1:3" ht="15">
      <c r="A28" s="85" t="s">
        <v>797</v>
      </c>
      <c r="B28" s="93" t="s">
        <v>225</v>
      </c>
      <c r="C28" s="85">
        <f>VLOOKUP(GroupVertices[[#This Row],[Vertex]],Vertices[],MATCH("ID",Vertices[[#Headers],[Vertex]:[Vertex Content Word Count]],0),FALSE)</f>
        <v>17</v>
      </c>
    </row>
    <row r="29" spans="1:3" ht="15">
      <c r="A29" s="85" t="s">
        <v>797</v>
      </c>
      <c r="B29" s="93" t="s">
        <v>224</v>
      </c>
      <c r="C29" s="85">
        <f>VLOOKUP(GroupVertices[[#This Row],[Vertex]],Vertices[],MATCH("ID",Vertices[[#Headers],[Vertex]:[Vertex Content Word Count]],0),FALSE)</f>
        <v>16</v>
      </c>
    </row>
    <row r="30" spans="1:3" ht="15">
      <c r="A30" s="85" t="s">
        <v>797</v>
      </c>
      <c r="B30" s="93" t="s">
        <v>223</v>
      </c>
      <c r="C30" s="85">
        <f>VLOOKUP(GroupVertices[[#This Row],[Vertex]],Vertices[],MATCH("ID",Vertices[[#Headers],[Vertex]:[Vertex Content Word Count]],0),FALSE)</f>
        <v>14</v>
      </c>
    </row>
    <row r="31" spans="1:3" ht="15">
      <c r="A31" s="85" t="s">
        <v>798</v>
      </c>
      <c r="B31" s="93" t="s">
        <v>216</v>
      </c>
      <c r="C31" s="85">
        <f>VLOOKUP(GroupVertices[[#This Row],[Vertex]],Vertices[],MATCH("ID",Vertices[[#Headers],[Vertex]:[Vertex Content Word Count]],0),FALSE)</f>
        <v>4</v>
      </c>
    </row>
    <row r="32" spans="1:3" ht="15">
      <c r="A32" s="85" t="s">
        <v>798</v>
      </c>
      <c r="B32" s="93" t="s">
        <v>217</v>
      </c>
      <c r="C32" s="85">
        <f>VLOOKUP(GroupVertices[[#This Row],[Vertex]],Vertices[],MATCH("ID",Vertices[[#Headers],[Vertex]:[Vertex Content Word Count]],0),FALSE)</f>
        <v>7</v>
      </c>
    </row>
    <row r="33" spans="1:3" ht="15">
      <c r="A33" s="85" t="s">
        <v>798</v>
      </c>
      <c r="B33" s="93" t="s">
        <v>218</v>
      </c>
      <c r="C33" s="85">
        <f>VLOOKUP(GroupVertices[[#This Row],[Vertex]],Vertices[],MATCH("ID",Vertices[[#Headers],[Vertex]:[Vertex Content Word Count]],0),FALSE)</f>
        <v>9</v>
      </c>
    </row>
    <row r="34" spans="1:3" ht="15">
      <c r="A34" s="85" t="s">
        <v>798</v>
      </c>
      <c r="B34" s="93" t="s">
        <v>237</v>
      </c>
      <c r="C34" s="85">
        <f>VLOOKUP(GroupVertices[[#This Row],[Vertex]],Vertices[],MATCH("ID",Vertices[[#Headers],[Vertex]:[Vertex Content Word Count]],0),FALSE)</f>
        <v>8</v>
      </c>
    </row>
    <row r="35" spans="1:3" ht="15">
      <c r="A35" s="85" t="s">
        <v>798</v>
      </c>
      <c r="B35" s="93" t="s">
        <v>236</v>
      </c>
      <c r="C35" s="85">
        <f>VLOOKUP(GroupVertices[[#This Row],[Vertex]],Vertices[],MATCH("ID",Vertices[[#Headers],[Vertex]:[Vertex Content Word Count]],0),FALSE)</f>
        <v>6</v>
      </c>
    </row>
    <row r="36" spans="1:3" ht="15">
      <c r="A36" s="85" t="s">
        <v>798</v>
      </c>
      <c r="B36" s="93" t="s">
        <v>215</v>
      </c>
      <c r="C36" s="85">
        <f>VLOOKUP(GroupVertices[[#This Row],[Vertex]],Vertices[],MATCH("ID",Vertices[[#Headers],[Vertex]:[Vertex Content Word Count]],0),FALSE)</f>
        <v>5</v>
      </c>
    </row>
    <row r="37" spans="1:3" ht="15">
      <c r="A37" s="85" t="s">
        <v>798</v>
      </c>
      <c r="B37" s="93" t="s">
        <v>214</v>
      </c>
      <c r="C37" s="85">
        <f>VLOOKUP(GroupVertices[[#This Row],[Vertex]],Vertices[],MATCH("ID",Vertices[[#Headers],[Vertex]:[Vertex Content Word Count]],0),FALSE)</f>
        <v>3</v>
      </c>
    </row>
    <row r="38" spans="1:3" ht="15">
      <c r="A38" s="85" t="s">
        <v>799</v>
      </c>
      <c r="B38" s="93" t="s">
        <v>221</v>
      </c>
      <c r="C38" s="85">
        <f>VLOOKUP(GroupVertices[[#This Row],[Vertex]],Vertices[],MATCH("ID",Vertices[[#Headers],[Vertex]:[Vertex Content Word Count]],0),FALSE)</f>
        <v>12</v>
      </c>
    </row>
    <row r="39" spans="1:3" ht="15">
      <c r="A39" s="85" t="s">
        <v>799</v>
      </c>
      <c r="B39" s="93" t="s">
        <v>222</v>
      </c>
      <c r="C39" s="85">
        <f>VLOOKUP(GroupVertices[[#This Row],[Vertex]],Vertices[],MATCH("ID",Vertices[[#Headers],[Vertex]:[Vertex Content Word Count]],0),FALSE)</f>
        <v>13</v>
      </c>
    </row>
    <row r="40" spans="1:3" ht="15">
      <c r="A40" s="85" t="s">
        <v>799</v>
      </c>
      <c r="B40" s="93" t="s">
        <v>220</v>
      </c>
      <c r="C40" s="85">
        <f>VLOOKUP(GroupVertices[[#This Row],[Vertex]],Vertices[],MATCH("ID",Vertices[[#Headers],[Vertex]:[Vertex Content Word Count]],0),FALSE)</f>
        <v>11</v>
      </c>
    </row>
    <row r="41" spans="1:3" ht="15">
      <c r="A41" s="85" t="s">
        <v>800</v>
      </c>
      <c r="B41" s="93" t="s">
        <v>219</v>
      </c>
      <c r="C41"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1142</v>
      </c>
      <c r="B2" s="36" t="s">
        <v>757</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15</v>
      </c>
      <c r="P2" s="39">
        <f>MIN(Vertices[PageRank])</f>
        <v>0.490841</v>
      </c>
      <c r="Q2" s="40">
        <f>COUNTIF(Vertices[PageRank],"&gt;= "&amp;P2)-COUNTIF(Vertices[PageRank],"&gt;="&amp;P3)</f>
        <v>27</v>
      </c>
      <c r="R2" s="39">
        <f>MIN(Vertices[Clustering Coefficient])</f>
        <v>0</v>
      </c>
      <c r="S2" s="45">
        <f>COUNTIF(Vertices[Clustering Coefficient],"&gt;= "&amp;R2)-COUNTIF(Vertices[Clustering Coefficient],"&gt;="&amp;R3)</f>
        <v>36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6"/>
      <c r="B3" s="136"/>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0.34545454545454546</v>
      </c>
      <c r="I3" s="42">
        <f>COUNTIF(Vertices[Out-Degree],"&gt;= "&amp;H3)-COUNTIF(Vertices[Out-Degree],"&gt;="&amp;H4)</f>
        <v>0</v>
      </c>
      <c r="J3" s="41">
        <f aca="true" t="shared" si="4" ref="J3:J26">J2+($J$57-$J$2)/BinDivisor</f>
        <v>10.454545454545455</v>
      </c>
      <c r="K3" s="42">
        <f>COUNTIF(Vertices[Betweenness Centrality],"&gt;= "&amp;J3)-COUNTIF(Vertices[Betweenness Centrality],"&gt;="&amp;J4)</f>
        <v>1</v>
      </c>
      <c r="L3" s="41">
        <f aca="true" t="shared" si="5" ref="L3:L26">L2+($L$57-$L$2)/BinDivisor</f>
        <v>0.00909090909090909</v>
      </c>
      <c r="M3" s="42">
        <f>COUNTIF(Vertices[Closeness Centrality],"&gt;= "&amp;L3)-COUNTIF(Vertices[Closeness Centrality],"&gt;="&amp;L4)</f>
        <v>24</v>
      </c>
      <c r="N3" s="41">
        <f aca="true" t="shared" si="6" ref="N3:N26">N2+($N$57-$N$2)/BinDivisor</f>
        <v>0.0032996</v>
      </c>
      <c r="O3" s="42">
        <f>COUNTIF(Vertices[Eigenvector Centrality],"&gt;= "&amp;N3)-COUNTIF(Vertices[Eigenvector Centrality],"&gt;="&amp;N4)</f>
        <v>0</v>
      </c>
      <c r="P3" s="41">
        <f aca="true" t="shared" si="7" ref="P3:P26">P2+($P$57-$P$2)/BinDivisor</f>
        <v>0.6405359818181818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0.32727272727272727</v>
      </c>
      <c r="G4" s="40">
        <f>COUNTIF(Vertices[In-Degree],"&gt;= "&amp;F4)-COUNTIF(Vertices[In-Degree],"&gt;="&amp;F5)</f>
        <v>0</v>
      </c>
      <c r="H4" s="39">
        <f t="shared" si="3"/>
        <v>0.6909090909090909</v>
      </c>
      <c r="I4" s="40">
        <f>COUNTIF(Vertices[Out-Degree],"&gt;= "&amp;H4)-COUNTIF(Vertices[Out-Degree],"&gt;="&amp;H5)</f>
        <v>16</v>
      </c>
      <c r="J4" s="39">
        <f t="shared" si="4"/>
        <v>20.90909090909091</v>
      </c>
      <c r="K4" s="40">
        <f>COUNTIF(Vertices[Betweenness Centrality],"&gt;= "&amp;J4)-COUNTIF(Vertices[Betweenness Centrality],"&gt;="&amp;J5)</f>
        <v>0</v>
      </c>
      <c r="L4" s="39">
        <f t="shared" si="5"/>
        <v>0.01818181818181818</v>
      </c>
      <c r="M4" s="40">
        <f>COUNTIF(Vertices[Closeness Centrality],"&gt;= "&amp;L4)-COUNTIF(Vertices[Closeness Centrality],"&gt;="&amp;L5)</f>
        <v>2</v>
      </c>
      <c r="N4" s="39">
        <f t="shared" si="6"/>
        <v>0.0065992</v>
      </c>
      <c r="O4" s="40">
        <f>COUNTIF(Vertices[Eigenvector Centrality],"&gt;= "&amp;N4)-COUNTIF(Vertices[Eigenvector Centrality],"&gt;="&amp;N5)</f>
        <v>0</v>
      </c>
      <c r="P4" s="39">
        <f t="shared" si="7"/>
        <v>0.7902309636363636</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0.4909090909090909</v>
      </c>
      <c r="G5" s="42">
        <f>COUNTIF(Vertices[In-Degree],"&gt;= "&amp;F5)-COUNTIF(Vertices[In-Degree],"&gt;="&amp;F6)</f>
        <v>0</v>
      </c>
      <c r="H5" s="41">
        <f t="shared" si="3"/>
        <v>1.0363636363636364</v>
      </c>
      <c r="I5" s="42">
        <f>COUNTIF(Vertices[Out-Degree],"&gt;= "&amp;H5)-COUNTIF(Vertices[Out-Degree],"&gt;="&amp;H6)</f>
        <v>0</v>
      </c>
      <c r="J5" s="41">
        <f t="shared" si="4"/>
        <v>31.363636363636367</v>
      </c>
      <c r="K5" s="42">
        <f>COUNTIF(Vertices[Betweenness Centrality],"&gt;= "&amp;J5)-COUNTIF(Vertices[Betweenness Centrality],"&gt;="&amp;J6)</f>
        <v>0</v>
      </c>
      <c r="L5" s="41">
        <f t="shared" si="5"/>
        <v>0.02727272727272727</v>
      </c>
      <c r="M5" s="42">
        <f>COUNTIF(Vertices[Closeness Centrality],"&gt;= "&amp;L5)-COUNTIF(Vertices[Closeness Centrality],"&gt;="&amp;L6)</f>
        <v>1</v>
      </c>
      <c r="N5" s="41">
        <f t="shared" si="6"/>
        <v>0.009898800000000001</v>
      </c>
      <c r="O5" s="42">
        <f>COUNTIF(Vertices[Eigenvector Centrality],"&gt;= "&amp;N5)-COUNTIF(Vertices[Eigenvector Centrality],"&gt;="&amp;N6)</f>
        <v>4</v>
      </c>
      <c r="P5" s="41">
        <f t="shared" si="7"/>
        <v>0.9399259454545454</v>
      </c>
      <c r="Q5" s="42">
        <f>COUNTIF(Vertices[PageRank],"&gt;= "&amp;P5)-COUNTIF(Vertices[PageRank],"&gt;="&amp;P6)</f>
        <v>4</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40</v>
      </c>
      <c r="D6" s="34">
        <f t="shared" si="1"/>
        <v>0</v>
      </c>
      <c r="E6" s="3">
        <f>COUNTIF(Vertices[Degree],"&gt;= "&amp;D6)-COUNTIF(Vertices[Degree],"&gt;="&amp;D7)</f>
        <v>0</v>
      </c>
      <c r="F6" s="39">
        <f t="shared" si="2"/>
        <v>0.6545454545454545</v>
      </c>
      <c r="G6" s="40">
        <f>COUNTIF(Vertices[In-Degree],"&gt;= "&amp;F6)-COUNTIF(Vertices[In-Degree],"&gt;="&amp;F7)</f>
        <v>0</v>
      </c>
      <c r="H6" s="39">
        <f t="shared" si="3"/>
        <v>1.3818181818181818</v>
      </c>
      <c r="I6" s="40">
        <f>COUNTIF(Vertices[Out-Degree],"&gt;= "&amp;H6)-COUNTIF(Vertices[Out-Degree],"&gt;="&amp;H7)</f>
        <v>0</v>
      </c>
      <c r="J6" s="39">
        <f t="shared" si="4"/>
        <v>41.81818181818182</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0.0131984</v>
      </c>
      <c r="O6" s="40">
        <f>COUNTIF(Vertices[Eigenvector Centrality],"&gt;= "&amp;N6)-COUNTIF(Vertices[Eigenvector Centrality],"&gt;="&amp;N7)</f>
        <v>0</v>
      </c>
      <c r="P6" s="39">
        <f t="shared" si="7"/>
        <v>1.0896209272727273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0.8181818181818181</v>
      </c>
      <c r="G7" s="42">
        <f>COUNTIF(Vertices[In-Degree],"&gt;= "&amp;F7)-COUNTIF(Vertices[In-Degree],"&gt;="&amp;F8)</f>
        <v>0</v>
      </c>
      <c r="H7" s="41">
        <f t="shared" si="3"/>
        <v>1.7272727272727273</v>
      </c>
      <c r="I7" s="42">
        <f>COUNTIF(Vertices[Out-Degree],"&gt;= "&amp;H7)-COUNTIF(Vertices[Out-Degree],"&gt;="&amp;H8)</f>
        <v>3</v>
      </c>
      <c r="J7" s="41">
        <f t="shared" si="4"/>
        <v>52.27272727272727</v>
      </c>
      <c r="K7" s="42">
        <f>COUNTIF(Vertices[Betweenness Centrality],"&gt;= "&amp;J7)-COUNTIF(Vertices[Betweenness Centrality],"&gt;="&amp;J8)</f>
        <v>1</v>
      </c>
      <c r="L7" s="41">
        <f t="shared" si="5"/>
        <v>0.045454545454545456</v>
      </c>
      <c r="M7" s="42">
        <f>COUNTIF(Vertices[Closeness Centrality],"&gt;= "&amp;L7)-COUNTIF(Vertices[Closeness Centrality],"&gt;="&amp;L8)</f>
        <v>0</v>
      </c>
      <c r="N7" s="41">
        <f t="shared" si="6"/>
        <v>0.016498000000000002</v>
      </c>
      <c r="O7" s="42">
        <f>COUNTIF(Vertices[Eigenvector Centrality],"&gt;= "&amp;N7)-COUNTIF(Vertices[Eigenvector Centrality],"&gt;="&amp;N8)</f>
        <v>0</v>
      </c>
      <c r="P7" s="41">
        <f t="shared" si="7"/>
        <v>1.2393159090909092</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0.9818181818181817</v>
      </c>
      <c r="G8" s="40">
        <f>COUNTIF(Vertices[In-Degree],"&gt;= "&amp;F8)-COUNTIF(Vertices[In-Degree],"&gt;="&amp;F9)</f>
        <v>20</v>
      </c>
      <c r="H8" s="39">
        <f t="shared" si="3"/>
        <v>2.0727272727272728</v>
      </c>
      <c r="I8" s="40">
        <f>COUNTIF(Vertices[Out-Degree],"&gt;= "&amp;H8)-COUNTIF(Vertices[Out-Degree],"&gt;="&amp;H9)</f>
        <v>0</v>
      </c>
      <c r="J8" s="39">
        <f t="shared" si="4"/>
        <v>62.72727272727273</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0.019797600000000002</v>
      </c>
      <c r="O8" s="40">
        <f>COUNTIF(Vertices[Eigenvector Centrality],"&gt;= "&amp;N8)-COUNTIF(Vertices[Eigenvector Centrality],"&gt;="&amp;N9)</f>
        <v>0</v>
      </c>
      <c r="P8" s="39">
        <f t="shared" si="7"/>
        <v>1.389010890909091</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1.1454545454545453</v>
      </c>
      <c r="G9" s="42">
        <f>COUNTIF(Vertices[In-Degree],"&gt;= "&amp;F9)-COUNTIF(Vertices[In-Degree],"&gt;="&amp;F10)</f>
        <v>0</v>
      </c>
      <c r="H9" s="41">
        <f t="shared" si="3"/>
        <v>2.418181818181818</v>
      </c>
      <c r="I9" s="42">
        <f>COUNTIF(Vertices[Out-Degree],"&gt;= "&amp;H9)-COUNTIF(Vertices[Out-Degree],"&gt;="&amp;H10)</f>
        <v>0</v>
      </c>
      <c r="J9" s="41">
        <f t="shared" si="4"/>
        <v>73.18181818181819</v>
      </c>
      <c r="K9" s="42">
        <f>COUNTIF(Vertices[Betweenness Centrality],"&gt;= "&amp;J9)-COUNTIF(Vertices[Betweenness Centrality],"&gt;="&amp;J10)</f>
        <v>0</v>
      </c>
      <c r="L9" s="41">
        <f t="shared" si="5"/>
        <v>0.06363636363636364</v>
      </c>
      <c r="M9" s="42">
        <f>COUNTIF(Vertices[Closeness Centrality],"&gt;= "&amp;L9)-COUNTIF(Vertices[Closeness Centrality],"&gt;="&amp;L10)</f>
        <v>8</v>
      </c>
      <c r="N9" s="41">
        <f t="shared" si="6"/>
        <v>0.023097200000000002</v>
      </c>
      <c r="O9" s="42">
        <f>COUNTIF(Vertices[Eigenvector Centrality],"&gt;= "&amp;N9)-COUNTIF(Vertices[Eigenvector Centrality],"&gt;="&amp;N10)</f>
        <v>0</v>
      </c>
      <c r="P9" s="41">
        <f t="shared" si="7"/>
        <v>1.5387058727272729</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14</v>
      </c>
      <c r="D10" s="34">
        <f t="shared" si="1"/>
        <v>0</v>
      </c>
      <c r="E10" s="3">
        <f>COUNTIF(Vertices[Degree],"&gt;= "&amp;D10)-COUNTIF(Vertices[Degree],"&gt;="&amp;D11)</f>
        <v>0</v>
      </c>
      <c r="F10" s="39">
        <f t="shared" si="2"/>
        <v>1.3090909090909089</v>
      </c>
      <c r="G10" s="40">
        <f>COUNTIF(Vertices[In-Degree],"&gt;= "&amp;F10)-COUNTIF(Vertices[In-Degree],"&gt;="&amp;F11)</f>
        <v>0</v>
      </c>
      <c r="H10" s="39">
        <f t="shared" si="3"/>
        <v>2.7636363636363637</v>
      </c>
      <c r="I10" s="40">
        <f>COUNTIF(Vertices[Out-Degree],"&gt;= "&amp;H10)-COUNTIF(Vertices[Out-Degree],"&gt;="&amp;H11)</f>
        <v>2</v>
      </c>
      <c r="J10" s="39">
        <f t="shared" si="4"/>
        <v>83.63636363636364</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0.0263968</v>
      </c>
      <c r="O10" s="40">
        <f>COUNTIF(Vertices[Eigenvector Centrality],"&gt;= "&amp;N10)-COUNTIF(Vertices[Eigenvector Centrality],"&gt;="&amp;N11)</f>
        <v>0</v>
      </c>
      <c r="P10" s="39">
        <f t="shared" si="7"/>
        <v>1.6884008545454547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1.4727272727272724</v>
      </c>
      <c r="G11" s="42">
        <f>COUNTIF(Vertices[In-Degree],"&gt;= "&amp;F11)-COUNTIF(Vertices[In-Degree],"&gt;="&amp;F12)</f>
        <v>0</v>
      </c>
      <c r="H11" s="41">
        <f t="shared" si="3"/>
        <v>3.1090909090909093</v>
      </c>
      <c r="I11" s="42">
        <f>COUNTIF(Vertices[Out-Degree],"&gt;= "&amp;H11)-COUNTIF(Vertices[Out-Degree],"&gt;="&amp;H12)</f>
        <v>0</v>
      </c>
      <c r="J11" s="41">
        <f t="shared" si="4"/>
        <v>94.0909090909091</v>
      </c>
      <c r="K11" s="42">
        <f>COUNTIF(Vertices[Betweenness Centrality],"&gt;= "&amp;J11)-COUNTIF(Vertices[Betweenness Centrality],"&gt;="&amp;J12)</f>
        <v>1</v>
      </c>
      <c r="L11" s="41">
        <f t="shared" si="5"/>
        <v>0.08181818181818183</v>
      </c>
      <c r="M11" s="42">
        <f>COUNTIF(Vertices[Closeness Centrality],"&gt;= "&amp;L11)-COUNTIF(Vertices[Closeness Centrality],"&gt;="&amp;L12)</f>
        <v>0</v>
      </c>
      <c r="N11" s="41">
        <f t="shared" si="6"/>
        <v>0.0296964</v>
      </c>
      <c r="O11" s="42">
        <f>COUNTIF(Vertices[Eigenvector Centrality],"&gt;= "&amp;N11)-COUNTIF(Vertices[Eigenvector Centrality],"&gt;="&amp;N12)</f>
        <v>0</v>
      </c>
      <c r="P11" s="41">
        <f t="shared" si="7"/>
        <v>1.8380958363636366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0.02564102564102564</v>
      </c>
      <c r="D12" s="34">
        <f t="shared" si="1"/>
        <v>0</v>
      </c>
      <c r="E12" s="3">
        <f>COUNTIF(Vertices[Degree],"&gt;= "&amp;D12)-COUNTIF(Vertices[Degree],"&gt;="&amp;D13)</f>
        <v>0</v>
      </c>
      <c r="F12" s="39">
        <f t="shared" si="2"/>
        <v>1.636363636363636</v>
      </c>
      <c r="G12" s="40">
        <f>COUNTIF(Vertices[In-Degree],"&gt;= "&amp;F12)-COUNTIF(Vertices[In-Degree],"&gt;="&amp;F13)</f>
        <v>0</v>
      </c>
      <c r="H12" s="39">
        <f t="shared" si="3"/>
        <v>3.454545454545455</v>
      </c>
      <c r="I12" s="40">
        <f>COUNTIF(Vertices[Out-Degree],"&gt;= "&amp;H12)-COUNTIF(Vertices[Out-Degree],"&gt;="&amp;H13)</f>
        <v>0</v>
      </c>
      <c r="J12" s="39">
        <f t="shared" si="4"/>
        <v>104.54545454545455</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0.032996000000000004</v>
      </c>
      <c r="O12" s="40">
        <f>COUNTIF(Vertices[Eigenvector Centrality],"&gt;= "&amp;N12)-COUNTIF(Vertices[Eigenvector Centrality],"&gt;="&amp;N13)</f>
        <v>16</v>
      </c>
      <c r="P12" s="39">
        <f t="shared" si="7"/>
        <v>1.9877908181818185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0.05</v>
      </c>
      <c r="D13" s="34">
        <f t="shared" si="1"/>
        <v>0</v>
      </c>
      <c r="E13" s="3">
        <f>COUNTIF(Vertices[Degree],"&gt;= "&amp;D13)-COUNTIF(Vertices[Degree],"&gt;="&amp;D14)</f>
        <v>0</v>
      </c>
      <c r="F13" s="41">
        <f t="shared" si="2"/>
        <v>1.7999999999999996</v>
      </c>
      <c r="G13" s="42">
        <f>COUNTIF(Vertices[In-Degree],"&gt;= "&amp;F13)-COUNTIF(Vertices[In-Degree],"&gt;="&amp;F14)</f>
        <v>0</v>
      </c>
      <c r="H13" s="41">
        <f t="shared" si="3"/>
        <v>3.8000000000000007</v>
      </c>
      <c r="I13" s="42">
        <f>COUNTIF(Vertices[Out-Degree],"&gt;= "&amp;H13)-COUNTIF(Vertices[Out-Degree],"&gt;="&amp;H14)</f>
        <v>0</v>
      </c>
      <c r="J13" s="41">
        <f t="shared" si="4"/>
        <v>115</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0.036295600000000004</v>
      </c>
      <c r="O13" s="42">
        <f>COUNTIF(Vertices[Eigenvector Centrality],"&gt;= "&amp;N13)-COUNTIF(Vertices[Eigenvector Centrality],"&gt;="&amp;N14)</f>
        <v>0</v>
      </c>
      <c r="P13" s="41">
        <f t="shared" si="7"/>
        <v>2.1374858000000003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1.9636363636363632</v>
      </c>
      <c r="G14" s="40">
        <f>COUNTIF(Vertices[In-Degree],"&gt;= "&amp;F14)-COUNTIF(Vertices[In-Degree],"&gt;="&amp;F15)</f>
        <v>5</v>
      </c>
      <c r="H14" s="39">
        <f t="shared" si="3"/>
        <v>4.145454545454546</v>
      </c>
      <c r="I14" s="40">
        <f>COUNTIF(Vertices[Out-Degree],"&gt;= "&amp;H14)-COUNTIF(Vertices[Out-Degree],"&gt;="&amp;H15)</f>
        <v>0</v>
      </c>
      <c r="J14" s="39">
        <f t="shared" si="4"/>
        <v>125.45454545454545</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0.039595200000000004</v>
      </c>
      <c r="O14" s="40">
        <f>COUNTIF(Vertices[Eigenvector Centrality],"&gt;= "&amp;N14)-COUNTIF(Vertices[Eigenvector Centrality],"&gt;="&amp;N15)</f>
        <v>0</v>
      </c>
      <c r="P14" s="39">
        <f t="shared" si="7"/>
        <v>2.287180781818182</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2.127272727272727</v>
      </c>
      <c r="G15" s="42">
        <f>COUNTIF(Vertices[In-Degree],"&gt;= "&amp;F15)-COUNTIF(Vertices[In-Degree],"&gt;="&amp;F16)</f>
        <v>0</v>
      </c>
      <c r="H15" s="41">
        <f t="shared" si="3"/>
        <v>4.490909090909092</v>
      </c>
      <c r="I15" s="42">
        <f>COUNTIF(Vertices[Out-Degree],"&gt;= "&amp;H15)-COUNTIF(Vertices[Out-Degree],"&gt;="&amp;H16)</f>
        <v>0</v>
      </c>
      <c r="J15" s="41">
        <f t="shared" si="4"/>
        <v>135.9090909090909</v>
      </c>
      <c r="K15" s="42">
        <f>COUNTIF(Vertices[Betweenness Centrality],"&gt;= "&amp;J15)-COUNTIF(Vertices[Betweenness Centrality],"&gt;="&amp;J16)</f>
        <v>0</v>
      </c>
      <c r="L15" s="41">
        <f t="shared" si="5"/>
        <v>0.11818181818181821</v>
      </c>
      <c r="M15" s="42">
        <f>COUNTIF(Vertices[Closeness Centrality],"&gt;= "&amp;L15)-COUNTIF(Vertices[Closeness Centrality],"&gt;="&amp;L16)</f>
        <v>1</v>
      </c>
      <c r="N15" s="41">
        <f t="shared" si="6"/>
        <v>0.042894800000000004</v>
      </c>
      <c r="O15" s="42">
        <f>COUNTIF(Vertices[Eigenvector Centrality],"&gt;= "&amp;N15)-COUNTIF(Vertices[Eigenvector Centrality],"&gt;="&amp;N16)</f>
        <v>0</v>
      </c>
      <c r="P15" s="41">
        <f t="shared" si="7"/>
        <v>2.4368757636363636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2.2909090909090906</v>
      </c>
      <c r="G16" s="40">
        <f>COUNTIF(Vertices[In-Degree],"&gt;= "&amp;F16)-COUNTIF(Vertices[In-Degree],"&gt;="&amp;F17)</f>
        <v>0</v>
      </c>
      <c r="H16" s="39">
        <f t="shared" si="3"/>
        <v>4.836363636363638</v>
      </c>
      <c r="I16" s="40">
        <f>COUNTIF(Vertices[Out-Degree],"&gt;= "&amp;H16)-COUNTIF(Vertices[Out-Degree],"&gt;="&amp;H17)</f>
        <v>0</v>
      </c>
      <c r="J16" s="39">
        <f t="shared" si="4"/>
        <v>146.36363636363637</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0.046194400000000004</v>
      </c>
      <c r="O16" s="40">
        <f>COUNTIF(Vertices[Eigenvector Centrality],"&gt;= "&amp;N16)-COUNTIF(Vertices[Eigenvector Centrality],"&gt;="&amp;N17)</f>
        <v>2</v>
      </c>
      <c r="P16" s="39">
        <f t="shared" si="7"/>
        <v>2.5865707454545452</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27</v>
      </c>
      <c r="D17" s="34">
        <f t="shared" si="1"/>
        <v>0</v>
      </c>
      <c r="E17" s="3">
        <f>COUNTIF(Vertices[Degree],"&gt;= "&amp;D17)-COUNTIF(Vertices[Degree],"&gt;="&amp;D18)</f>
        <v>0</v>
      </c>
      <c r="F17" s="41">
        <f t="shared" si="2"/>
        <v>2.454545454545454</v>
      </c>
      <c r="G17" s="42">
        <f>COUNTIF(Vertices[In-Degree],"&gt;= "&amp;F17)-COUNTIF(Vertices[In-Degree],"&gt;="&amp;F18)</f>
        <v>0</v>
      </c>
      <c r="H17" s="41">
        <f t="shared" si="3"/>
        <v>5.181818181818183</v>
      </c>
      <c r="I17" s="42">
        <f>COUNTIF(Vertices[Out-Degree],"&gt;= "&amp;H17)-COUNTIF(Vertices[Out-Degree],"&gt;="&amp;H18)</f>
        <v>0</v>
      </c>
      <c r="J17" s="41">
        <f t="shared" si="4"/>
        <v>156.81818181818184</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0.049494</v>
      </c>
      <c r="O17" s="42">
        <f>COUNTIF(Vertices[Eigenvector Centrality],"&gt;= "&amp;N17)-COUNTIF(Vertices[Eigenvector Centrality],"&gt;="&amp;N18)</f>
        <v>0</v>
      </c>
      <c r="P17" s="41">
        <f t="shared" si="7"/>
        <v>2.736265727272727</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40</v>
      </c>
      <c r="D18" s="34">
        <f t="shared" si="1"/>
        <v>0</v>
      </c>
      <c r="E18" s="3">
        <f>COUNTIF(Vertices[Degree],"&gt;= "&amp;D18)-COUNTIF(Vertices[Degree],"&gt;="&amp;D19)</f>
        <v>0</v>
      </c>
      <c r="F18" s="39">
        <f t="shared" si="2"/>
        <v>2.6181818181818177</v>
      </c>
      <c r="G18" s="40">
        <f>COUNTIF(Vertices[In-Degree],"&gt;= "&amp;F18)-COUNTIF(Vertices[In-Degree],"&gt;="&amp;F19)</f>
        <v>0</v>
      </c>
      <c r="H18" s="39">
        <f t="shared" si="3"/>
        <v>5.527272727272729</v>
      </c>
      <c r="I18" s="40">
        <f>COUNTIF(Vertices[Out-Degree],"&gt;= "&amp;H18)-COUNTIF(Vertices[Out-Degree],"&gt;="&amp;H19)</f>
        <v>0</v>
      </c>
      <c r="J18" s="39">
        <f t="shared" si="4"/>
        <v>167.2727272727273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0.0527936</v>
      </c>
      <c r="O18" s="40">
        <f>COUNTIF(Vertices[Eigenvector Centrality],"&gt;= "&amp;N18)-COUNTIF(Vertices[Eigenvector Centrality],"&gt;="&amp;N19)</f>
        <v>1</v>
      </c>
      <c r="P18" s="39">
        <f t="shared" si="7"/>
        <v>2.8859607090909085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2.7818181818181813</v>
      </c>
      <c r="G19" s="42">
        <f>COUNTIF(Vertices[In-Degree],"&gt;= "&amp;F19)-COUNTIF(Vertices[In-Degree],"&gt;="&amp;F20)</f>
        <v>0</v>
      </c>
      <c r="H19" s="41">
        <f t="shared" si="3"/>
        <v>5.872727272727275</v>
      </c>
      <c r="I19" s="42">
        <f>COUNTIF(Vertices[Out-Degree],"&gt;= "&amp;H19)-COUNTIF(Vertices[Out-Degree],"&gt;="&amp;H20)</f>
        <v>0</v>
      </c>
      <c r="J19" s="41">
        <f t="shared" si="4"/>
        <v>177.72727272727278</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0.0560932</v>
      </c>
      <c r="O19" s="42">
        <f>COUNTIF(Vertices[Eigenvector Centrality],"&gt;= "&amp;N19)-COUNTIF(Vertices[Eigenvector Centrality],"&gt;="&amp;N20)</f>
        <v>0</v>
      </c>
      <c r="P19" s="41">
        <f t="shared" si="7"/>
        <v>3.03565569090909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2.945454545454545</v>
      </c>
      <c r="G20" s="40">
        <f>COUNTIF(Vertices[In-Degree],"&gt;= "&amp;F20)-COUNTIF(Vertices[In-Degree],"&gt;="&amp;F21)</f>
        <v>1</v>
      </c>
      <c r="H20" s="39">
        <f t="shared" si="3"/>
        <v>6.2181818181818205</v>
      </c>
      <c r="I20" s="40">
        <f>COUNTIF(Vertices[Out-Degree],"&gt;= "&amp;H20)-COUNTIF(Vertices[Out-Degree],"&gt;="&amp;H21)</f>
        <v>0</v>
      </c>
      <c r="J20" s="39">
        <f t="shared" si="4"/>
        <v>188.18181818181824</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0.0593928</v>
      </c>
      <c r="O20" s="40">
        <f>COUNTIF(Vertices[Eigenvector Centrality],"&gt;= "&amp;N20)-COUNTIF(Vertices[Eigenvector Centrality],"&gt;="&amp;N21)</f>
        <v>0</v>
      </c>
      <c r="P20" s="39">
        <f t="shared" si="7"/>
        <v>3.185350672727272</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2.182927</v>
      </c>
      <c r="D21" s="34">
        <f t="shared" si="1"/>
        <v>0</v>
      </c>
      <c r="E21" s="3">
        <f>COUNTIF(Vertices[Degree],"&gt;= "&amp;D21)-COUNTIF(Vertices[Degree],"&gt;="&amp;D22)</f>
        <v>0</v>
      </c>
      <c r="F21" s="41">
        <f t="shared" si="2"/>
        <v>3.1090909090909085</v>
      </c>
      <c r="G21" s="42">
        <f>COUNTIF(Vertices[In-Degree],"&gt;= "&amp;F21)-COUNTIF(Vertices[In-Degree],"&gt;="&amp;F22)</f>
        <v>0</v>
      </c>
      <c r="H21" s="41">
        <f t="shared" si="3"/>
        <v>6.563636363636366</v>
      </c>
      <c r="I21" s="42">
        <f>COUNTIF(Vertices[Out-Degree],"&gt;= "&amp;H21)-COUNTIF(Vertices[Out-Degree],"&gt;="&amp;H22)</f>
        <v>0</v>
      </c>
      <c r="J21" s="41">
        <f t="shared" si="4"/>
        <v>198.6363636363637</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0.06269240000000001</v>
      </c>
      <c r="O21" s="42">
        <f>COUNTIF(Vertices[Eigenvector Centrality],"&gt;= "&amp;N21)-COUNTIF(Vertices[Eigenvector Centrality],"&gt;="&amp;N22)</f>
        <v>1</v>
      </c>
      <c r="P21" s="41">
        <f t="shared" si="7"/>
        <v>3.3350456545454534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3.272727272727272</v>
      </c>
      <c r="G22" s="40">
        <f>COUNTIF(Vertices[In-Degree],"&gt;= "&amp;F22)-COUNTIF(Vertices[In-Degree],"&gt;="&amp;F23)</f>
        <v>0</v>
      </c>
      <c r="H22" s="39">
        <f t="shared" si="3"/>
        <v>6.909090909090912</v>
      </c>
      <c r="I22" s="40">
        <f>COUNTIF(Vertices[Out-Degree],"&gt;= "&amp;H22)-COUNTIF(Vertices[Out-Degree],"&gt;="&amp;H23)</f>
        <v>0</v>
      </c>
      <c r="J22" s="39">
        <f t="shared" si="4"/>
        <v>209.09090909090918</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0.06599200000000001</v>
      </c>
      <c r="O22" s="40">
        <f>COUNTIF(Vertices[Eigenvector Centrality],"&gt;= "&amp;N22)-COUNTIF(Vertices[Eigenvector Centrality],"&gt;="&amp;N23)</f>
        <v>0</v>
      </c>
      <c r="P22" s="39">
        <f t="shared" si="7"/>
        <v>3.484740636363635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0.02564102564102564</v>
      </c>
      <c r="D23" s="34">
        <f t="shared" si="1"/>
        <v>0</v>
      </c>
      <c r="E23" s="3">
        <f>COUNTIF(Vertices[Degree],"&gt;= "&amp;D23)-COUNTIF(Vertices[Degree],"&gt;="&amp;D24)</f>
        <v>0</v>
      </c>
      <c r="F23" s="41">
        <f t="shared" si="2"/>
        <v>3.4363636363636356</v>
      </c>
      <c r="G23" s="42">
        <f>COUNTIF(Vertices[In-Degree],"&gt;= "&amp;F23)-COUNTIF(Vertices[In-Degree],"&gt;="&amp;F24)</f>
        <v>0</v>
      </c>
      <c r="H23" s="41">
        <f t="shared" si="3"/>
        <v>7.2545454545454575</v>
      </c>
      <c r="I23" s="42">
        <f>COUNTIF(Vertices[Out-Degree],"&gt;= "&amp;H23)-COUNTIF(Vertices[Out-Degree],"&gt;="&amp;H24)</f>
        <v>0</v>
      </c>
      <c r="J23" s="41">
        <f t="shared" si="4"/>
        <v>219.54545454545465</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0.06929160000000001</v>
      </c>
      <c r="O23" s="42">
        <f>COUNTIF(Vertices[Eigenvector Centrality],"&gt;= "&amp;N23)-COUNTIF(Vertices[Eigenvector Centrality],"&gt;="&amp;N24)</f>
        <v>0</v>
      </c>
      <c r="P23" s="41">
        <f t="shared" si="7"/>
        <v>3.6344356181818167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1143</v>
      </c>
      <c r="B24" s="36">
        <v>0.49921</v>
      </c>
      <c r="D24" s="34">
        <f t="shared" si="1"/>
        <v>0</v>
      </c>
      <c r="E24" s="3">
        <f>COUNTIF(Vertices[Degree],"&gt;= "&amp;D24)-COUNTIF(Vertices[Degree],"&gt;="&amp;D25)</f>
        <v>0</v>
      </c>
      <c r="F24" s="39">
        <f t="shared" si="2"/>
        <v>3.599999999999999</v>
      </c>
      <c r="G24" s="40">
        <f>COUNTIF(Vertices[In-Degree],"&gt;= "&amp;F24)-COUNTIF(Vertices[In-Degree],"&gt;="&amp;F25)</f>
        <v>0</v>
      </c>
      <c r="H24" s="39">
        <f t="shared" si="3"/>
        <v>7.600000000000003</v>
      </c>
      <c r="I24" s="40">
        <f>COUNTIF(Vertices[Out-Degree],"&gt;= "&amp;H24)-COUNTIF(Vertices[Out-Degree],"&gt;="&amp;H25)</f>
        <v>0</v>
      </c>
      <c r="J24" s="39">
        <f t="shared" si="4"/>
        <v>230.0000000000001</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0.07259120000000001</v>
      </c>
      <c r="O24" s="40">
        <f>COUNTIF(Vertices[Eigenvector Centrality],"&gt;= "&amp;N24)-COUNTIF(Vertices[Eigenvector Centrality],"&gt;="&amp;N25)</f>
        <v>0</v>
      </c>
      <c r="P24" s="39">
        <f t="shared" si="7"/>
        <v>3.7841305999999983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3.763636363636363</v>
      </c>
      <c r="G25" s="42">
        <f>COUNTIF(Vertices[In-Degree],"&gt;= "&amp;F25)-COUNTIF(Vertices[In-Degree],"&gt;="&amp;F26)</f>
        <v>0</v>
      </c>
      <c r="H25" s="41">
        <f t="shared" si="3"/>
        <v>7.945454545454549</v>
      </c>
      <c r="I25" s="42">
        <f>COUNTIF(Vertices[Out-Degree],"&gt;= "&amp;H25)-COUNTIF(Vertices[Out-Degree],"&gt;="&amp;H26)</f>
        <v>0</v>
      </c>
      <c r="J25" s="41">
        <f t="shared" si="4"/>
        <v>240.45454545454558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0.07589080000000001</v>
      </c>
      <c r="O25" s="42">
        <f>COUNTIF(Vertices[Eigenvector Centrality],"&gt;= "&amp;N25)-COUNTIF(Vertices[Eigenvector Centrality],"&gt;="&amp;N26)</f>
        <v>0</v>
      </c>
      <c r="P25" s="41">
        <f t="shared" si="7"/>
        <v>3.93382558181818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1144</v>
      </c>
      <c r="B26" s="36" t="s">
        <v>1158</v>
      </c>
      <c r="D26" s="34">
        <f t="shared" si="1"/>
        <v>0</v>
      </c>
      <c r="E26" s="3">
        <f>COUNTIF(Vertices[Degree],"&gt;= "&amp;D26)-COUNTIF(Vertices[Degree],"&gt;="&amp;D28)</f>
        <v>0</v>
      </c>
      <c r="F26" s="39">
        <f t="shared" si="2"/>
        <v>3.9272727272727264</v>
      </c>
      <c r="G26" s="40">
        <f>COUNTIF(Vertices[In-Degree],"&gt;= "&amp;F26)-COUNTIF(Vertices[In-Degree],"&gt;="&amp;F28)</f>
        <v>0</v>
      </c>
      <c r="H26" s="39">
        <f t="shared" si="3"/>
        <v>8.290909090909095</v>
      </c>
      <c r="I26" s="40">
        <f>COUNTIF(Vertices[Out-Degree],"&gt;= "&amp;H26)-COUNTIF(Vertices[Out-Degree],"&gt;="&amp;H28)</f>
        <v>0</v>
      </c>
      <c r="J26" s="39">
        <f t="shared" si="4"/>
        <v>250.90909090909105</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0.07919040000000001</v>
      </c>
      <c r="O26" s="40">
        <f>COUNTIF(Vertices[Eigenvector Centrality],"&gt;= "&amp;N26)-COUNTIF(Vertices[Eigenvector Centrality],"&gt;="&amp;N28)</f>
        <v>0</v>
      </c>
      <c r="P26" s="39">
        <f t="shared" si="7"/>
        <v>4.083520563636362</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1145</v>
      </c>
      <c r="B28" s="36" t="s">
        <v>85</v>
      </c>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8.63636363636364</v>
      </c>
      <c r="I28" s="42">
        <f>COUNTIF(Vertices[Out-Degree],"&gt;= "&amp;H28)-COUNTIF(Vertices[Out-Degree],"&gt;="&amp;H40)</f>
        <v>0</v>
      </c>
      <c r="J28" s="41">
        <f>J26+($J$57-$J$2)/BinDivisor</f>
        <v>261.3636363636365</v>
      </c>
      <c r="K28" s="42">
        <f>COUNTIF(Vertices[Betweenness Centrality],"&gt;= "&amp;J28)-COUNTIF(Vertices[Betweenness Centrality],"&gt;="&amp;J40)</f>
        <v>1</v>
      </c>
      <c r="L28" s="41">
        <f>L26+($L$57-$L$2)/BinDivisor</f>
        <v>0.22727272727272732</v>
      </c>
      <c r="M28" s="42">
        <f>COUNTIF(Vertices[Closeness Centrality],"&gt;= "&amp;L28)-COUNTIF(Vertices[Closeness Centrality],"&gt;="&amp;L40)</f>
        <v>0</v>
      </c>
      <c r="N28" s="41">
        <f>N26+($N$57-$N$2)/BinDivisor</f>
        <v>0.08249000000000001</v>
      </c>
      <c r="O28" s="42">
        <f>COUNTIF(Vertices[Eigenvector Centrality],"&gt;= "&amp;N28)-COUNTIF(Vertices[Eigenvector Centrality],"&gt;="&amp;N40)</f>
        <v>0</v>
      </c>
      <c r="P28" s="41">
        <f>P26+($P$57-$P$2)/BinDivisor</f>
        <v>4.233215545454543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1146</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1147</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1148</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1149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1150</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1151</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1152</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1153</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1154</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1:21" ht="15">
      <c r="A40" s="36" t="s">
        <v>1155</v>
      </c>
      <c r="B40" s="36" t="s">
        <v>85</v>
      </c>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8.981818181818186</v>
      </c>
      <c r="I40" s="40">
        <f>COUNTIF(Vertices[Out-Degree],"&gt;= "&amp;H40)-COUNTIF(Vertices[Out-Degree],"&gt;="&amp;H41)</f>
        <v>0</v>
      </c>
      <c r="J40" s="39">
        <f>J28+($J$57-$J$2)/BinDivisor</f>
        <v>271.8181818181819</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0.08578960000000001</v>
      </c>
      <c r="O40" s="40">
        <f>COUNTIF(Vertices[Eigenvector Centrality],"&gt;= "&amp;N40)-COUNTIF(Vertices[Eigenvector Centrality],"&gt;="&amp;N41)</f>
        <v>0</v>
      </c>
      <c r="P40" s="39">
        <f>P28+($P$57-$P$2)/BinDivisor</f>
        <v>4.382910527272725</v>
      </c>
      <c r="Q40" s="40">
        <f>COUNTIF(Vertices[PageRank],"&gt;= "&amp;P40)-COUNTIF(Vertices[PageRank],"&gt;="&amp;P41)</f>
        <v>1</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1156</v>
      </c>
      <c r="B41" s="36" t="s">
        <v>85</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9.327272727272732</v>
      </c>
      <c r="I41" s="42">
        <f>COUNTIF(Vertices[Out-Degree],"&gt;= "&amp;H41)-COUNTIF(Vertices[Out-Degree],"&gt;="&amp;H42)</f>
        <v>0</v>
      </c>
      <c r="J41" s="41">
        <f aca="true" t="shared" si="13" ref="J41:J56">J40+($J$57-$J$2)/BinDivisor</f>
        <v>282.27272727272737</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0.08908920000000001</v>
      </c>
      <c r="O41" s="42">
        <f>COUNTIF(Vertices[Eigenvector Centrality],"&gt;= "&amp;N41)-COUNTIF(Vertices[Eigenvector Centrality],"&gt;="&amp;N42)</f>
        <v>0</v>
      </c>
      <c r="P41" s="41">
        <f aca="true" t="shared" si="16" ref="P41:P56">P40+($P$57-$P$2)/BinDivisor</f>
        <v>4.5326055090909065</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6" t="s">
        <v>1157</v>
      </c>
      <c r="B42" s="36" t="s">
        <v>85</v>
      </c>
      <c r="D42" s="34">
        <f t="shared" si="10"/>
        <v>0</v>
      </c>
      <c r="E42" s="3">
        <f>COUNTIF(Vertices[Degree],"&gt;= "&amp;D42)-COUNTIF(Vertices[Degree],"&gt;="&amp;D43)</f>
        <v>0</v>
      </c>
      <c r="F42" s="39">
        <f t="shared" si="11"/>
        <v>4.581818181818182</v>
      </c>
      <c r="G42" s="40">
        <f>COUNTIF(Vertices[In-Degree],"&gt;= "&amp;F42)-COUNTIF(Vertices[In-Degree],"&gt;="&amp;F43)</f>
        <v>0</v>
      </c>
      <c r="H42" s="39">
        <f t="shared" si="12"/>
        <v>9.672727272727277</v>
      </c>
      <c r="I42" s="40">
        <f>COUNTIF(Vertices[Out-Degree],"&gt;= "&amp;H42)-COUNTIF(Vertices[Out-Degree],"&gt;="&amp;H43)</f>
        <v>0</v>
      </c>
      <c r="J42" s="39">
        <f t="shared" si="13"/>
        <v>292.7272727272728</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0.09238880000000001</v>
      </c>
      <c r="O42" s="40">
        <f>COUNTIF(Vertices[Eigenvector Centrality],"&gt;= "&amp;N42)-COUNTIF(Vertices[Eigenvector Centrality],"&gt;="&amp;N43)</f>
        <v>0</v>
      </c>
      <c r="P42" s="39">
        <f t="shared" si="16"/>
        <v>4.682300490909088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4.745454545454546</v>
      </c>
      <c r="G43" s="42">
        <f>COUNTIF(Vertices[In-Degree],"&gt;= "&amp;F43)-COUNTIF(Vertices[In-Degree],"&gt;="&amp;F44)</f>
        <v>0</v>
      </c>
      <c r="H43" s="41">
        <f t="shared" si="12"/>
        <v>10.018181818181823</v>
      </c>
      <c r="I43" s="42">
        <f>COUNTIF(Vertices[Out-Degree],"&gt;= "&amp;H43)-COUNTIF(Vertices[Out-Degree],"&gt;="&amp;H44)</f>
        <v>0</v>
      </c>
      <c r="J43" s="41">
        <f t="shared" si="13"/>
        <v>303.18181818181824</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0.0956884</v>
      </c>
      <c r="O43" s="42">
        <f>COUNTIF(Vertices[Eigenvector Centrality],"&gt;= "&amp;N43)-COUNTIF(Vertices[Eigenvector Centrality],"&gt;="&amp;N44)</f>
        <v>0</v>
      </c>
      <c r="P43" s="41">
        <f t="shared" si="16"/>
        <v>4.83199547272727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1</v>
      </c>
      <c r="H44" s="39">
        <f t="shared" si="12"/>
        <v>10.363636363636369</v>
      </c>
      <c r="I44" s="40">
        <f>COUNTIF(Vertices[Out-Degree],"&gt;= "&amp;H44)-COUNTIF(Vertices[Out-Degree],"&gt;="&amp;H45)</f>
        <v>0</v>
      </c>
      <c r="J44" s="39">
        <f t="shared" si="13"/>
        <v>313.6363636363637</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0.098988</v>
      </c>
      <c r="O44" s="40">
        <f>COUNTIF(Vertices[Eigenvector Centrality],"&gt;= "&amp;N44)-COUNTIF(Vertices[Eigenvector Centrality],"&gt;="&amp;N45)</f>
        <v>0</v>
      </c>
      <c r="P44" s="39">
        <f t="shared" si="16"/>
        <v>4.9816904545454515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5.072727272727274</v>
      </c>
      <c r="G45" s="42">
        <f>COUNTIF(Vertices[In-Degree],"&gt;= "&amp;F45)-COUNTIF(Vertices[In-Degree],"&gt;="&amp;F46)</f>
        <v>0</v>
      </c>
      <c r="H45" s="41">
        <f t="shared" si="12"/>
        <v>10.709090909090914</v>
      </c>
      <c r="I45" s="42">
        <f>COUNTIF(Vertices[Out-Degree],"&gt;= "&amp;H45)-COUNTIF(Vertices[Out-Degree],"&gt;="&amp;H46)</f>
        <v>0</v>
      </c>
      <c r="J45" s="41">
        <f t="shared" si="13"/>
        <v>324.0909090909091</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0.1022876</v>
      </c>
      <c r="O45" s="42">
        <f>COUNTIF(Vertices[Eigenvector Centrality],"&gt;= "&amp;N45)-COUNTIF(Vertices[Eigenvector Centrality],"&gt;="&amp;N46)</f>
        <v>0</v>
      </c>
      <c r="P45" s="41">
        <f t="shared" si="16"/>
        <v>5.131385436363633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5.236363636363638</v>
      </c>
      <c r="G46" s="40">
        <f>COUNTIF(Vertices[In-Degree],"&gt;= "&amp;F46)-COUNTIF(Vertices[In-Degree],"&gt;="&amp;F47)</f>
        <v>0</v>
      </c>
      <c r="H46" s="39">
        <f t="shared" si="12"/>
        <v>11.05454545454546</v>
      </c>
      <c r="I46" s="40">
        <f>COUNTIF(Vertices[Out-Degree],"&gt;= "&amp;H46)-COUNTIF(Vertices[Out-Degree],"&gt;="&amp;H47)</f>
        <v>0</v>
      </c>
      <c r="J46" s="39">
        <f t="shared" si="13"/>
        <v>334.54545454545456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0.1055872</v>
      </c>
      <c r="O46" s="40">
        <f>COUNTIF(Vertices[Eigenvector Centrality],"&gt;= "&amp;N46)-COUNTIF(Vertices[Eigenvector Centrality],"&gt;="&amp;N47)</f>
        <v>0</v>
      </c>
      <c r="P46" s="39">
        <f t="shared" si="16"/>
        <v>5.281080418181815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11.400000000000006</v>
      </c>
      <c r="I47" s="42">
        <f>COUNTIF(Vertices[Out-Degree],"&gt;= "&amp;H47)-COUNTIF(Vertices[Out-Degree],"&gt;="&amp;H48)</f>
        <v>0</v>
      </c>
      <c r="J47" s="41">
        <f t="shared" si="13"/>
        <v>345</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0.1088868</v>
      </c>
      <c r="O47" s="42">
        <f>COUNTIF(Vertices[Eigenvector Centrality],"&gt;= "&amp;N47)-COUNTIF(Vertices[Eigenvector Centrality],"&gt;="&amp;N48)</f>
        <v>0</v>
      </c>
      <c r="P47" s="41">
        <f t="shared" si="16"/>
        <v>5.430775399999996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11.745454545454551</v>
      </c>
      <c r="I48" s="40">
        <f>COUNTIF(Vertices[Out-Degree],"&gt;= "&amp;H48)-COUNTIF(Vertices[Out-Degree],"&gt;="&amp;H49)</f>
        <v>0</v>
      </c>
      <c r="J48" s="39">
        <f t="shared" si="13"/>
        <v>355.45454545454544</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0.1121864</v>
      </c>
      <c r="O48" s="40">
        <f>COUNTIF(Vertices[Eigenvector Centrality],"&gt;= "&amp;N48)-COUNTIF(Vertices[Eigenvector Centrality],"&gt;="&amp;N49)</f>
        <v>0</v>
      </c>
      <c r="P48" s="39">
        <f t="shared" si="16"/>
        <v>5.580470381818178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12.090909090909097</v>
      </c>
      <c r="I49" s="42">
        <f>COUNTIF(Vertices[Out-Degree],"&gt;= "&amp;H49)-COUNTIF(Vertices[Out-Degree],"&gt;="&amp;H50)</f>
        <v>0</v>
      </c>
      <c r="J49" s="41">
        <f t="shared" si="13"/>
        <v>365.9090909090909</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0.115486</v>
      </c>
      <c r="O49" s="42">
        <f>COUNTIF(Vertices[Eigenvector Centrality],"&gt;= "&amp;N49)-COUNTIF(Vertices[Eigenvector Centrality],"&gt;="&amp;N50)</f>
        <v>0</v>
      </c>
      <c r="P49" s="41">
        <f t="shared" si="16"/>
        <v>5.73016536363636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12.436363636363643</v>
      </c>
      <c r="I50" s="40">
        <f>COUNTIF(Vertices[Out-Degree],"&gt;= "&amp;H50)-COUNTIF(Vertices[Out-Degree],"&gt;="&amp;H51)</f>
        <v>0</v>
      </c>
      <c r="J50" s="39">
        <f t="shared" si="13"/>
        <v>376.3636363636363</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0.1187856</v>
      </c>
      <c r="O50" s="40">
        <f>COUNTIF(Vertices[Eigenvector Centrality],"&gt;= "&amp;N50)-COUNTIF(Vertices[Eigenvector Centrality],"&gt;="&amp;N51)</f>
        <v>0</v>
      </c>
      <c r="P50" s="39">
        <f t="shared" si="16"/>
        <v>5.879860345454541</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12.781818181818188</v>
      </c>
      <c r="I51" s="42">
        <f>COUNTIF(Vertices[Out-Degree],"&gt;= "&amp;H51)-COUNTIF(Vertices[Out-Degree],"&gt;="&amp;H52)</f>
        <v>0</v>
      </c>
      <c r="J51" s="41">
        <f t="shared" si="13"/>
        <v>386.81818181818176</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0.1220852</v>
      </c>
      <c r="O51" s="42">
        <f>COUNTIF(Vertices[Eigenvector Centrality],"&gt;= "&amp;N51)-COUNTIF(Vertices[Eigenvector Centrality],"&gt;="&amp;N52)</f>
        <v>0</v>
      </c>
      <c r="P51" s="41">
        <f t="shared" si="16"/>
        <v>6.029555327272723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13.127272727272734</v>
      </c>
      <c r="I52" s="40">
        <f>COUNTIF(Vertices[Out-Degree],"&gt;= "&amp;H52)-COUNTIF(Vertices[Out-Degree],"&gt;="&amp;H53)</f>
        <v>0</v>
      </c>
      <c r="J52" s="39">
        <f t="shared" si="13"/>
        <v>397.2727272727272</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0.12538480000000002</v>
      </c>
      <c r="O52" s="40">
        <f>COUNTIF(Vertices[Eigenvector Centrality],"&gt;= "&amp;N52)-COUNTIF(Vertices[Eigenvector Centrality],"&gt;="&amp;N53)</f>
        <v>0</v>
      </c>
      <c r="P52" s="39">
        <f t="shared" si="16"/>
        <v>6.179250309090905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13.47272727272728</v>
      </c>
      <c r="I53" s="42">
        <f>COUNTIF(Vertices[Out-Degree],"&gt;= "&amp;H53)-COUNTIF(Vertices[Out-Degree],"&gt;="&amp;H54)</f>
        <v>0</v>
      </c>
      <c r="J53" s="41">
        <f t="shared" si="13"/>
        <v>407.72727272727263</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0.12868440000000003</v>
      </c>
      <c r="O53" s="42">
        <f>COUNTIF(Vertices[Eigenvector Centrality],"&gt;= "&amp;N53)-COUNTIF(Vertices[Eigenvector Centrality],"&gt;="&amp;N54)</f>
        <v>0</v>
      </c>
      <c r="P53" s="41">
        <f t="shared" si="16"/>
        <v>6.328945290909086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13.818181818181825</v>
      </c>
      <c r="I54" s="40">
        <f>COUNTIF(Vertices[Out-Degree],"&gt;= "&amp;H54)-COUNTIF(Vertices[Out-Degree],"&gt;="&amp;H55)</f>
        <v>0</v>
      </c>
      <c r="J54" s="39">
        <f t="shared" si="13"/>
        <v>418.1818181818181</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0.13198400000000005</v>
      </c>
      <c r="O54" s="40">
        <f>COUNTIF(Vertices[Eigenvector Centrality],"&gt;= "&amp;N54)-COUNTIF(Vertices[Eigenvector Centrality],"&gt;="&amp;N55)</f>
        <v>0</v>
      </c>
      <c r="P54" s="39">
        <f t="shared" si="16"/>
        <v>6.478640272727268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6.709090909090914</v>
      </c>
      <c r="G55" s="42">
        <f>COUNTIF(Vertices[In-Degree],"&gt;= "&amp;F55)-COUNTIF(Vertices[In-Degree],"&gt;="&amp;F56)</f>
        <v>0</v>
      </c>
      <c r="H55" s="41">
        <f t="shared" si="12"/>
        <v>14.163636363636371</v>
      </c>
      <c r="I55" s="42">
        <f>COUNTIF(Vertices[Out-Degree],"&gt;= "&amp;H55)-COUNTIF(Vertices[Out-Degree],"&gt;="&amp;H56)</f>
        <v>0</v>
      </c>
      <c r="J55" s="41">
        <f t="shared" si="13"/>
        <v>428.6363636363635</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0.13528360000000006</v>
      </c>
      <c r="O55" s="42">
        <f>COUNTIF(Vertices[Eigenvector Centrality],"&gt;= "&amp;N55)-COUNTIF(Vertices[Eigenvector Centrality],"&gt;="&amp;N56)</f>
        <v>0</v>
      </c>
      <c r="P55" s="41">
        <f t="shared" si="16"/>
        <v>6.6283352545454495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6.872727272727278</v>
      </c>
      <c r="G56" s="40">
        <f>COUNTIF(Vertices[In-Degree],"&gt;= "&amp;F56)-COUNTIF(Vertices[In-Degree],"&gt;="&amp;F57)</f>
        <v>0</v>
      </c>
      <c r="H56" s="39">
        <f t="shared" si="12"/>
        <v>14.509090909090917</v>
      </c>
      <c r="I56" s="40">
        <f>COUNTIF(Vertices[Out-Degree],"&gt;= "&amp;H56)-COUNTIF(Vertices[Out-Degree],"&gt;="&amp;H57)</f>
        <v>0</v>
      </c>
      <c r="J56" s="39">
        <f t="shared" si="13"/>
        <v>439.09090909090895</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0.13858320000000007</v>
      </c>
      <c r="O56" s="40">
        <f>COUNTIF(Vertices[Eigenvector Centrality],"&gt;= "&amp;N56)-COUNTIF(Vertices[Eigenvector Centrality],"&gt;="&amp;N57)</f>
        <v>0</v>
      </c>
      <c r="P56" s="39">
        <f t="shared" si="16"/>
        <v>6.778030236363631</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19</v>
      </c>
      <c r="I57" s="44">
        <f>COUNTIF(Vertices[Out-Degree],"&gt;= "&amp;H57)-COUNTIF(Vertices[Out-Degree],"&gt;="&amp;H58)</f>
        <v>1</v>
      </c>
      <c r="J57" s="43">
        <f>MAX(Vertices[Betweenness Centrality])</f>
        <v>575</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0.181478</v>
      </c>
      <c r="O57" s="44">
        <f>COUNTIF(Vertices[Eigenvector Centrality],"&gt;= "&amp;N57)-COUNTIF(Vertices[Eigenvector Centrality],"&gt;="&amp;N58)</f>
        <v>1</v>
      </c>
      <c r="P57" s="43">
        <f>MAX(Vertices[PageRank])</f>
        <v>8.724065</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9</v>
      </c>
    </row>
    <row r="73" spans="1:2" ht="15">
      <c r="A73" s="35" t="s">
        <v>90</v>
      </c>
      <c r="B73" s="49">
        <f>_xlfn.IFERROR(AVERAGE(Vertices[In-Degree]),NoMetricMessage)</f>
        <v>1.175</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19</v>
      </c>
    </row>
    <row r="87" spans="1:2" ht="15">
      <c r="A87" s="35" t="s">
        <v>96</v>
      </c>
      <c r="B87" s="49">
        <f>_xlfn.IFERROR(AVERAGE(Vertices[Out-Degree]),NoMetricMessage)</f>
        <v>1.175</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575</v>
      </c>
    </row>
    <row r="101" spans="1:2" ht="15">
      <c r="A101" s="35" t="s">
        <v>102</v>
      </c>
      <c r="B101" s="49">
        <f>_xlfn.IFERROR(AVERAGE(Vertices[Betweenness Centrality]),NoMetricMessage)</f>
        <v>25.25</v>
      </c>
    </row>
    <row r="102" spans="1:2" ht="15">
      <c r="A102" s="35" t="s">
        <v>103</v>
      </c>
      <c r="B102" s="49">
        <f>_xlfn.IFERROR(MEDIAN(Vertices[Betweenness Centrality]),NoMetricMessage)</f>
        <v>0</v>
      </c>
    </row>
    <row r="113" spans="1:2" ht="15">
      <c r="A113" s="35" t="s">
        <v>106</v>
      </c>
      <c r="B113" s="49">
        <f>IF(COUNT(Vertices[Closeness Centrality])&gt;0,L2,NoMetricMessage)</f>
        <v>0</v>
      </c>
    </row>
    <row r="114" spans="1:2" ht="15">
      <c r="A114" s="35" t="s">
        <v>107</v>
      </c>
      <c r="B114" s="49">
        <f>IF(COUNT(Vertices[Closeness Centrality])&gt;0,L57,NoMetricMessage)</f>
        <v>0.5</v>
      </c>
    </row>
    <row r="115" spans="1:2" ht="15">
      <c r="A115" s="35" t="s">
        <v>108</v>
      </c>
      <c r="B115" s="49">
        <f>_xlfn.IFERROR(AVERAGE(Vertices[Closeness Centrality]),NoMetricMessage)</f>
        <v>0.05701847499999996</v>
      </c>
    </row>
    <row r="116" spans="1:2" ht="15">
      <c r="A116" s="35" t="s">
        <v>109</v>
      </c>
      <c r="B116" s="49">
        <f>_xlfn.IFERROR(MEDIAN(Vertices[Closeness Centrality]),NoMetricMessage)</f>
        <v>0.016949</v>
      </c>
    </row>
    <row r="127" spans="1:2" ht="15">
      <c r="A127" s="35" t="s">
        <v>112</v>
      </c>
      <c r="B127" s="49">
        <f>IF(COUNT(Vertices[Eigenvector Centrality])&gt;0,N2,NoMetricMessage)</f>
        <v>0</v>
      </c>
    </row>
    <row r="128" spans="1:2" ht="15">
      <c r="A128" s="35" t="s">
        <v>113</v>
      </c>
      <c r="B128" s="49">
        <f>IF(COUNT(Vertices[Eigenvector Centrality])&gt;0,N57,NoMetricMessage)</f>
        <v>0.181478</v>
      </c>
    </row>
    <row r="129" spans="1:2" ht="15">
      <c r="A129" s="35" t="s">
        <v>114</v>
      </c>
      <c r="B129" s="49">
        <f>_xlfn.IFERROR(AVERAGE(Vertices[Eigenvector Centrality]),NoMetricMessage)</f>
        <v>0.024999899999999995</v>
      </c>
    </row>
    <row r="130" spans="1:2" ht="15">
      <c r="A130" s="35" t="s">
        <v>115</v>
      </c>
      <c r="B130" s="49">
        <f>_xlfn.IFERROR(MEDIAN(Vertices[Eigenvector Centrality]),NoMetricMessage)</f>
        <v>0.034701</v>
      </c>
    </row>
    <row r="141" spans="1:2" ht="15">
      <c r="A141" s="35" t="s">
        <v>140</v>
      </c>
      <c r="B141" s="49">
        <f>IF(COUNT(Vertices[PageRank])&gt;0,P2,NoMetricMessage)</f>
        <v>0.490841</v>
      </c>
    </row>
    <row r="142" spans="1:2" ht="15">
      <c r="A142" s="35" t="s">
        <v>141</v>
      </c>
      <c r="B142" s="49">
        <f>IF(COUNT(Vertices[PageRank])&gt;0,P57,NoMetricMessage)</f>
        <v>8.724065</v>
      </c>
    </row>
    <row r="143" spans="1:2" ht="15">
      <c r="A143" s="35" t="s">
        <v>142</v>
      </c>
      <c r="B143" s="49">
        <f>_xlfn.IFERROR(AVERAGE(Vertices[PageRank]),NoMetricMessage)</f>
        <v>0.9999867749999997</v>
      </c>
    </row>
    <row r="144" spans="1:2" ht="15">
      <c r="A144" s="35" t="s">
        <v>143</v>
      </c>
      <c r="B144" s="49">
        <f>_xlfn.IFERROR(MEDIAN(Vertices[PageRank]),NoMetricMessage)</f>
        <v>0.569613</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0.032280701754385965</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759</v>
      </c>
      <c r="K7" s="13" t="s">
        <v>760</v>
      </c>
    </row>
    <row r="8" spans="1:11" ht="409.5">
      <c r="A8"/>
      <c r="B8">
        <v>2</v>
      </c>
      <c r="C8">
        <v>2</v>
      </c>
      <c r="D8" t="s">
        <v>61</v>
      </c>
      <c r="E8" t="s">
        <v>61</v>
      </c>
      <c r="H8" t="s">
        <v>73</v>
      </c>
      <c r="J8" t="s">
        <v>761</v>
      </c>
      <c r="K8" s="13" t="s">
        <v>762</v>
      </c>
    </row>
    <row r="9" spans="1:11" ht="409.5">
      <c r="A9"/>
      <c r="B9">
        <v>3</v>
      </c>
      <c r="C9">
        <v>4</v>
      </c>
      <c r="D9" t="s">
        <v>62</v>
      </c>
      <c r="E9" t="s">
        <v>62</v>
      </c>
      <c r="H9" t="s">
        <v>74</v>
      </c>
      <c r="J9" t="s">
        <v>763</v>
      </c>
      <c r="K9" s="13" t="s">
        <v>764</v>
      </c>
    </row>
    <row r="10" spans="1:11" ht="409.5">
      <c r="A10"/>
      <c r="B10">
        <v>4</v>
      </c>
      <c r="D10" t="s">
        <v>63</v>
      </c>
      <c r="E10" t="s">
        <v>63</v>
      </c>
      <c r="H10" t="s">
        <v>75</v>
      </c>
      <c r="J10" t="s">
        <v>765</v>
      </c>
      <c r="K10" s="13" t="s">
        <v>766</v>
      </c>
    </row>
    <row r="11" spans="1:11" ht="15">
      <c r="A11"/>
      <c r="B11">
        <v>5</v>
      </c>
      <c r="D11" t="s">
        <v>46</v>
      </c>
      <c r="E11">
        <v>1</v>
      </c>
      <c r="H11" t="s">
        <v>76</v>
      </c>
      <c r="J11" t="s">
        <v>767</v>
      </c>
      <c r="K11" t="s">
        <v>768</v>
      </c>
    </row>
    <row r="12" spans="1:11" ht="15">
      <c r="A12"/>
      <c r="B12"/>
      <c r="D12" t="s">
        <v>64</v>
      </c>
      <c r="E12">
        <v>2</v>
      </c>
      <c r="H12">
        <v>0</v>
      </c>
      <c r="J12" t="s">
        <v>769</v>
      </c>
      <c r="K12" t="s">
        <v>770</v>
      </c>
    </row>
    <row r="13" spans="1:11" ht="15">
      <c r="A13"/>
      <c r="B13"/>
      <c r="D13">
        <v>1</v>
      </c>
      <c r="E13">
        <v>3</v>
      </c>
      <c r="H13">
        <v>1</v>
      </c>
      <c r="J13" t="s">
        <v>771</v>
      </c>
      <c r="K13" t="s">
        <v>772</v>
      </c>
    </row>
    <row r="14" spans="4:11" ht="15">
      <c r="D14">
        <v>2</v>
      </c>
      <c r="E14">
        <v>4</v>
      </c>
      <c r="H14">
        <v>2</v>
      </c>
      <c r="J14" t="s">
        <v>773</v>
      </c>
      <c r="K14" t="s">
        <v>774</v>
      </c>
    </row>
    <row r="15" spans="4:11" ht="15">
      <c r="D15">
        <v>3</v>
      </c>
      <c r="E15">
        <v>5</v>
      </c>
      <c r="H15">
        <v>3</v>
      </c>
      <c r="J15" t="s">
        <v>775</v>
      </c>
      <c r="K15" t="s">
        <v>776</v>
      </c>
    </row>
    <row r="16" spans="4:11" ht="15">
      <c r="D16">
        <v>4</v>
      </c>
      <c r="E16">
        <v>6</v>
      </c>
      <c r="H16">
        <v>4</v>
      </c>
      <c r="J16" t="s">
        <v>777</v>
      </c>
      <c r="K16" t="s">
        <v>778</v>
      </c>
    </row>
    <row r="17" spans="4:11" ht="15">
      <c r="D17">
        <v>5</v>
      </c>
      <c r="E17">
        <v>7</v>
      </c>
      <c r="H17">
        <v>5</v>
      </c>
      <c r="J17" t="s">
        <v>779</v>
      </c>
      <c r="K17" t="s">
        <v>780</v>
      </c>
    </row>
    <row r="18" spans="4:11" ht="15">
      <c r="D18">
        <v>6</v>
      </c>
      <c r="E18">
        <v>8</v>
      </c>
      <c r="H18">
        <v>6</v>
      </c>
      <c r="J18" t="s">
        <v>781</v>
      </c>
      <c r="K18" t="s">
        <v>782</v>
      </c>
    </row>
    <row r="19" spans="4:11" ht="15">
      <c r="D19">
        <v>7</v>
      </c>
      <c r="E19">
        <v>9</v>
      </c>
      <c r="H19">
        <v>7</v>
      </c>
      <c r="J19" t="s">
        <v>783</v>
      </c>
      <c r="K19" t="s">
        <v>784</v>
      </c>
    </row>
    <row r="20" spans="4:11" ht="15">
      <c r="D20">
        <v>8</v>
      </c>
      <c r="H20">
        <v>8</v>
      </c>
      <c r="J20" t="s">
        <v>785</v>
      </c>
      <c r="K20" t="s">
        <v>786</v>
      </c>
    </row>
    <row r="21" spans="4:11" ht="409.5">
      <c r="D21">
        <v>9</v>
      </c>
      <c r="H21">
        <v>9</v>
      </c>
      <c r="J21" t="s">
        <v>787</v>
      </c>
      <c r="K21" s="13" t="s">
        <v>788</v>
      </c>
    </row>
    <row r="22" spans="4:11" ht="409.5">
      <c r="D22">
        <v>10</v>
      </c>
      <c r="J22" t="s">
        <v>789</v>
      </c>
      <c r="K22" s="13" t="s">
        <v>790</v>
      </c>
    </row>
    <row r="23" spans="4:11" ht="409.5">
      <c r="D23">
        <v>11</v>
      </c>
      <c r="J23" t="s">
        <v>791</v>
      </c>
      <c r="K23" s="13" t="s">
        <v>792</v>
      </c>
    </row>
    <row r="24" spans="10:11" ht="409.5">
      <c r="J24" t="s">
        <v>793</v>
      </c>
      <c r="K24" s="13" t="s">
        <v>1182</v>
      </c>
    </row>
    <row r="25" spans="10:11" ht="15">
      <c r="J25" t="s">
        <v>794</v>
      </c>
      <c r="K25" t="b">
        <v>0</v>
      </c>
    </row>
    <row r="26" spans="10:11" ht="15">
      <c r="J26" t="s">
        <v>1179</v>
      </c>
      <c r="K26" t="s">
        <v>1180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810</v>
      </c>
      <c r="B1" s="13" t="s">
        <v>812</v>
      </c>
      <c r="C1" s="13" t="s">
        <v>813</v>
      </c>
      <c r="D1" s="13" t="s">
        <v>815</v>
      </c>
      <c r="E1" s="13" t="s">
        <v>814</v>
      </c>
      <c r="F1" s="13" t="s">
        <v>817</v>
      </c>
      <c r="G1" s="13" t="s">
        <v>816</v>
      </c>
      <c r="H1" s="13" t="s">
        <v>819</v>
      </c>
      <c r="I1" s="85" t="s">
        <v>818</v>
      </c>
      <c r="J1" s="85" t="s">
        <v>821</v>
      </c>
      <c r="K1" s="85" t="s">
        <v>820</v>
      </c>
      <c r="L1" s="85" t="s">
        <v>822</v>
      </c>
    </row>
    <row r="2" spans="1:12" ht="15">
      <c r="A2" s="89" t="s">
        <v>284</v>
      </c>
      <c r="B2" s="85">
        <v>6</v>
      </c>
      <c r="C2" s="89" t="s">
        <v>284</v>
      </c>
      <c r="D2" s="85">
        <v>6</v>
      </c>
      <c r="E2" s="89" t="s">
        <v>282</v>
      </c>
      <c r="F2" s="85">
        <v>1</v>
      </c>
      <c r="G2" s="89" t="s">
        <v>281</v>
      </c>
      <c r="H2" s="85">
        <v>2</v>
      </c>
      <c r="I2" s="85"/>
      <c r="J2" s="85"/>
      <c r="K2" s="85"/>
      <c r="L2" s="85"/>
    </row>
    <row r="3" spans="1:12" ht="15">
      <c r="A3" s="89" t="s">
        <v>811</v>
      </c>
      <c r="B3" s="85">
        <v>2</v>
      </c>
      <c r="C3" s="89" t="s">
        <v>811</v>
      </c>
      <c r="D3" s="85">
        <v>2</v>
      </c>
      <c r="E3" s="85"/>
      <c r="F3" s="85"/>
      <c r="G3" s="89" t="s">
        <v>279</v>
      </c>
      <c r="H3" s="85">
        <v>2</v>
      </c>
      <c r="I3" s="85"/>
      <c r="J3" s="85"/>
      <c r="K3" s="85"/>
      <c r="L3" s="85"/>
    </row>
    <row r="4" spans="1:12" ht="15">
      <c r="A4" s="89" t="s">
        <v>281</v>
      </c>
      <c r="B4" s="85">
        <v>2</v>
      </c>
      <c r="C4" s="85"/>
      <c r="D4" s="85"/>
      <c r="E4" s="85"/>
      <c r="F4" s="85"/>
      <c r="G4" s="89" t="s">
        <v>280</v>
      </c>
      <c r="H4" s="85">
        <v>1</v>
      </c>
      <c r="I4" s="85"/>
      <c r="J4" s="85"/>
      <c r="K4" s="85"/>
      <c r="L4" s="85"/>
    </row>
    <row r="5" spans="1:12" ht="15">
      <c r="A5" s="89" t="s">
        <v>279</v>
      </c>
      <c r="B5" s="85">
        <v>2</v>
      </c>
      <c r="C5" s="85"/>
      <c r="D5" s="85"/>
      <c r="E5" s="85"/>
      <c r="F5" s="85"/>
      <c r="G5" s="85"/>
      <c r="H5" s="85"/>
      <c r="I5" s="85"/>
      <c r="J5" s="85"/>
      <c r="K5" s="85"/>
      <c r="L5" s="85"/>
    </row>
    <row r="6" spans="1:12" ht="15">
      <c r="A6" s="89" t="s">
        <v>282</v>
      </c>
      <c r="B6" s="85">
        <v>1</v>
      </c>
      <c r="C6" s="85"/>
      <c r="D6" s="85"/>
      <c r="E6" s="85"/>
      <c r="F6" s="85"/>
      <c r="G6" s="85"/>
      <c r="H6" s="85"/>
      <c r="I6" s="85"/>
      <c r="J6" s="85"/>
      <c r="K6" s="85"/>
      <c r="L6" s="85"/>
    </row>
    <row r="7" spans="1:12" ht="15">
      <c r="A7" s="89" t="s">
        <v>280</v>
      </c>
      <c r="B7" s="85">
        <v>1</v>
      </c>
      <c r="C7" s="85"/>
      <c r="D7" s="85"/>
      <c r="E7" s="85"/>
      <c r="F7" s="85"/>
      <c r="G7" s="85"/>
      <c r="H7" s="85"/>
      <c r="I7" s="85"/>
      <c r="J7" s="85"/>
      <c r="K7" s="85"/>
      <c r="L7" s="85"/>
    </row>
    <row r="10" spans="1:12" ht="15" customHeight="1">
      <c r="A10" s="13" t="s">
        <v>825</v>
      </c>
      <c r="B10" s="13" t="s">
        <v>812</v>
      </c>
      <c r="C10" s="13" t="s">
        <v>826</v>
      </c>
      <c r="D10" s="13" t="s">
        <v>815</v>
      </c>
      <c r="E10" s="13" t="s">
        <v>827</v>
      </c>
      <c r="F10" s="13" t="s">
        <v>817</v>
      </c>
      <c r="G10" s="13" t="s">
        <v>828</v>
      </c>
      <c r="H10" s="13" t="s">
        <v>819</v>
      </c>
      <c r="I10" s="85" t="s">
        <v>829</v>
      </c>
      <c r="J10" s="85" t="s">
        <v>821</v>
      </c>
      <c r="K10" s="85" t="s">
        <v>830</v>
      </c>
      <c r="L10" s="85" t="s">
        <v>822</v>
      </c>
    </row>
    <row r="11" spans="1:12" ht="15">
      <c r="A11" s="85" t="s">
        <v>290</v>
      </c>
      <c r="B11" s="85">
        <v>6</v>
      </c>
      <c r="C11" s="85" t="s">
        <v>290</v>
      </c>
      <c r="D11" s="85">
        <v>6</v>
      </c>
      <c r="E11" s="85" t="s">
        <v>288</v>
      </c>
      <c r="F11" s="85">
        <v>1</v>
      </c>
      <c r="G11" s="85" t="s">
        <v>287</v>
      </c>
      <c r="H11" s="85">
        <v>2</v>
      </c>
      <c r="I11" s="85"/>
      <c r="J11" s="85"/>
      <c r="K11" s="85"/>
      <c r="L11" s="85"/>
    </row>
    <row r="12" spans="1:12" ht="15">
      <c r="A12" s="85" t="s">
        <v>287</v>
      </c>
      <c r="B12" s="85">
        <v>4</v>
      </c>
      <c r="C12" s="85" t="s">
        <v>287</v>
      </c>
      <c r="D12" s="85">
        <v>2</v>
      </c>
      <c r="E12" s="85"/>
      <c r="F12" s="85"/>
      <c r="G12" s="85" t="s">
        <v>285</v>
      </c>
      <c r="H12" s="85">
        <v>2</v>
      </c>
      <c r="I12" s="85"/>
      <c r="J12" s="85"/>
      <c r="K12" s="85"/>
      <c r="L12" s="85"/>
    </row>
    <row r="13" spans="1:12" ht="15">
      <c r="A13" s="85" t="s">
        <v>285</v>
      </c>
      <c r="B13" s="85">
        <v>2</v>
      </c>
      <c r="C13" s="85"/>
      <c r="D13" s="85"/>
      <c r="E13" s="85"/>
      <c r="F13" s="85"/>
      <c r="G13" s="85" t="s">
        <v>286</v>
      </c>
      <c r="H13" s="85">
        <v>1</v>
      </c>
      <c r="I13" s="85"/>
      <c r="J13" s="85"/>
      <c r="K13" s="85"/>
      <c r="L13" s="85"/>
    </row>
    <row r="14" spans="1:12" ht="15">
      <c r="A14" s="85" t="s">
        <v>288</v>
      </c>
      <c r="B14" s="85">
        <v>1</v>
      </c>
      <c r="C14" s="85"/>
      <c r="D14" s="85"/>
      <c r="E14" s="85"/>
      <c r="F14" s="85"/>
      <c r="G14" s="85"/>
      <c r="H14" s="85"/>
      <c r="I14" s="85"/>
      <c r="J14" s="85"/>
      <c r="K14" s="85"/>
      <c r="L14" s="85"/>
    </row>
    <row r="15" spans="1:12" ht="15">
      <c r="A15" s="85" t="s">
        <v>286</v>
      </c>
      <c r="B15" s="85">
        <v>1</v>
      </c>
      <c r="C15" s="85"/>
      <c r="D15" s="85"/>
      <c r="E15" s="85"/>
      <c r="F15" s="85"/>
      <c r="G15" s="85"/>
      <c r="H15" s="85"/>
      <c r="I15" s="85"/>
      <c r="J15" s="85"/>
      <c r="K15" s="85"/>
      <c r="L15" s="85"/>
    </row>
    <row r="18" spans="1:12" ht="15" customHeight="1">
      <c r="A18" s="13" t="s">
        <v>833</v>
      </c>
      <c r="B18" s="13" t="s">
        <v>812</v>
      </c>
      <c r="C18" s="13" t="s">
        <v>843</v>
      </c>
      <c r="D18" s="13" t="s">
        <v>815</v>
      </c>
      <c r="E18" s="13" t="s">
        <v>846</v>
      </c>
      <c r="F18" s="13" t="s">
        <v>817</v>
      </c>
      <c r="G18" s="13" t="s">
        <v>847</v>
      </c>
      <c r="H18" s="13" t="s">
        <v>819</v>
      </c>
      <c r="I18" s="13" t="s">
        <v>852</v>
      </c>
      <c r="J18" s="13" t="s">
        <v>821</v>
      </c>
      <c r="K18" s="13" t="s">
        <v>856</v>
      </c>
      <c r="L18" s="13" t="s">
        <v>822</v>
      </c>
    </row>
    <row r="19" spans="1:12" ht="15">
      <c r="A19" s="85" t="s">
        <v>216</v>
      </c>
      <c r="B19" s="85">
        <v>36</v>
      </c>
      <c r="C19" s="85" t="s">
        <v>216</v>
      </c>
      <c r="D19" s="85">
        <v>10</v>
      </c>
      <c r="E19" s="85" t="s">
        <v>216</v>
      </c>
      <c r="F19" s="85">
        <v>13</v>
      </c>
      <c r="G19" s="85" t="s">
        <v>216</v>
      </c>
      <c r="H19" s="85">
        <v>7</v>
      </c>
      <c r="I19" s="85" t="s">
        <v>838</v>
      </c>
      <c r="J19" s="85">
        <v>4</v>
      </c>
      <c r="K19" s="85" t="s">
        <v>216</v>
      </c>
      <c r="L19" s="85">
        <v>2</v>
      </c>
    </row>
    <row r="20" spans="1:12" ht="15">
      <c r="A20" s="85" t="s">
        <v>834</v>
      </c>
      <c r="B20" s="85">
        <v>11</v>
      </c>
      <c r="C20" s="85" t="s">
        <v>835</v>
      </c>
      <c r="D20" s="85">
        <v>6</v>
      </c>
      <c r="E20" s="85" t="s">
        <v>834</v>
      </c>
      <c r="F20" s="85">
        <v>5</v>
      </c>
      <c r="G20" s="85" t="s">
        <v>839</v>
      </c>
      <c r="H20" s="85">
        <v>4</v>
      </c>
      <c r="I20" s="85" t="s">
        <v>216</v>
      </c>
      <c r="J20" s="85">
        <v>4</v>
      </c>
      <c r="K20" s="85"/>
      <c r="L20" s="85"/>
    </row>
    <row r="21" spans="1:12" ht="15">
      <c r="A21" s="85" t="s">
        <v>835</v>
      </c>
      <c r="B21" s="85">
        <v>6</v>
      </c>
      <c r="C21" s="85" t="s">
        <v>836</v>
      </c>
      <c r="D21" s="85">
        <v>5</v>
      </c>
      <c r="E21" s="85"/>
      <c r="F21" s="85"/>
      <c r="G21" s="85" t="s">
        <v>848</v>
      </c>
      <c r="H21" s="85">
        <v>2</v>
      </c>
      <c r="I21" s="85" t="s">
        <v>853</v>
      </c>
      <c r="J21" s="85">
        <v>2</v>
      </c>
      <c r="K21" s="85"/>
      <c r="L21" s="85"/>
    </row>
    <row r="22" spans="1:12" ht="15">
      <c r="A22" s="85" t="s">
        <v>836</v>
      </c>
      <c r="B22" s="85">
        <v>5</v>
      </c>
      <c r="C22" s="85" t="s">
        <v>837</v>
      </c>
      <c r="D22" s="85">
        <v>5</v>
      </c>
      <c r="E22" s="85"/>
      <c r="F22" s="85"/>
      <c r="G22" s="85" t="s">
        <v>849</v>
      </c>
      <c r="H22" s="85">
        <v>2</v>
      </c>
      <c r="I22" s="85" t="s">
        <v>854</v>
      </c>
      <c r="J22" s="85">
        <v>2</v>
      </c>
      <c r="K22" s="85"/>
      <c r="L22" s="85"/>
    </row>
    <row r="23" spans="1:12" ht="15">
      <c r="A23" s="85" t="s">
        <v>837</v>
      </c>
      <c r="B23" s="85">
        <v>5</v>
      </c>
      <c r="C23" s="85" t="s">
        <v>834</v>
      </c>
      <c r="D23" s="85">
        <v>5</v>
      </c>
      <c r="E23" s="85"/>
      <c r="F23" s="85"/>
      <c r="G23" s="85" t="s">
        <v>850</v>
      </c>
      <c r="H23" s="85">
        <v>2</v>
      </c>
      <c r="I23" s="85" t="s">
        <v>855</v>
      </c>
      <c r="J23" s="85">
        <v>2</v>
      </c>
      <c r="K23" s="85"/>
      <c r="L23" s="85"/>
    </row>
    <row r="24" spans="1:12" ht="15">
      <c r="A24" s="85" t="s">
        <v>838</v>
      </c>
      <c r="B24" s="85">
        <v>4</v>
      </c>
      <c r="C24" s="85" t="s">
        <v>840</v>
      </c>
      <c r="D24" s="85">
        <v>3</v>
      </c>
      <c r="E24" s="85"/>
      <c r="F24" s="85"/>
      <c r="G24" s="85" t="s">
        <v>841</v>
      </c>
      <c r="H24" s="85">
        <v>1</v>
      </c>
      <c r="I24" s="85"/>
      <c r="J24" s="85"/>
      <c r="K24" s="85"/>
      <c r="L24" s="85"/>
    </row>
    <row r="25" spans="1:12" ht="15">
      <c r="A25" s="85" t="s">
        <v>839</v>
      </c>
      <c r="B25" s="85">
        <v>4</v>
      </c>
      <c r="C25" s="85" t="s">
        <v>842</v>
      </c>
      <c r="D25" s="85">
        <v>2</v>
      </c>
      <c r="E25" s="85"/>
      <c r="F25" s="85"/>
      <c r="G25" s="85" t="s">
        <v>851</v>
      </c>
      <c r="H25" s="85">
        <v>1</v>
      </c>
      <c r="I25" s="85"/>
      <c r="J25" s="85"/>
      <c r="K25" s="85"/>
      <c r="L25" s="85"/>
    </row>
    <row r="26" spans="1:12" ht="15">
      <c r="A26" s="85" t="s">
        <v>840</v>
      </c>
      <c r="B26" s="85">
        <v>3</v>
      </c>
      <c r="C26" s="85" t="s">
        <v>841</v>
      </c>
      <c r="D26" s="85">
        <v>2</v>
      </c>
      <c r="E26" s="85"/>
      <c r="F26" s="85"/>
      <c r="G26" s="85" t="s">
        <v>834</v>
      </c>
      <c r="H26" s="85">
        <v>1</v>
      </c>
      <c r="I26" s="85"/>
      <c r="J26" s="85"/>
      <c r="K26" s="85"/>
      <c r="L26" s="85"/>
    </row>
    <row r="27" spans="1:12" ht="15">
      <c r="A27" s="85" t="s">
        <v>841</v>
      </c>
      <c r="B27" s="85">
        <v>3</v>
      </c>
      <c r="C27" s="85" t="s">
        <v>844</v>
      </c>
      <c r="D27" s="85">
        <v>1</v>
      </c>
      <c r="E27" s="85"/>
      <c r="F27" s="85"/>
      <c r="G27" s="85"/>
      <c r="H27" s="85"/>
      <c r="I27" s="85"/>
      <c r="J27" s="85"/>
      <c r="K27" s="85"/>
      <c r="L27" s="85"/>
    </row>
    <row r="28" spans="1:12" ht="15">
      <c r="A28" s="85" t="s">
        <v>842</v>
      </c>
      <c r="B28" s="85">
        <v>2</v>
      </c>
      <c r="C28" s="85" t="s">
        <v>845</v>
      </c>
      <c r="D28" s="85">
        <v>1</v>
      </c>
      <c r="E28" s="85"/>
      <c r="F28" s="85"/>
      <c r="G28" s="85"/>
      <c r="H28" s="85"/>
      <c r="I28" s="85"/>
      <c r="J28" s="85"/>
      <c r="K28" s="85"/>
      <c r="L28" s="85"/>
    </row>
    <row r="31" spans="1:12" ht="15" customHeight="1">
      <c r="A31" s="13" t="s">
        <v>861</v>
      </c>
      <c r="B31" s="13" t="s">
        <v>812</v>
      </c>
      <c r="C31" s="13" t="s">
        <v>872</v>
      </c>
      <c r="D31" s="13" t="s">
        <v>815</v>
      </c>
      <c r="E31" s="13" t="s">
        <v>879</v>
      </c>
      <c r="F31" s="13" t="s">
        <v>817</v>
      </c>
      <c r="G31" s="13" t="s">
        <v>880</v>
      </c>
      <c r="H31" s="13" t="s">
        <v>819</v>
      </c>
      <c r="I31" s="13" t="s">
        <v>885</v>
      </c>
      <c r="J31" s="13" t="s">
        <v>821</v>
      </c>
      <c r="K31" s="13" t="s">
        <v>893</v>
      </c>
      <c r="L31" s="13" t="s">
        <v>822</v>
      </c>
    </row>
    <row r="32" spans="1:12" ht="15">
      <c r="A32" s="93" t="s">
        <v>862</v>
      </c>
      <c r="B32" s="93">
        <v>0</v>
      </c>
      <c r="C32" s="93" t="s">
        <v>868</v>
      </c>
      <c r="D32" s="93">
        <v>16</v>
      </c>
      <c r="E32" s="93" t="s">
        <v>849</v>
      </c>
      <c r="F32" s="93">
        <v>13</v>
      </c>
      <c r="G32" s="93" t="s">
        <v>867</v>
      </c>
      <c r="H32" s="93">
        <v>8</v>
      </c>
      <c r="I32" s="93" t="s">
        <v>886</v>
      </c>
      <c r="J32" s="93">
        <v>4</v>
      </c>
      <c r="K32" s="93" t="s">
        <v>894</v>
      </c>
      <c r="L32" s="93">
        <v>2</v>
      </c>
    </row>
    <row r="33" spans="1:12" ht="15">
      <c r="A33" s="93" t="s">
        <v>863</v>
      </c>
      <c r="B33" s="93">
        <v>1</v>
      </c>
      <c r="C33" s="93" t="s">
        <v>869</v>
      </c>
      <c r="D33" s="93">
        <v>15</v>
      </c>
      <c r="E33" s="93" t="s">
        <v>876</v>
      </c>
      <c r="F33" s="93">
        <v>13</v>
      </c>
      <c r="G33" s="93" t="s">
        <v>216</v>
      </c>
      <c r="H33" s="93">
        <v>5</v>
      </c>
      <c r="I33" s="93" t="s">
        <v>867</v>
      </c>
      <c r="J33" s="93">
        <v>4</v>
      </c>
      <c r="K33" s="93" t="s">
        <v>867</v>
      </c>
      <c r="L33" s="93">
        <v>2</v>
      </c>
    </row>
    <row r="34" spans="1:12" ht="15">
      <c r="A34" s="93" t="s">
        <v>864</v>
      </c>
      <c r="B34" s="93">
        <v>0</v>
      </c>
      <c r="C34" s="93" t="s">
        <v>867</v>
      </c>
      <c r="D34" s="93">
        <v>10</v>
      </c>
      <c r="E34" s="93" t="s">
        <v>877</v>
      </c>
      <c r="F34" s="93">
        <v>13</v>
      </c>
      <c r="G34" s="93" t="s">
        <v>881</v>
      </c>
      <c r="H34" s="93">
        <v>4</v>
      </c>
      <c r="I34" s="93" t="s">
        <v>887</v>
      </c>
      <c r="J34" s="93">
        <v>2</v>
      </c>
      <c r="K34" s="93" t="s">
        <v>835</v>
      </c>
      <c r="L34" s="93">
        <v>2</v>
      </c>
    </row>
    <row r="35" spans="1:12" ht="15">
      <c r="A35" s="93" t="s">
        <v>865</v>
      </c>
      <c r="B35" s="93">
        <v>1081</v>
      </c>
      <c r="C35" s="93" t="s">
        <v>873</v>
      </c>
      <c r="D35" s="93">
        <v>8</v>
      </c>
      <c r="E35" s="93" t="s">
        <v>867</v>
      </c>
      <c r="F35" s="93">
        <v>13</v>
      </c>
      <c r="G35" s="93" t="s">
        <v>882</v>
      </c>
      <c r="H35" s="93">
        <v>4</v>
      </c>
      <c r="I35" s="93" t="s">
        <v>888</v>
      </c>
      <c r="J35" s="93">
        <v>2</v>
      </c>
      <c r="K35" s="93" t="s">
        <v>895</v>
      </c>
      <c r="L35" s="93">
        <v>2</v>
      </c>
    </row>
    <row r="36" spans="1:12" ht="15">
      <c r="A36" s="93" t="s">
        <v>866</v>
      </c>
      <c r="B36" s="93">
        <v>1082</v>
      </c>
      <c r="C36" s="93" t="s">
        <v>874</v>
      </c>
      <c r="D36" s="93">
        <v>7</v>
      </c>
      <c r="E36" s="93" t="s">
        <v>870</v>
      </c>
      <c r="F36" s="93">
        <v>13</v>
      </c>
      <c r="G36" s="93" t="s">
        <v>835</v>
      </c>
      <c r="H36" s="93">
        <v>3</v>
      </c>
      <c r="I36" s="93" t="s">
        <v>889</v>
      </c>
      <c r="J36" s="93">
        <v>2</v>
      </c>
      <c r="K36" s="93" t="s">
        <v>836</v>
      </c>
      <c r="L36" s="93">
        <v>2</v>
      </c>
    </row>
    <row r="37" spans="1:12" ht="15">
      <c r="A37" s="93" t="s">
        <v>867</v>
      </c>
      <c r="B37" s="93">
        <v>37</v>
      </c>
      <c r="C37" s="93" t="s">
        <v>875</v>
      </c>
      <c r="D37" s="93">
        <v>7</v>
      </c>
      <c r="E37" s="93" t="s">
        <v>878</v>
      </c>
      <c r="F37" s="93">
        <v>13</v>
      </c>
      <c r="G37" s="93" t="s">
        <v>836</v>
      </c>
      <c r="H37" s="93">
        <v>3</v>
      </c>
      <c r="I37" s="93" t="s">
        <v>890</v>
      </c>
      <c r="J37" s="93">
        <v>2</v>
      </c>
      <c r="K37" s="93" t="s">
        <v>837</v>
      </c>
      <c r="L37" s="93">
        <v>2</v>
      </c>
    </row>
    <row r="38" spans="1:12" ht="15">
      <c r="A38" s="93" t="s">
        <v>868</v>
      </c>
      <c r="B38" s="93">
        <v>31</v>
      </c>
      <c r="C38" s="93" t="s">
        <v>876</v>
      </c>
      <c r="D38" s="93">
        <v>7</v>
      </c>
      <c r="E38" s="93" t="s">
        <v>835</v>
      </c>
      <c r="F38" s="93">
        <v>13</v>
      </c>
      <c r="G38" s="93" t="s">
        <v>883</v>
      </c>
      <c r="H38" s="93">
        <v>3</v>
      </c>
      <c r="I38" s="93" t="s">
        <v>891</v>
      </c>
      <c r="J38" s="93">
        <v>2</v>
      </c>
      <c r="K38" s="93" t="s">
        <v>896</v>
      </c>
      <c r="L38" s="93">
        <v>2</v>
      </c>
    </row>
    <row r="39" spans="1:12" ht="15">
      <c r="A39" s="93" t="s">
        <v>869</v>
      </c>
      <c r="B39" s="93">
        <v>30</v>
      </c>
      <c r="C39" s="93" t="s">
        <v>877</v>
      </c>
      <c r="D39" s="93">
        <v>7</v>
      </c>
      <c r="E39" s="93" t="s">
        <v>836</v>
      </c>
      <c r="F39" s="93">
        <v>13</v>
      </c>
      <c r="G39" s="93" t="s">
        <v>870</v>
      </c>
      <c r="H39" s="93">
        <v>2</v>
      </c>
      <c r="I39" s="93" t="s">
        <v>216</v>
      </c>
      <c r="J39" s="93">
        <v>2</v>
      </c>
      <c r="K39" s="93" t="s">
        <v>219</v>
      </c>
      <c r="L39" s="93">
        <v>2</v>
      </c>
    </row>
    <row r="40" spans="1:12" ht="15">
      <c r="A40" s="93" t="s">
        <v>870</v>
      </c>
      <c r="B40" s="93">
        <v>23</v>
      </c>
      <c r="C40" s="93" t="s">
        <v>870</v>
      </c>
      <c r="D40" s="93">
        <v>7</v>
      </c>
      <c r="E40" s="93" t="s">
        <v>837</v>
      </c>
      <c r="F40" s="93">
        <v>13</v>
      </c>
      <c r="G40" s="93" t="s">
        <v>837</v>
      </c>
      <c r="H40" s="93">
        <v>2</v>
      </c>
      <c r="I40" s="93" t="s">
        <v>854</v>
      </c>
      <c r="J40" s="93">
        <v>2</v>
      </c>
      <c r="K40" s="93"/>
      <c r="L40" s="93"/>
    </row>
    <row r="41" spans="1:12" ht="15">
      <c r="A41" s="93" t="s">
        <v>871</v>
      </c>
      <c r="B41" s="93">
        <v>22</v>
      </c>
      <c r="C41" s="93" t="s">
        <v>878</v>
      </c>
      <c r="D41" s="93">
        <v>7</v>
      </c>
      <c r="E41" s="93" t="s">
        <v>871</v>
      </c>
      <c r="F41" s="93">
        <v>13</v>
      </c>
      <c r="G41" s="93" t="s">
        <v>884</v>
      </c>
      <c r="H41" s="93">
        <v>2</v>
      </c>
      <c r="I41" s="93" t="s">
        <v>892</v>
      </c>
      <c r="J41" s="93">
        <v>2</v>
      </c>
      <c r="K41" s="93"/>
      <c r="L41" s="93"/>
    </row>
    <row r="44" spans="1:12" ht="15" customHeight="1">
      <c r="A44" s="13" t="s">
        <v>903</v>
      </c>
      <c r="B44" s="13" t="s">
        <v>812</v>
      </c>
      <c r="C44" s="13" t="s">
        <v>914</v>
      </c>
      <c r="D44" s="13" t="s">
        <v>815</v>
      </c>
      <c r="E44" s="13" t="s">
        <v>921</v>
      </c>
      <c r="F44" s="13" t="s">
        <v>817</v>
      </c>
      <c r="G44" s="13" t="s">
        <v>924</v>
      </c>
      <c r="H44" s="13" t="s">
        <v>819</v>
      </c>
      <c r="I44" s="13" t="s">
        <v>933</v>
      </c>
      <c r="J44" s="13" t="s">
        <v>821</v>
      </c>
      <c r="K44" s="13" t="s">
        <v>944</v>
      </c>
      <c r="L44" s="13" t="s">
        <v>822</v>
      </c>
    </row>
    <row r="45" spans="1:12" ht="15">
      <c r="A45" s="93" t="s">
        <v>904</v>
      </c>
      <c r="B45" s="93">
        <v>23</v>
      </c>
      <c r="C45" s="93" t="s">
        <v>904</v>
      </c>
      <c r="D45" s="93">
        <v>8</v>
      </c>
      <c r="E45" s="93" t="s">
        <v>907</v>
      </c>
      <c r="F45" s="93">
        <v>13</v>
      </c>
      <c r="G45" s="93" t="s">
        <v>925</v>
      </c>
      <c r="H45" s="93">
        <v>2</v>
      </c>
      <c r="I45" s="93" t="s">
        <v>934</v>
      </c>
      <c r="J45" s="93">
        <v>2</v>
      </c>
      <c r="K45" s="93" t="s">
        <v>945</v>
      </c>
      <c r="L45" s="93">
        <v>2</v>
      </c>
    </row>
    <row r="46" spans="1:12" ht="15">
      <c r="A46" s="93" t="s">
        <v>905</v>
      </c>
      <c r="B46" s="93">
        <v>21</v>
      </c>
      <c r="C46" s="93" t="s">
        <v>915</v>
      </c>
      <c r="D46" s="93">
        <v>7</v>
      </c>
      <c r="E46" s="93" t="s">
        <v>908</v>
      </c>
      <c r="F46" s="93">
        <v>13</v>
      </c>
      <c r="G46" s="93" t="s">
        <v>926</v>
      </c>
      <c r="H46" s="93">
        <v>2</v>
      </c>
      <c r="I46" s="93" t="s">
        <v>935</v>
      </c>
      <c r="J46" s="93">
        <v>2</v>
      </c>
      <c r="K46" s="93" t="s">
        <v>946</v>
      </c>
      <c r="L46" s="93">
        <v>2</v>
      </c>
    </row>
    <row r="47" spans="1:12" ht="15">
      <c r="A47" s="93" t="s">
        <v>906</v>
      </c>
      <c r="B47" s="93">
        <v>21</v>
      </c>
      <c r="C47" s="93" t="s">
        <v>916</v>
      </c>
      <c r="D47" s="93">
        <v>7</v>
      </c>
      <c r="E47" s="93" t="s">
        <v>905</v>
      </c>
      <c r="F47" s="93">
        <v>13</v>
      </c>
      <c r="G47" s="93" t="s">
        <v>913</v>
      </c>
      <c r="H47" s="93">
        <v>2</v>
      </c>
      <c r="I47" s="93" t="s">
        <v>936</v>
      </c>
      <c r="J47" s="93">
        <v>2</v>
      </c>
      <c r="K47" s="93"/>
      <c r="L47" s="93"/>
    </row>
    <row r="48" spans="1:12" ht="15">
      <c r="A48" s="93" t="s">
        <v>907</v>
      </c>
      <c r="B48" s="93">
        <v>20</v>
      </c>
      <c r="C48" s="93" t="s">
        <v>917</v>
      </c>
      <c r="D48" s="93">
        <v>7</v>
      </c>
      <c r="E48" s="93" t="s">
        <v>922</v>
      </c>
      <c r="F48" s="93">
        <v>13</v>
      </c>
      <c r="G48" s="93" t="s">
        <v>912</v>
      </c>
      <c r="H48" s="93">
        <v>2</v>
      </c>
      <c r="I48" s="93" t="s">
        <v>937</v>
      </c>
      <c r="J48" s="93">
        <v>2</v>
      </c>
      <c r="K48" s="93"/>
      <c r="L48" s="93"/>
    </row>
    <row r="49" spans="1:12" ht="15">
      <c r="A49" s="93" t="s">
        <v>908</v>
      </c>
      <c r="B49" s="93">
        <v>20</v>
      </c>
      <c r="C49" s="93" t="s">
        <v>907</v>
      </c>
      <c r="D49" s="93">
        <v>7</v>
      </c>
      <c r="E49" s="93" t="s">
        <v>913</v>
      </c>
      <c r="F49" s="93">
        <v>13</v>
      </c>
      <c r="G49" s="93" t="s">
        <v>927</v>
      </c>
      <c r="H49" s="93">
        <v>2</v>
      </c>
      <c r="I49" s="93" t="s">
        <v>938</v>
      </c>
      <c r="J49" s="93">
        <v>2</v>
      </c>
      <c r="K49" s="93"/>
      <c r="L49" s="93"/>
    </row>
    <row r="50" spans="1:12" ht="15">
      <c r="A50" s="93" t="s">
        <v>909</v>
      </c>
      <c r="B50" s="93">
        <v>20</v>
      </c>
      <c r="C50" s="93" t="s">
        <v>908</v>
      </c>
      <c r="D50" s="93">
        <v>7</v>
      </c>
      <c r="E50" s="93" t="s">
        <v>912</v>
      </c>
      <c r="F50" s="93">
        <v>13</v>
      </c>
      <c r="G50" s="93" t="s">
        <v>928</v>
      </c>
      <c r="H50" s="93">
        <v>2</v>
      </c>
      <c r="I50" s="93" t="s">
        <v>939</v>
      </c>
      <c r="J50" s="93">
        <v>2</v>
      </c>
      <c r="K50" s="93"/>
      <c r="L50" s="93"/>
    </row>
    <row r="51" spans="1:12" ht="15">
      <c r="A51" s="93" t="s">
        <v>910</v>
      </c>
      <c r="B51" s="93">
        <v>20</v>
      </c>
      <c r="C51" s="93" t="s">
        <v>918</v>
      </c>
      <c r="D51" s="93">
        <v>7</v>
      </c>
      <c r="E51" s="93" t="s">
        <v>923</v>
      </c>
      <c r="F51" s="93">
        <v>13</v>
      </c>
      <c r="G51" s="93" t="s">
        <v>929</v>
      </c>
      <c r="H51" s="93">
        <v>2</v>
      </c>
      <c r="I51" s="93" t="s">
        <v>940</v>
      </c>
      <c r="J51" s="93">
        <v>2</v>
      </c>
      <c r="K51" s="93"/>
      <c r="L51" s="93"/>
    </row>
    <row r="52" spans="1:12" ht="15">
      <c r="A52" s="93" t="s">
        <v>911</v>
      </c>
      <c r="B52" s="93">
        <v>17</v>
      </c>
      <c r="C52" s="93" t="s">
        <v>905</v>
      </c>
      <c r="D52" s="93">
        <v>7</v>
      </c>
      <c r="E52" s="93" t="s">
        <v>906</v>
      </c>
      <c r="F52" s="93">
        <v>13</v>
      </c>
      <c r="G52" s="93" t="s">
        <v>930</v>
      </c>
      <c r="H52" s="93">
        <v>2</v>
      </c>
      <c r="I52" s="93" t="s">
        <v>941</v>
      </c>
      <c r="J52" s="93">
        <v>2</v>
      </c>
      <c r="K52" s="93"/>
      <c r="L52" s="93"/>
    </row>
    <row r="53" spans="1:12" ht="15">
      <c r="A53" s="93" t="s">
        <v>912</v>
      </c>
      <c r="B53" s="93">
        <v>16</v>
      </c>
      <c r="C53" s="93" t="s">
        <v>919</v>
      </c>
      <c r="D53" s="93">
        <v>7</v>
      </c>
      <c r="E53" s="93" t="s">
        <v>909</v>
      </c>
      <c r="F53" s="93">
        <v>13</v>
      </c>
      <c r="G53" s="93" t="s">
        <v>931</v>
      </c>
      <c r="H53" s="93">
        <v>2</v>
      </c>
      <c r="I53" s="93" t="s">
        <v>942</v>
      </c>
      <c r="J53" s="93">
        <v>2</v>
      </c>
      <c r="K53" s="93"/>
      <c r="L53" s="93"/>
    </row>
    <row r="54" spans="1:12" ht="15">
      <c r="A54" s="93" t="s">
        <v>913</v>
      </c>
      <c r="B54" s="93">
        <v>15</v>
      </c>
      <c r="C54" s="93" t="s">
        <v>920</v>
      </c>
      <c r="D54" s="93">
        <v>7</v>
      </c>
      <c r="E54" s="93" t="s">
        <v>904</v>
      </c>
      <c r="F54" s="93">
        <v>13</v>
      </c>
      <c r="G54" s="93" t="s">
        <v>932</v>
      </c>
      <c r="H54" s="93">
        <v>2</v>
      </c>
      <c r="I54" s="93" t="s">
        <v>943</v>
      </c>
      <c r="J54" s="93">
        <v>2</v>
      </c>
      <c r="K54" s="93"/>
      <c r="L54" s="93"/>
    </row>
    <row r="57" spans="1:12" ht="15" customHeight="1">
      <c r="A57" s="13" t="s">
        <v>953</v>
      </c>
      <c r="B57" s="13" t="s">
        <v>812</v>
      </c>
      <c r="C57" s="13" t="s">
        <v>955</v>
      </c>
      <c r="D57" s="13" t="s">
        <v>815</v>
      </c>
      <c r="E57" s="85" t="s">
        <v>956</v>
      </c>
      <c r="F57" s="85" t="s">
        <v>817</v>
      </c>
      <c r="G57" s="13" t="s">
        <v>959</v>
      </c>
      <c r="H57" s="13" t="s">
        <v>819</v>
      </c>
      <c r="I57" s="85" t="s">
        <v>961</v>
      </c>
      <c r="J57" s="85" t="s">
        <v>821</v>
      </c>
      <c r="K57" s="85" t="s">
        <v>964</v>
      </c>
      <c r="L57" s="85" t="s">
        <v>822</v>
      </c>
    </row>
    <row r="58" spans="1:12" ht="15">
      <c r="A58" s="85" t="s">
        <v>249</v>
      </c>
      <c r="B58" s="85">
        <v>1</v>
      </c>
      <c r="C58" s="85" t="s">
        <v>233</v>
      </c>
      <c r="D58" s="85">
        <v>1</v>
      </c>
      <c r="E58" s="85"/>
      <c r="F58" s="85"/>
      <c r="G58" s="85" t="s">
        <v>236</v>
      </c>
      <c r="H58" s="85">
        <v>1</v>
      </c>
      <c r="I58" s="85"/>
      <c r="J58" s="85"/>
      <c r="K58" s="85"/>
      <c r="L58" s="85"/>
    </row>
    <row r="59" spans="1:12" ht="15">
      <c r="A59" s="85" t="s">
        <v>233</v>
      </c>
      <c r="B59" s="85">
        <v>1</v>
      </c>
      <c r="C59" s="85" t="s">
        <v>249</v>
      </c>
      <c r="D59" s="85">
        <v>1</v>
      </c>
      <c r="E59" s="85"/>
      <c r="F59" s="85"/>
      <c r="G59" s="85"/>
      <c r="H59" s="85"/>
      <c r="I59" s="85"/>
      <c r="J59" s="85"/>
      <c r="K59" s="85"/>
      <c r="L59" s="85"/>
    </row>
    <row r="60" spans="1:12" ht="15">
      <c r="A60" s="85" t="s">
        <v>236</v>
      </c>
      <c r="B60" s="85">
        <v>1</v>
      </c>
      <c r="C60" s="85"/>
      <c r="D60" s="85"/>
      <c r="E60" s="85"/>
      <c r="F60" s="85"/>
      <c r="G60" s="85"/>
      <c r="H60" s="85"/>
      <c r="I60" s="85"/>
      <c r="J60" s="85"/>
      <c r="K60" s="85"/>
      <c r="L60" s="85"/>
    </row>
    <row r="63" spans="1:12" ht="15" customHeight="1">
      <c r="A63" s="13" t="s">
        <v>954</v>
      </c>
      <c r="B63" s="13" t="s">
        <v>812</v>
      </c>
      <c r="C63" s="13" t="s">
        <v>957</v>
      </c>
      <c r="D63" s="13" t="s">
        <v>815</v>
      </c>
      <c r="E63" s="85" t="s">
        <v>958</v>
      </c>
      <c r="F63" s="85" t="s">
        <v>817</v>
      </c>
      <c r="G63" s="13" t="s">
        <v>960</v>
      </c>
      <c r="H63" s="13" t="s">
        <v>819</v>
      </c>
      <c r="I63" s="85" t="s">
        <v>963</v>
      </c>
      <c r="J63" s="85" t="s">
        <v>821</v>
      </c>
      <c r="K63" s="13" t="s">
        <v>965</v>
      </c>
      <c r="L63" s="13" t="s">
        <v>822</v>
      </c>
    </row>
    <row r="64" spans="1:12" ht="15">
      <c r="A64" s="85" t="s">
        <v>216</v>
      </c>
      <c r="B64" s="85">
        <v>8</v>
      </c>
      <c r="C64" s="85" t="s">
        <v>216</v>
      </c>
      <c r="D64" s="85">
        <v>4</v>
      </c>
      <c r="E64" s="85"/>
      <c r="F64" s="85"/>
      <c r="G64" s="85" t="s">
        <v>216</v>
      </c>
      <c r="H64" s="85">
        <v>4</v>
      </c>
      <c r="I64" s="85"/>
      <c r="J64" s="85"/>
      <c r="K64" s="85" t="s">
        <v>219</v>
      </c>
      <c r="L64" s="85">
        <v>2</v>
      </c>
    </row>
    <row r="65" spans="1:12" ht="15">
      <c r="A65" s="85" t="s">
        <v>239</v>
      </c>
      <c r="B65" s="85">
        <v>3</v>
      </c>
      <c r="C65" s="85" t="s">
        <v>239</v>
      </c>
      <c r="D65" s="85">
        <v>3</v>
      </c>
      <c r="E65" s="85"/>
      <c r="F65" s="85"/>
      <c r="G65" s="85" t="s">
        <v>962</v>
      </c>
      <c r="H65" s="85">
        <v>1</v>
      </c>
      <c r="I65" s="85"/>
      <c r="J65" s="85"/>
      <c r="K65" s="85"/>
      <c r="L65" s="85"/>
    </row>
    <row r="66" spans="1:12" ht="15">
      <c r="A66" s="85" t="s">
        <v>238</v>
      </c>
      <c r="B66" s="85">
        <v>3</v>
      </c>
      <c r="C66" s="85" t="s">
        <v>238</v>
      </c>
      <c r="D66" s="85">
        <v>3</v>
      </c>
      <c r="E66" s="85"/>
      <c r="F66" s="85"/>
      <c r="G66" s="85" t="s">
        <v>217</v>
      </c>
      <c r="H66" s="85">
        <v>1</v>
      </c>
      <c r="I66" s="85"/>
      <c r="J66" s="85"/>
      <c r="K66" s="85"/>
      <c r="L66" s="85"/>
    </row>
    <row r="67" spans="1:12" ht="15">
      <c r="A67" s="85" t="s">
        <v>219</v>
      </c>
      <c r="B67" s="85">
        <v>2</v>
      </c>
      <c r="C67" s="85" t="s">
        <v>253</v>
      </c>
      <c r="D67" s="85">
        <v>1</v>
      </c>
      <c r="E67" s="85"/>
      <c r="F67" s="85"/>
      <c r="G67" s="85" t="s">
        <v>237</v>
      </c>
      <c r="H67" s="85">
        <v>1</v>
      </c>
      <c r="I67" s="85"/>
      <c r="J67" s="85"/>
      <c r="K67" s="85"/>
      <c r="L67" s="85"/>
    </row>
    <row r="68" spans="1:12" ht="15">
      <c r="A68" s="85" t="s">
        <v>253</v>
      </c>
      <c r="B68" s="85">
        <v>1</v>
      </c>
      <c r="C68" s="85" t="s">
        <v>252</v>
      </c>
      <c r="D68" s="85">
        <v>1</v>
      </c>
      <c r="E68" s="85"/>
      <c r="F68" s="85"/>
      <c r="G68" s="85"/>
      <c r="H68" s="85"/>
      <c r="I68" s="85"/>
      <c r="J68" s="85"/>
      <c r="K68" s="85"/>
      <c r="L68" s="85"/>
    </row>
    <row r="69" spans="1:12" ht="15">
      <c r="A69" s="85" t="s">
        <v>252</v>
      </c>
      <c r="B69" s="85">
        <v>1</v>
      </c>
      <c r="C69" s="85" t="s">
        <v>251</v>
      </c>
      <c r="D69" s="85">
        <v>1</v>
      </c>
      <c r="E69" s="85"/>
      <c r="F69" s="85"/>
      <c r="G69" s="85"/>
      <c r="H69" s="85"/>
      <c r="I69" s="85"/>
      <c r="J69" s="85"/>
      <c r="K69" s="85"/>
      <c r="L69" s="85"/>
    </row>
    <row r="70" spans="1:12" ht="15">
      <c r="A70" s="85" t="s">
        <v>251</v>
      </c>
      <c r="B70" s="85">
        <v>1</v>
      </c>
      <c r="C70" s="85" t="s">
        <v>250</v>
      </c>
      <c r="D70" s="85">
        <v>1</v>
      </c>
      <c r="E70" s="85"/>
      <c r="F70" s="85"/>
      <c r="G70" s="85"/>
      <c r="H70" s="85"/>
      <c r="I70" s="85"/>
      <c r="J70" s="85"/>
      <c r="K70" s="85"/>
      <c r="L70" s="85"/>
    </row>
    <row r="71" spans="1:12" ht="15">
      <c r="A71" s="85" t="s">
        <v>250</v>
      </c>
      <c r="B71" s="85">
        <v>1</v>
      </c>
      <c r="C71" s="85" t="s">
        <v>248</v>
      </c>
      <c r="D71" s="85">
        <v>1</v>
      </c>
      <c r="E71" s="85"/>
      <c r="F71" s="85"/>
      <c r="G71" s="85"/>
      <c r="H71" s="85"/>
      <c r="I71" s="85"/>
      <c r="J71" s="85"/>
      <c r="K71" s="85"/>
      <c r="L71" s="85"/>
    </row>
    <row r="72" spans="1:12" ht="15">
      <c r="A72" s="85" t="s">
        <v>248</v>
      </c>
      <c r="B72" s="85">
        <v>1</v>
      </c>
      <c r="C72" s="85" t="s">
        <v>247</v>
      </c>
      <c r="D72" s="85">
        <v>1</v>
      </c>
      <c r="E72" s="85"/>
      <c r="F72" s="85"/>
      <c r="G72" s="85"/>
      <c r="H72" s="85"/>
      <c r="I72" s="85"/>
      <c r="J72" s="85"/>
      <c r="K72" s="85"/>
      <c r="L72" s="85"/>
    </row>
    <row r="73" spans="1:12" ht="15">
      <c r="A73" s="85" t="s">
        <v>247</v>
      </c>
      <c r="B73" s="85">
        <v>1</v>
      </c>
      <c r="C73" s="85" t="s">
        <v>246</v>
      </c>
      <c r="D73" s="85">
        <v>1</v>
      </c>
      <c r="E73" s="85"/>
      <c r="F73" s="85"/>
      <c r="G73" s="85"/>
      <c r="H73" s="85"/>
      <c r="I73" s="85"/>
      <c r="J73" s="85"/>
      <c r="K73" s="85"/>
      <c r="L73" s="85"/>
    </row>
    <row r="76" spans="1:12" ht="15" customHeight="1">
      <c r="A76" s="13" t="s">
        <v>971</v>
      </c>
      <c r="B76" s="13" t="s">
        <v>812</v>
      </c>
      <c r="C76" s="13" t="s">
        <v>972</v>
      </c>
      <c r="D76" s="13" t="s">
        <v>815</v>
      </c>
      <c r="E76" s="13" t="s">
        <v>973</v>
      </c>
      <c r="F76" s="13" t="s">
        <v>817</v>
      </c>
      <c r="G76" s="13" t="s">
        <v>974</v>
      </c>
      <c r="H76" s="13" t="s">
        <v>819</v>
      </c>
      <c r="I76" s="13" t="s">
        <v>975</v>
      </c>
      <c r="J76" s="13" t="s">
        <v>821</v>
      </c>
      <c r="K76" s="13" t="s">
        <v>976</v>
      </c>
      <c r="L76" s="13" t="s">
        <v>822</v>
      </c>
    </row>
    <row r="77" spans="1:12" ht="15">
      <c r="A77" s="126" t="s">
        <v>230</v>
      </c>
      <c r="B77" s="85">
        <v>537558</v>
      </c>
      <c r="C77" s="126" t="s">
        <v>232</v>
      </c>
      <c r="D77" s="85">
        <v>167456</v>
      </c>
      <c r="E77" s="126" t="s">
        <v>230</v>
      </c>
      <c r="F77" s="85">
        <v>537558</v>
      </c>
      <c r="G77" s="126" t="s">
        <v>217</v>
      </c>
      <c r="H77" s="85">
        <v>15631</v>
      </c>
      <c r="I77" s="126" t="s">
        <v>221</v>
      </c>
      <c r="J77" s="85">
        <v>24701</v>
      </c>
      <c r="K77" s="126" t="s">
        <v>219</v>
      </c>
      <c r="L77" s="85">
        <v>3651</v>
      </c>
    </row>
    <row r="78" spans="1:12" ht="15">
      <c r="A78" s="126" t="s">
        <v>229</v>
      </c>
      <c r="B78" s="85">
        <v>200003</v>
      </c>
      <c r="C78" s="126" t="s">
        <v>234</v>
      </c>
      <c r="D78" s="85">
        <v>60339</v>
      </c>
      <c r="E78" s="126" t="s">
        <v>229</v>
      </c>
      <c r="F78" s="85">
        <v>200003</v>
      </c>
      <c r="G78" s="126" t="s">
        <v>218</v>
      </c>
      <c r="H78" s="85">
        <v>11762</v>
      </c>
      <c r="I78" s="126" t="s">
        <v>220</v>
      </c>
      <c r="J78" s="85">
        <v>4837</v>
      </c>
      <c r="K78" s="126"/>
      <c r="L78" s="85"/>
    </row>
    <row r="79" spans="1:12" ht="15">
      <c r="A79" s="126" t="s">
        <v>232</v>
      </c>
      <c r="B79" s="85">
        <v>167456</v>
      </c>
      <c r="C79" s="126" t="s">
        <v>243</v>
      </c>
      <c r="D79" s="85">
        <v>48411</v>
      </c>
      <c r="E79" s="126" t="s">
        <v>228</v>
      </c>
      <c r="F79" s="85">
        <v>1489</v>
      </c>
      <c r="G79" s="126" t="s">
        <v>215</v>
      </c>
      <c r="H79" s="85">
        <v>10164</v>
      </c>
      <c r="I79" s="126" t="s">
        <v>222</v>
      </c>
      <c r="J79" s="85">
        <v>1842</v>
      </c>
      <c r="K79" s="126"/>
      <c r="L79" s="85"/>
    </row>
    <row r="80" spans="1:12" ht="15">
      <c r="A80" s="126" t="s">
        <v>234</v>
      </c>
      <c r="B80" s="85">
        <v>60339</v>
      </c>
      <c r="C80" s="126" t="s">
        <v>233</v>
      </c>
      <c r="D80" s="85">
        <v>43134</v>
      </c>
      <c r="E80" s="126" t="s">
        <v>226</v>
      </c>
      <c r="F80" s="85">
        <v>961</v>
      </c>
      <c r="G80" s="126" t="s">
        <v>216</v>
      </c>
      <c r="H80" s="85">
        <v>6394</v>
      </c>
      <c r="I80" s="126"/>
      <c r="J80" s="85"/>
      <c r="K80" s="126"/>
      <c r="L80" s="85"/>
    </row>
    <row r="81" spans="1:12" ht="15">
      <c r="A81" s="126" t="s">
        <v>243</v>
      </c>
      <c r="B81" s="85">
        <v>48411</v>
      </c>
      <c r="C81" s="126" t="s">
        <v>246</v>
      </c>
      <c r="D81" s="85">
        <v>30765</v>
      </c>
      <c r="E81" s="126" t="s">
        <v>225</v>
      </c>
      <c r="F81" s="85">
        <v>937</v>
      </c>
      <c r="G81" s="126" t="s">
        <v>214</v>
      </c>
      <c r="H81" s="85">
        <v>2972</v>
      </c>
      <c r="I81" s="126"/>
      <c r="J81" s="85"/>
      <c r="K81" s="126"/>
      <c r="L81" s="85"/>
    </row>
    <row r="82" spans="1:12" ht="15">
      <c r="A82" s="126" t="s">
        <v>233</v>
      </c>
      <c r="B82" s="85">
        <v>43134</v>
      </c>
      <c r="C82" s="126" t="s">
        <v>242</v>
      </c>
      <c r="D82" s="85">
        <v>25119</v>
      </c>
      <c r="E82" s="126" t="s">
        <v>227</v>
      </c>
      <c r="F82" s="85">
        <v>202</v>
      </c>
      <c r="G82" s="126" t="s">
        <v>236</v>
      </c>
      <c r="H82" s="85">
        <v>2554</v>
      </c>
      <c r="I82" s="126"/>
      <c r="J82" s="85"/>
      <c r="K82" s="126"/>
      <c r="L82" s="85"/>
    </row>
    <row r="83" spans="1:12" ht="15">
      <c r="A83" s="126" t="s">
        <v>246</v>
      </c>
      <c r="B83" s="85">
        <v>30765</v>
      </c>
      <c r="C83" s="126" t="s">
        <v>249</v>
      </c>
      <c r="D83" s="85">
        <v>20198</v>
      </c>
      <c r="E83" s="126" t="s">
        <v>224</v>
      </c>
      <c r="F83" s="85">
        <v>122</v>
      </c>
      <c r="G83" s="126" t="s">
        <v>237</v>
      </c>
      <c r="H83" s="85">
        <v>2105</v>
      </c>
      <c r="I83" s="126"/>
      <c r="J83" s="85"/>
      <c r="K83" s="126"/>
      <c r="L83" s="85"/>
    </row>
    <row r="84" spans="1:12" ht="15">
      <c r="A84" s="126" t="s">
        <v>242</v>
      </c>
      <c r="B84" s="85">
        <v>25119</v>
      </c>
      <c r="C84" s="126" t="s">
        <v>247</v>
      </c>
      <c r="D84" s="85">
        <v>18386</v>
      </c>
      <c r="E84" s="126" t="s">
        <v>223</v>
      </c>
      <c r="F84" s="85">
        <v>119</v>
      </c>
      <c r="G84" s="126"/>
      <c r="H84" s="85"/>
      <c r="I84" s="126"/>
      <c r="J84" s="85"/>
      <c r="K84" s="126"/>
      <c r="L84" s="85"/>
    </row>
    <row r="85" spans="1:12" ht="15">
      <c r="A85" s="126" t="s">
        <v>221</v>
      </c>
      <c r="B85" s="85">
        <v>24701</v>
      </c>
      <c r="C85" s="126" t="s">
        <v>241</v>
      </c>
      <c r="D85" s="85">
        <v>14412</v>
      </c>
      <c r="E85" s="126" t="s">
        <v>231</v>
      </c>
      <c r="F85" s="85">
        <v>75</v>
      </c>
      <c r="G85" s="126"/>
      <c r="H85" s="85"/>
      <c r="I85" s="126"/>
      <c r="J85" s="85"/>
      <c r="K85" s="126"/>
      <c r="L85" s="85"/>
    </row>
    <row r="86" spans="1:12" ht="15">
      <c r="A86" s="126" t="s">
        <v>249</v>
      </c>
      <c r="B86" s="85">
        <v>20198</v>
      </c>
      <c r="C86" s="126" t="s">
        <v>245</v>
      </c>
      <c r="D86" s="85">
        <v>13662</v>
      </c>
      <c r="E86" s="126"/>
      <c r="F86" s="85"/>
      <c r="G86" s="126"/>
      <c r="H86" s="85"/>
      <c r="I86" s="126"/>
      <c r="J86" s="85"/>
      <c r="K86" s="126"/>
      <c r="L86" s="85"/>
    </row>
  </sheetData>
  <hyperlinks>
    <hyperlink ref="A2" r:id="rId1" display="https://vivianfrancos.com/proximos-eventos-marketing/"/>
    <hyperlink ref="A3" r:id="rId2" display="https://twitter.com/VivianFrancos/status/1193773897876987912?s=20"/>
    <hyperlink ref="A4" r:id="rId3" display="https://twitter.com/WayraCo/status/1192473297839104003"/>
    <hyperlink ref="A5" r:id="rId4" display="https://www.revistalagransabana.com/webcongress-colombia-2019"/>
    <hyperlink ref="A6" r:id="rId5" display="https://noticias.canalrcn.com/bogota/web-congress-el-evento-lider-en-emprendimiento-innovacion-y-marketing-que-se-toma-bogota"/>
    <hyperlink ref="A7" r:id="rId6" display="https://webcongress.com/colombia/"/>
    <hyperlink ref="C2" r:id="rId7" display="https://vivianfrancos.com/proximos-eventos-marketing/"/>
    <hyperlink ref="C3" r:id="rId8" display="https://twitter.com/VivianFrancos/status/1193773897876987912?s=20"/>
    <hyperlink ref="E2" r:id="rId9" display="https://noticias.canalrcn.com/bogota/web-congress-el-evento-lider-en-emprendimiento-innovacion-y-marketing-que-se-toma-bogota"/>
    <hyperlink ref="G2" r:id="rId10" display="https://twitter.com/WayraCo/status/1192473297839104003"/>
    <hyperlink ref="G3" r:id="rId11" display="https://www.revistalagransabana.com/webcongress-colombia-2019"/>
    <hyperlink ref="G4" r:id="rId12" display="https://webcongress.com/colombia/"/>
  </hyperlinks>
  <printOptions/>
  <pageMargins left="0.7" right="0.7" top="0.75" bottom="0.75" header="0.3" footer="0.3"/>
  <pageSetup orientation="portrait" paperSize="9"/>
  <tableParts>
    <tablePart r:id="rId20"/>
    <tablePart r:id="rId19"/>
    <tablePart r:id="rId18"/>
    <tablePart r:id="rId14"/>
    <tablePart r:id="rId13"/>
    <tablePart r:id="rId17"/>
    <tablePart r:id="rId15"/>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1042</v>
      </c>
      <c r="B1" s="13" t="s">
        <v>1113</v>
      </c>
      <c r="C1" s="13" t="s">
        <v>1114</v>
      </c>
      <c r="D1" s="13" t="s">
        <v>144</v>
      </c>
      <c r="E1" s="13" t="s">
        <v>1116</v>
      </c>
      <c r="F1" s="13" t="s">
        <v>1117</v>
      </c>
      <c r="G1" s="13" t="s">
        <v>1118</v>
      </c>
    </row>
    <row r="2" spans="1:7" ht="15">
      <c r="A2" s="85" t="s">
        <v>862</v>
      </c>
      <c r="B2" s="85">
        <v>0</v>
      </c>
      <c r="C2" s="131">
        <v>0</v>
      </c>
      <c r="D2" s="85" t="s">
        <v>1115</v>
      </c>
      <c r="E2" s="85"/>
      <c r="F2" s="85"/>
      <c r="G2" s="85"/>
    </row>
    <row r="3" spans="1:7" ht="15">
      <c r="A3" s="85" t="s">
        <v>863</v>
      </c>
      <c r="B3" s="85">
        <v>1</v>
      </c>
      <c r="C3" s="131">
        <v>0.0009242144177449168</v>
      </c>
      <c r="D3" s="85" t="s">
        <v>1115</v>
      </c>
      <c r="E3" s="85"/>
      <c r="F3" s="85"/>
      <c r="G3" s="85"/>
    </row>
    <row r="4" spans="1:7" ht="15">
      <c r="A4" s="85" t="s">
        <v>864</v>
      </c>
      <c r="B4" s="85">
        <v>0</v>
      </c>
      <c r="C4" s="131">
        <v>0</v>
      </c>
      <c r="D4" s="85" t="s">
        <v>1115</v>
      </c>
      <c r="E4" s="85"/>
      <c r="F4" s="85"/>
      <c r="G4" s="85"/>
    </row>
    <row r="5" spans="1:7" ht="15">
      <c r="A5" s="85" t="s">
        <v>865</v>
      </c>
      <c r="B5" s="85">
        <v>1081</v>
      </c>
      <c r="C5" s="131">
        <v>0.9990757855822551</v>
      </c>
      <c r="D5" s="85" t="s">
        <v>1115</v>
      </c>
      <c r="E5" s="85"/>
      <c r="F5" s="85"/>
      <c r="G5" s="85"/>
    </row>
    <row r="6" spans="1:7" ht="15">
      <c r="A6" s="85" t="s">
        <v>866</v>
      </c>
      <c r="B6" s="85">
        <v>1082</v>
      </c>
      <c r="C6" s="131">
        <v>1</v>
      </c>
      <c r="D6" s="85" t="s">
        <v>1115</v>
      </c>
      <c r="E6" s="85"/>
      <c r="F6" s="85"/>
      <c r="G6" s="85"/>
    </row>
    <row r="7" spans="1:7" ht="15">
      <c r="A7" s="93" t="s">
        <v>867</v>
      </c>
      <c r="B7" s="93">
        <v>37</v>
      </c>
      <c r="C7" s="132">
        <v>0</v>
      </c>
      <c r="D7" s="93" t="s">
        <v>1115</v>
      </c>
      <c r="E7" s="93" t="b">
        <v>0</v>
      </c>
      <c r="F7" s="93" t="b">
        <v>0</v>
      </c>
      <c r="G7" s="93" t="b">
        <v>0</v>
      </c>
    </row>
    <row r="8" spans="1:7" ht="15">
      <c r="A8" s="93" t="s">
        <v>868</v>
      </c>
      <c r="B8" s="93">
        <v>31</v>
      </c>
      <c r="C8" s="132">
        <v>0.008816378139850504</v>
      </c>
      <c r="D8" s="93" t="s">
        <v>1115</v>
      </c>
      <c r="E8" s="93" t="b">
        <v>0</v>
      </c>
      <c r="F8" s="93" t="b">
        <v>0</v>
      </c>
      <c r="G8" s="93" t="b">
        <v>0</v>
      </c>
    </row>
    <row r="9" spans="1:7" ht="15">
      <c r="A9" s="93" t="s">
        <v>869</v>
      </c>
      <c r="B9" s="93">
        <v>30</v>
      </c>
      <c r="C9" s="132">
        <v>0.008531978845016617</v>
      </c>
      <c r="D9" s="93" t="s">
        <v>1115</v>
      </c>
      <c r="E9" s="93" t="b">
        <v>0</v>
      </c>
      <c r="F9" s="93" t="b">
        <v>0</v>
      </c>
      <c r="G9" s="93" t="b">
        <v>0</v>
      </c>
    </row>
    <row r="10" spans="1:7" ht="15">
      <c r="A10" s="93" t="s">
        <v>870</v>
      </c>
      <c r="B10" s="93">
        <v>23</v>
      </c>
      <c r="C10" s="132">
        <v>0.006541183781179406</v>
      </c>
      <c r="D10" s="93" t="s">
        <v>1115</v>
      </c>
      <c r="E10" s="93" t="b">
        <v>0</v>
      </c>
      <c r="F10" s="93" t="b">
        <v>0</v>
      </c>
      <c r="G10" s="93" t="b">
        <v>0</v>
      </c>
    </row>
    <row r="11" spans="1:7" ht="15">
      <c r="A11" s="93" t="s">
        <v>871</v>
      </c>
      <c r="B11" s="93">
        <v>22</v>
      </c>
      <c r="C11" s="132">
        <v>0.006841789189236024</v>
      </c>
      <c r="D11" s="93" t="s">
        <v>1115</v>
      </c>
      <c r="E11" s="93" t="b">
        <v>0</v>
      </c>
      <c r="F11" s="93" t="b">
        <v>0</v>
      </c>
      <c r="G11" s="93" t="b">
        <v>0</v>
      </c>
    </row>
    <row r="12" spans="1:7" ht="15">
      <c r="A12" s="93" t="s">
        <v>1043</v>
      </c>
      <c r="B12" s="93">
        <v>22</v>
      </c>
      <c r="C12" s="132">
        <v>0.006841789189236024</v>
      </c>
      <c r="D12" s="93" t="s">
        <v>1115</v>
      </c>
      <c r="E12" s="93" t="b">
        <v>0</v>
      </c>
      <c r="F12" s="93" t="b">
        <v>0</v>
      </c>
      <c r="G12" s="93" t="b">
        <v>0</v>
      </c>
    </row>
    <row r="13" spans="1:7" ht="15">
      <c r="A13" s="93" t="s">
        <v>877</v>
      </c>
      <c r="B13" s="93">
        <v>21</v>
      </c>
      <c r="C13" s="132">
        <v>0.0071151942369071484</v>
      </c>
      <c r="D13" s="93" t="s">
        <v>1115</v>
      </c>
      <c r="E13" s="93" t="b">
        <v>0</v>
      </c>
      <c r="F13" s="93" t="b">
        <v>0</v>
      </c>
      <c r="G13" s="93" t="b">
        <v>0</v>
      </c>
    </row>
    <row r="14" spans="1:7" ht="15">
      <c r="A14" s="93" t="s">
        <v>878</v>
      </c>
      <c r="B14" s="93">
        <v>21</v>
      </c>
      <c r="C14" s="132">
        <v>0.0071151942369071484</v>
      </c>
      <c r="D14" s="93" t="s">
        <v>1115</v>
      </c>
      <c r="E14" s="93" t="b">
        <v>0</v>
      </c>
      <c r="F14" s="93" t="b">
        <v>0</v>
      </c>
      <c r="G14" s="93" t="b">
        <v>0</v>
      </c>
    </row>
    <row r="15" spans="1:7" ht="15">
      <c r="A15" s="93" t="s">
        <v>1044</v>
      </c>
      <c r="B15" s="93">
        <v>21</v>
      </c>
      <c r="C15" s="132">
        <v>0.0071151942369071484</v>
      </c>
      <c r="D15" s="93" t="s">
        <v>1115</v>
      </c>
      <c r="E15" s="93" t="b">
        <v>0</v>
      </c>
      <c r="F15" s="93" t="b">
        <v>0</v>
      </c>
      <c r="G15" s="93" t="b">
        <v>0</v>
      </c>
    </row>
    <row r="16" spans="1:7" ht="15">
      <c r="A16" s="93" t="s">
        <v>1045</v>
      </c>
      <c r="B16" s="93">
        <v>21</v>
      </c>
      <c r="C16" s="132">
        <v>0.0071151942369071484</v>
      </c>
      <c r="D16" s="93" t="s">
        <v>1115</v>
      </c>
      <c r="E16" s="93" t="b">
        <v>0</v>
      </c>
      <c r="F16" s="93" t="b">
        <v>0</v>
      </c>
      <c r="G16" s="93" t="b">
        <v>0</v>
      </c>
    </row>
    <row r="17" spans="1:7" ht="15">
      <c r="A17" s="93" t="s">
        <v>1046</v>
      </c>
      <c r="B17" s="93">
        <v>21</v>
      </c>
      <c r="C17" s="132">
        <v>0.0071151942369071484</v>
      </c>
      <c r="D17" s="93" t="s">
        <v>1115</v>
      </c>
      <c r="E17" s="93" t="b">
        <v>0</v>
      </c>
      <c r="F17" s="93" t="b">
        <v>0</v>
      </c>
      <c r="G17" s="93" t="b">
        <v>0</v>
      </c>
    </row>
    <row r="18" spans="1:7" ht="15">
      <c r="A18" s="93" t="s">
        <v>876</v>
      </c>
      <c r="B18" s="93">
        <v>20</v>
      </c>
      <c r="C18" s="132">
        <v>0.007360102710826827</v>
      </c>
      <c r="D18" s="93" t="s">
        <v>1115</v>
      </c>
      <c r="E18" s="93" t="b">
        <v>0</v>
      </c>
      <c r="F18" s="93" t="b">
        <v>0</v>
      </c>
      <c r="G18" s="93" t="b">
        <v>0</v>
      </c>
    </row>
    <row r="19" spans="1:7" ht="15">
      <c r="A19" s="93" t="s">
        <v>849</v>
      </c>
      <c r="B19" s="93">
        <v>18</v>
      </c>
      <c r="C19" s="132">
        <v>0.007758575676785675</v>
      </c>
      <c r="D19" s="93" t="s">
        <v>1115</v>
      </c>
      <c r="E19" s="93" t="b">
        <v>0</v>
      </c>
      <c r="F19" s="93" t="b">
        <v>0</v>
      </c>
      <c r="G19" s="93" t="b">
        <v>0</v>
      </c>
    </row>
    <row r="20" spans="1:7" ht="15">
      <c r="A20" s="93" t="s">
        <v>835</v>
      </c>
      <c r="B20" s="93">
        <v>18</v>
      </c>
      <c r="C20" s="132">
        <v>0.007758575676785675</v>
      </c>
      <c r="D20" s="93" t="s">
        <v>1115</v>
      </c>
      <c r="E20" s="93" t="b">
        <v>0</v>
      </c>
      <c r="F20" s="93" t="b">
        <v>0</v>
      </c>
      <c r="G20" s="93" t="b">
        <v>0</v>
      </c>
    </row>
    <row r="21" spans="1:7" ht="15">
      <c r="A21" s="93" t="s">
        <v>836</v>
      </c>
      <c r="B21" s="93">
        <v>18</v>
      </c>
      <c r="C21" s="132">
        <v>0.007758575676785675</v>
      </c>
      <c r="D21" s="93" t="s">
        <v>1115</v>
      </c>
      <c r="E21" s="93" t="b">
        <v>0</v>
      </c>
      <c r="F21" s="93" t="b">
        <v>0</v>
      </c>
      <c r="G21" s="93" t="b">
        <v>0</v>
      </c>
    </row>
    <row r="22" spans="1:7" ht="15">
      <c r="A22" s="93" t="s">
        <v>837</v>
      </c>
      <c r="B22" s="93">
        <v>17</v>
      </c>
      <c r="C22" s="132">
        <v>0.007908812184171153</v>
      </c>
      <c r="D22" s="93" t="s">
        <v>1115</v>
      </c>
      <c r="E22" s="93" t="b">
        <v>0</v>
      </c>
      <c r="F22" s="93" t="b">
        <v>0</v>
      </c>
      <c r="G22" s="93" t="b">
        <v>0</v>
      </c>
    </row>
    <row r="23" spans="1:7" ht="15">
      <c r="A23" s="93" t="s">
        <v>874</v>
      </c>
      <c r="B23" s="93">
        <v>13</v>
      </c>
      <c r="C23" s="132">
        <v>0.00813410307559512</v>
      </c>
      <c r="D23" s="93" t="s">
        <v>1115</v>
      </c>
      <c r="E23" s="93" t="b">
        <v>0</v>
      </c>
      <c r="F23" s="93" t="b">
        <v>0</v>
      </c>
      <c r="G23" s="93" t="b">
        <v>0</v>
      </c>
    </row>
    <row r="24" spans="1:7" ht="15">
      <c r="A24" s="93" t="s">
        <v>875</v>
      </c>
      <c r="B24" s="93">
        <v>13</v>
      </c>
      <c r="C24" s="132">
        <v>0.00813410307559512</v>
      </c>
      <c r="D24" s="93" t="s">
        <v>1115</v>
      </c>
      <c r="E24" s="93" t="b">
        <v>0</v>
      </c>
      <c r="F24" s="93" t="b">
        <v>0</v>
      </c>
      <c r="G24" s="93" t="b">
        <v>0</v>
      </c>
    </row>
    <row r="25" spans="1:7" ht="15">
      <c r="A25" s="93" t="s">
        <v>1047</v>
      </c>
      <c r="B25" s="93">
        <v>11</v>
      </c>
      <c r="C25" s="132">
        <v>0.007981955134981364</v>
      </c>
      <c r="D25" s="93" t="s">
        <v>1115</v>
      </c>
      <c r="E25" s="93" t="b">
        <v>0</v>
      </c>
      <c r="F25" s="93" t="b">
        <v>0</v>
      </c>
      <c r="G25" s="93" t="b">
        <v>0</v>
      </c>
    </row>
    <row r="26" spans="1:7" ht="15">
      <c r="A26" s="93" t="s">
        <v>1048</v>
      </c>
      <c r="B26" s="93">
        <v>11</v>
      </c>
      <c r="C26" s="132">
        <v>0.007981955134981364</v>
      </c>
      <c r="D26" s="93" t="s">
        <v>1115</v>
      </c>
      <c r="E26" s="93" t="b">
        <v>0</v>
      </c>
      <c r="F26" s="93" t="b">
        <v>0</v>
      </c>
      <c r="G26" s="93" t="b">
        <v>0</v>
      </c>
    </row>
    <row r="27" spans="1:7" ht="15">
      <c r="A27" s="93" t="s">
        <v>216</v>
      </c>
      <c r="B27" s="93">
        <v>11</v>
      </c>
      <c r="C27" s="132">
        <v>0.007981955134981364</v>
      </c>
      <c r="D27" s="93" t="s">
        <v>1115</v>
      </c>
      <c r="E27" s="93" t="b">
        <v>0</v>
      </c>
      <c r="F27" s="93" t="b">
        <v>0</v>
      </c>
      <c r="G27" s="93" t="b">
        <v>0</v>
      </c>
    </row>
    <row r="28" spans="1:7" ht="15">
      <c r="A28" s="93" t="s">
        <v>873</v>
      </c>
      <c r="B28" s="93">
        <v>8</v>
      </c>
      <c r="C28" s="132">
        <v>0.007329054953995057</v>
      </c>
      <c r="D28" s="93" t="s">
        <v>1115</v>
      </c>
      <c r="E28" s="93" t="b">
        <v>0</v>
      </c>
      <c r="F28" s="93" t="b">
        <v>0</v>
      </c>
      <c r="G28" s="93" t="b">
        <v>0</v>
      </c>
    </row>
    <row r="29" spans="1:7" ht="15">
      <c r="A29" s="93" t="s">
        <v>841</v>
      </c>
      <c r="B29" s="93">
        <v>8</v>
      </c>
      <c r="C29" s="132">
        <v>0.007329054953995057</v>
      </c>
      <c r="D29" s="93" t="s">
        <v>1115</v>
      </c>
      <c r="E29" s="93" t="b">
        <v>0</v>
      </c>
      <c r="F29" s="93" t="b">
        <v>0</v>
      </c>
      <c r="G29" s="93" t="b">
        <v>0</v>
      </c>
    </row>
    <row r="30" spans="1:7" ht="15">
      <c r="A30" s="93" t="s">
        <v>1049</v>
      </c>
      <c r="B30" s="93">
        <v>7</v>
      </c>
      <c r="C30" s="132">
        <v>0.006972074088662765</v>
      </c>
      <c r="D30" s="93" t="s">
        <v>1115</v>
      </c>
      <c r="E30" s="93" t="b">
        <v>0</v>
      </c>
      <c r="F30" s="93" t="b">
        <v>0</v>
      </c>
      <c r="G30" s="93" t="b">
        <v>0</v>
      </c>
    </row>
    <row r="31" spans="1:7" ht="15">
      <c r="A31" s="93" t="s">
        <v>1050</v>
      </c>
      <c r="B31" s="93">
        <v>7</v>
      </c>
      <c r="C31" s="132">
        <v>0.006972074088662765</v>
      </c>
      <c r="D31" s="93" t="s">
        <v>1115</v>
      </c>
      <c r="E31" s="93" t="b">
        <v>0</v>
      </c>
      <c r="F31" s="93" t="b">
        <v>0</v>
      </c>
      <c r="G31" s="93" t="b">
        <v>0</v>
      </c>
    </row>
    <row r="32" spans="1:7" ht="15">
      <c r="A32" s="93" t="s">
        <v>1051</v>
      </c>
      <c r="B32" s="93">
        <v>7</v>
      </c>
      <c r="C32" s="132">
        <v>0.006972074088662765</v>
      </c>
      <c r="D32" s="93" t="s">
        <v>1115</v>
      </c>
      <c r="E32" s="93" t="b">
        <v>0</v>
      </c>
      <c r="F32" s="93" t="b">
        <v>0</v>
      </c>
      <c r="G32" s="93" t="b">
        <v>0</v>
      </c>
    </row>
    <row r="33" spans="1:7" ht="15">
      <c r="A33" s="93" t="s">
        <v>1052</v>
      </c>
      <c r="B33" s="93">
        <v>6</v>
      </c>
      <c r="C33" s="132">
        <v>0.0065293427577136475</v>
      </c>
      <c r="D33" s="93" t="s">
        <v>1115</v>
      </c>
      <c r="E33" s="93" t="b">
        <v>0</v>
      </c>
      <c r="F33" s="93" t="b">
        <v>0</v>
      </c>
      <c r="G33" s="93" t="b">
        <v>0</v>
      </c>
    </row>
    <row r="34" spans="1:7" ht="15">
      <c r="A34" s="93" t="s">
        <v>1053</v>
      </c>
      <c r="B34" s="93">
        <v>4</v>
      </c>
      <c r="C34" s="132">
        <v>0.00864022988466664</v>
      </c>
      <c r="D34" s="93" t="s">
        <v>1115</v>
      </c>
      <c r="E34" s="93" t="b">
        <v>0</v>
      </c>
      <c r="F34" s="93" t="b">
        <v>0</v>
      </c>
      <c r="G34" s="93" t="b">
        <v>0</v>
      </c>
    </row>
    <row r="35" spans="1:7" ht="15">
      <c r="A35" s="93" t="s">
        <v>886</v>
      </c>
      <c r="B35" s="93">
        <v>4</v>
      </c>
      <c r="C35" s="132">
        <v>0.005323094946220565</v>
      </c>
      <c r="D35" s="93" t="s">
        <v>1115</v>
      </c>
      <c r="E35" s="93" t="b">
        <v>0</v>
      </c>
      <c r="F35" s="93" t="b">
        <v>0</v>
      </c>
      <c r="G35" s="93" t="b">
        <v>0</v>
      </c>
    </row>
    <row r="36" spans="1:7" ht="15">
      <c r="A36" s="93" t="s">
        <v>882</v>
      </c>
      <c r="B36" s="93">
        <v>4</v>
      </c>
      <c r="C36" s="132">
        <v>0.006011462641032136</v>
      </c>
      <c r="D36" s="93" t="s">
        <v>1115</v>
      </c>
      <c r="E36" s="93" t="b">
        <v>0</v>
      </c>
      <c r="F36" s="93" t="b">
        <v>0</v>
      </c>
      <c r="G36" s="93" t="b">
        <v>0</v>
      </c>
    </row>
    <row r="37" spans="1:7" ht="15">
      <c r="A37" s="93" t="s">
        <v>881</v>
      </c>
      <c r="B37" s="93">
        <v>4</v>
      </c>
      <c r="C37" s="132">
        <v>0.005323094946220565</v>
      </c>
      <c r="D37" s="93" t="s">
        <v>1115</v>
      </c>
      <c r="E37" s="93" t="b">
        <v>0</v>
      </c>
      <c r="F37" s="93" t="b">
        <v>0</v>
      </c>
      <c r="G37" s="93" t="b">
        <v>0</v>
      </c>
    </row>
    <row r="38" spans="1:7" ht="15">
      <c r="A38" s="93" t="s">
        <v>1054</v>
      </c>
      <c r="B38" s="93">
        <v>3</v>
      </c>
      <c r="C38" s="132">
        <v>0.004508596980774102</v>
      </c>
      <c r="D38" s="93" t="s">
        <v>1115</v>
      </c>
      <c r="E38" s="93" t="b">
        <v>0</v>
      </c>
      <c r="F38" s="93" t="b">
        <v>0</v>
      </c>
      <c r="G38" s="93" t="b">
        <v>0</v>
      </c>
    </row>
    <row r="39" spans="1:7" ht="15">
      <c r="A39" s="93" t="s">
        <v>239</v>
      </c>
      <c r="B39" s="93">
        <v>3</v>
      </c>
      <c r="C39" s="132">
        <v>0.004508596980774102</v>
      </c>
      <c r="D39" s="93" t="s">
        <v>1115</v>
      </c>
      <c r="E39" s="93" t="b">
        <v>0</v>
      </c>
      <c r="F39" s="93" t="b">
        <v>0</v>
      </c>
      <c r="G39" s="93" t="b">
        <v>0</v>
      </c>
    </row>
    <row r="40" spans="1:7" ht="15">
      <c r="A40" s="93" t="s">
        <v>238</v>
      </c>
      <c r="B40" s="93">
        <v>3</v>
      </c>
      <c r="C40" s="132">
        <v>0.004508596980774102</v>
      </c>
      <c r="D40" s="93" t="s">
        <v>1115</v>
      </c>
      <c r="E40" s="93" t="b">
        <v>0</v>
      </c>
      <c r="F40" s="93" t="b">
        <v>0</v>
      </c>
      <c r="G40" s="93" t="b">
        <v>0</v>
      </c>
    </row>
    <row r="41" spans="1:7" ht="15">
      <c r="A41" s="93" t="s">
        <v>1055</v>
      </c>
      <c r="B41" s="93">
        <v>3</v>
      </c>
      <c r="C41" s="132">
        <v>0.004508596980774102</v>
      </c>
      <c r="D41" s="93" t="s">
        <v>1115</v>
      </c>
      <c r="E41" s="93" t="b">
        <v>0</v>
      </c>
      <c r="F41" s="93" t="b">
        <v>0</v>
      </c>
      <c r="G41" s="93" t="b">
        <v>0</v>
      </c>
    </row>
    <row r="42" spans="1:7" ht="15">
      <c r="A42" s="93" t="s">
        <v>1056</v>
      </c>
      <c r="B42" s="93">
        <v>3</v>
      </c>
      <c r="C42" s="132">
        <v>0.004508596980774102</v>
      </c>
      <c r="D42" s="93" t="s">
        <v>1115</v>
      </c>
      <c r="E42" s="93" t="b">
        <v>0</v>
      </c>
      <c r="F42" s="93" t="b">
        <v>0</v>
      </c>
      <c r="G42" s="93" t="b">
        <v>0</v>
      </c>
    </row>
    <row r="43" spans="1:7" ht="15">
      <c r="A43" s="93" t="s">
        <v>1057</v>
      </c>
      <c r="B43" s="93">
        <v>3</v>
      </c>
      <c r="C43" s="132">
        <v>0.004508596980774102</v>
      </c>
      <c r="D43" s="93" t="s">
        <v>1115</v>
      </c>
      <c r="E43" s="93" t="b">
        <v>0</v>
      </c>
      <c r="F43" s="93" t="b">
        <v>0</v>
      </c>
      <c r="G43" s="93" t="b">
        <v>0</v>
      </c>
    </row>
    <row r="44" spans="1:7" ht="15">
      <c r="A44" s="93" t="s">
        <v>1058</v>
      </c>
      <c r="B44" s="93">
        <v>3</v>
      </c>
      <c r="C44" s="132">
        <v>0.004508596980774102</v>
      </c>
      <c r="D44" s="93" t="s">
        <v>1115</v>
      </c>
      <c r="E44" s="93" t="b">
        <v>0</v>
      </c>
      <c r="F44" s="93" t="b">
        <v>0</v>
      </c>
      <c r="G44" s="93" t="b">
        <v>0</v>
      </c>
    </row>
    <row r="45" spans="1:7" ht="15">
      <c r="A45" s="93" t="s">
        <v>1059</v>
      </c>
      <c r="B45" s="93">
        <v>3</v>
      </c>
      <c r="C45" s="132">
        <v>0.004508596980774102</v>
      </c>
      <c r="D45" s="93" t="s">
        <v>1115</v>
      </c>
      <c r="E45" s="93" t="b">
        <v>0</v>
      </c>
      <c r="F45" s="93" t="b">
        <v>0</v>
      </c>
      <c r="G45" s="93" t="b">
        <v>0</v>
      </c>
    </row>
    <row r="46" spans="1:7" ht="15">
      <c r="A46" s="93" t="s">
        <v>1060</v>
      </c>
      <c r="B46" s="93">
        <v>3</v>
      </c>
      <c r="C46" s="132">
        <v>0.004508596980774102</v>
      </c>
      <c r="D46" s="93" t="s">
        <v>1115</v>
      </c>
      <c r="E46" s="93" t="b">
        <v>0</v>
      </c>
      <c r="F46" s="93" t="b">
        <v>0</v>
      </c>
      <c r="G46" s="93" t="b">
        <v>0</v>
      </c>
    </row>
    <row r="47" spans="1:7" ht="15">
      <c r="A47" s="93" t="s">
        <v>1061</v>
      </c>
      <c r="B47" s="93">
        <v>3</v>
      </c>
      <c r="C47" s="132">
        <v>0.004508596980774102</v>
      </c>
      <c r="D47" s="93" t="s">
        <v>1115</v>
      </c>
      <c r="E47" s="93" t="b">
        <v>0</v>
      </c>
      <c r="F47" s="93" t="b">
        <v>0</v>
      </c>
      <c r="G47" s="93" t="b">
        <v>0</v>
      </c>
    </row>
    <row r="48" spans="1:7" ht="15">
      <c r="A48" s="93" t="s">
        <v>1062</v>
      </c>
      <c r="B48" s="93">
        <v>3</v>
      </c>
      <c r="C48" s="132">
        <v>0.004508596980774102</v>
      </c>
      <c r="D48" s="93" t="s">
        <v>1115</v>
      </c>
      <c r="E48" s="93" t="b">
        <v>0</v>
      </c>
      <c r="F48" s="93" t="b">
        <v>0</v>
      </c>
      <c r="G48" s="93" t="b">
        <v>0</v>
      </c>
    </row>
    <row r="49" spans="1:7" ht="15">
      <c r="A49" s="93" t="s">
        <v>883</v>
      </c>
      <c r="B49" s="93">
        <v>3</v>
      </c>
      <c r="C49" s="132">
        <v>0.004508596980774102</v>
      </c>
      <c r="D49" s="93" t="s">
        <v>1115</v>
      </c>
      <c r="E49" s="93" t="b">
        <v>0</v>
      </c>
      <c r="F49" s="93" t="b">
        <v>0</v>
      </c>
      <c r="G49" s="93" t="b">
        <v>0</v>
      </c>
    </row>
    <row r="50" spans="1:7" ht="15">
      <c r="A50" s="93" t="s">
        <v>1063</v>
      </c>
      <c r="B50" s="93">
        <v>2</v>
      </c>
      <c r="C50" s="132">
        <v>0.003490831207721801</v>
      </c>
      <c r="D50" s="93" t="s">
        <v>1115</v>
      </c>
      <c r="E50" s="93" t="b">
        <v>0</v>
      </c>
      <c r="F50" s="93" t="b">
        <v>0</v>
      </c>
      <c r="G50" s="93" t="b">
        <v>0</v>
      </c>
    </row>
    <row r="51" spans="1:7" ht="15">
      <c r="A51" s="93" t="s">
        <v>1064</v>
      </c>
      <c r="B51" s="93">
        <v>2</v>
      </c>
      <c r="C51" s="132">
        <v>0.00432011494233332</v>
      </c>
      <c r="D51" s="93" t="s">
        <v>1115</v>
      </c>
      <c r="E51" s="93" t="b">
        <v>0</v>
      </c>
      <c r="F51" s="93" t="b">
        <v>0</v>
      </c>
      <c r="G51" s="93" t="b">
        <v>0</v>
      </c>
    </row>
    <row r="52" spans="1:7" ht="15">
      <c r="A52" s="93" t="s">
        <v>1065</v>
      </c>
      <c r="B52" s="93">
        <v>2</v>
      </c>
      <c r="C52" s="132">
        <v>0.003490831207721801</v>
      </c>
      <c r="D52" s="93" t="s">
        <v>1115</v>
      </c>
      <c r="E52" s="93" t="b">
        <v>0</v>
      </c>
      <c r="F52" s="93" t="b">
        <v>0</v>
      </c>
      <c r="G52" s="93" t="b">
        <v>0</v>
      </c>
    </row>
    <row r="53" spans="1:7" ht="15">
      <c r="A53" s="93" t="s">
        <v>1066</v>
      </c>
      <c r="B53" s="93">
        <v>2</v>
      </c>
      <c r="C53" s="132">
        <v>0.003490831207721801</v>
      </c>
      <c r="D53" s="93" t="s">
        <v>1115</v>
      </c>
      <c r="E53" s="93" t="b">
        <v>0</v>
      </c>
      <c r="F53" s="93" t="b">
        <v>0</v>
      </c>
      <c r="G53" s="93" t="b">
        <v>0</v>
      </c>
    </row>
    <row r="54" spans="1:7" ht="15">
      <c r="A54" s="93" t="s">
        <v>1067</v>
      </c>
      <c r="B54" s="93">
        <v>2</v>
      </c>
      <c r="C54" s="132">
        <v>0.003490831207721801</v>
      </c>
      <c r="D54" s="93" t="s">
        <v>1115</v>
      </c>
      <c r="E54" s="93" t="b">
        <v>0</v>
      </c>
      <c r="F54" s="93" t="b">
        <v>0</v>
      </c>
      <c r="G54" s="93" t="b">
        <v>0</v>
      </c>
    </row>
    <row r="55" spans="1:7" ht="15">
      <c r="A55" s="93" t="s">
        <v>1068</v>
      </c>
      <c r="B55" s="93">
        <v>2</v>
      </c>
      <c r="C55" s="132">
        <v>0.003490831207721801</v>
      </c>
      <c r="D55" s="93" t="s">
        <v>1115</v>
      </c>
      <c r="E55" s="93" t="b">
        <v>0</v>
      </c>
      <c r="F55" s="93" t="b">
        <v>0</v>
      </c>
      <c r="G55" s="93" t="b">
        <v>0</v>
      </c>
    </row>
    <row r="56" spans="1:7" ht="15">
      <c r="A56" s="93" t="s">
        <v>1069</v>
      </c>
      <c r="B56" s="93">
        <v>2</v>
      </c>
      <c r="C56" s="132">
        <v>0.003490831207721801</v>
      </c>
      <c r="D56" s="93" t="s">
        <v>1115</v>
      </c>
      <c r="E56" s="93" t="b">
        <v>0</v>
      </c>
      <c r="F56" s="93" t="b">
        <v>0</v>
      </c>
      <c r="G56" s="93" t="b">
        <v>0</v>
      </c>
    </row>
    <row r="57" spans="1:7" ht="15">
      <c r="A57" s="93" t="s">
        <v>1070</v>
      </c>
      <c r="B57" s="93">
        <v>2</v>
      </c>
      <c r="C57" s="132">
        <v>0.003490831207721801</v>
      </c>
      <c r="D57" s="93" t="s">
        <v>1115</v>
      </c>
      <c r="E57" s="93" t="b">
        <v>0</v>
      </c>
      <c r="F57" s="93" t="b">
        <v>0</v>
      </c>
      <c r="G57" s="93" t="b">
        <v>0</v>
      </c>
    </row>
    <row r="58" spans="1:7" ht="15">
      <c r="A58" s="93" t="s">
        <v>1071</v>
      </c>
      <c r="B58" s="93">
        <v>2</v>
      </c>
      <c r="C58" s="132">
        <v>0.003490831207721801</v>
      </c>
      <c r="D58" s="93" t="s">
        <v>1115</v>
      </c>
      <c r="E58" s="93" t="b">
        <v>0</v>
      </c>
      <c r="F58" s="93" t="b">
        <v>0</v>
      </c>
      <c r="G58" s="93" t="b">
        <v>0</v>
      </c>
    </row>
    <row r="59" spans="1:7" ht="15">
      <c r="A59" s="93" t="s">
        <v>1072</v>
      </c>
      <c r="B59" s="93">
        <v>2</v>
      </c>
      <c r="C59" s="132">
        <v>0.003490831207721801</v>
      </c>
      <c r="D59" s="93" t="s">
        <v>1115</v>
      </c>
      <c r="E59" s="93" t="b">
        <v>0</v>
      </c>
      <c r="F59" s="93" t="b">
        <v>0</v>
      </c>
      <c r="G59" s="93" t="b">
        <v>0</v>
      </c>
    </row>
    <row r="60" spans="1:7" ht="15">
      <c r="A60" s="93" t="s">
        <v>1073</v>
      </c>
      <c r="B60" s="93">
        <v>2</v>
      </c>
      <c r="C60" s="132">
        <v>0.003490831207721801</v>
      </c>
      <c r="D60" s="93" t="s">
        <v>1115</v>
      </c>
      <c r="E60" s="93" t="b">
        <v>0</v>
      </c>
      <c r="F60" s="93" t="b">
        <v>0</v>
      </c>
      <c r="G60" s="93" t="b">
        <v>0</v>
      </c>
    </row>
    <row r="61" spans="1:7" ht="15">
      <c r="A61" s="93" t="s">
        <v>1074</v>
      </c>
      <c r="B61" s="93">
        <v>2</v>
      </c>
      <c r="C61" s="132">
        <v>0.003490831207721801</v>
      </c>
      <c r="D61" s="93" t="s">
        <v>1115</v>
      </c>
      <c r="E61" s="93" t="b">
        <v>0</v>
      </c>
      <c r="F61" s="93" t="b">
        <v>0</v>
      </c>
      <c r="G61" s="93" t="b">
        <v>0</v>
      </c>
    </row>
    <row r="62" spans="1:7" ht="15">
      <c r="A62" s="93" t="s">
        <v>1075</v>
      </c>
      <c r="B62" s="93">
        <v>2</v>
      </c>
      <c r="C62" s="132">
        <v>0.003490831207721801</v>
      </c>
      <c r="D62" s="93" t="s">
        <v>1115</v>
      </c>
      <c r="E62" s="93" t="b">
        <v>0</v>
      </c>
      <c r="F62" s="93" t="b">
        <v>0</v>
      </c>
      <c r="G62" s="93" t="b">
        <v>0</v>
      </c>
    </row>
    <row r="63" spans="1:7" ht="15">
      <c r="A63" s="93" t="s">
        <v>1076</v>
      </c>
      <c r="B63" s="93">
        <v>2</v>
      </c>
      <c r="C63" s="132">
        <v>0.003490831207721801</v>
      </c>
      <c r="D63" s="93" t="s">
        <v>1115</v>
      </c>
      <c r="E63" s="93" t="b">
        <v>0</v>
      </c>
      <c r="F63" s="93" t="b">
        <v>0</v>
      </c>
      <c r="G63" s="93" t="b">
        <v>0</v>
      </c>
    </row>
    <row r="64" spans="1:7" ht="15">
      <c r="A64" s="93" t="s">
        <v>1077</v>
      </c>
      <c r="B64" s="93">
        <v>2</v>
      </c>
      <c r="C64" s="132">
        <v>0.003490831207721801</v>
      </c>
      <c r="D64" s="93" t="s">
        <v>1115</v>
      </c>
      <c r="E64" s="93" t="b">
        <v>0</v>
      </c>
      <c r="F64" s="93" t="b">
        <v>0</v>
      </c>
      <c r="G64" s="93" t="b">
        <v>0</v>
      </c>
    </row>
    <row r="65" spans="1:7" ht="15">
      <c r="A65" s="93" t="s">
        <v>1078</v>
      </c>
      <c r="B65" s="93">
        <v>2</v>
      </c>
      <c r="C65" s="132">
        <v>0.003490831207721801</v>
      </c>
      <c r="D65" s="93" t="s">
        <v>1115</v>
      </c>
      <c r="E65" s="93" t="b">
        <v>0</v>
      </c>
      <c r="F65" s="93" t="b">
        <v>0</v>
      </c>
      <c r="G65" s="93" t="b">
        <v>0</v>
      </c>
    </row>
    <row r="66" spans="1:7" ht="15">
      <c r="A66" s="93" t="s">
        <v>1079</v>
      </c>
      <c r="B66" s="93">
        <v>2</v>
      </c>
      <c r="C66" s="132">
        <v>0.003490831207721801</v>
      </c>
      <c r="D66" s="93" t="s">
        <v>1115</v>
      </c>
      <c r="E66" s="93" t="b">
        <v>0</v>
      </c>
      <c r="F66" s="93" t="b">
        <v>0</v>
      </c>
      <c r="G66" s="93" t="b">
        <v>0</v>
      </c>
    </row>
    <row r="67" spans="1:7" ht="15">
      <c r="A67" s="93" t="s">
        <v>1080</v>
      </c>
      <c r="B67" s="93">
        <v>2</v>
      </c>
      <c r="C67" s="132">
        <v>0.003490831207721801</v>
      </c>
      <c r="D67" s="93" t="s">
        <v>1115</v>
      </c>
      <c r="E67" s="93" t="b">
        <v>0</v>
      </c>
      <c r="F67" s="93" t="b">
        <v>0</v>
      </c>
      <c r="G67" s="93" t="b">
        <v>0</v>
      </c>
    </row>
    <row r="68" spans="1:7" ht="15">
      <c r="A68" s="93" t="s">
        <v>1081</v>
      </c>
      <c r="B68" s="93">
        <v>2</v>
      </c>
      <c r="C68" s="132">
        <v>0.003490831207721801</v>
      </c>
      <c r="D68" s="93" t="s">
        <v>1115</v>
      </c>
      <c r="E68" s="93" t="b">
        <v>0</v>
      </c>
      <c r="F68" s="93" t="b">
        <v>0</v>
      </c>
      <c r="G68" s="93" t="b">
        <v>0</v>
      </c>
    </row>
    <row r="69" spans="1:7" ht="15">
      <c r="A69" s="93" t="s">
        <v>1082</v>
      </c>
      <c r="B69" s="93">
        <v>2</v>
      </c>
      <c r="C69" s="132">
        <v>0.003490831207721801</v>
      </c>
      <c r="D69" s="93" t="s">
        <v>1115</v>
      </c>
      <c r="E69" s="93" t="b">
        <v>0</v>
      </c>
      <c r="F69" s="93" t="b">
        <v>0</v>
      </c>
      <c r="G69" s="93" t="b">
        <v>0</v>
      </c>
    </row>
    <row r="70" spans="1:7" ht="15">
      <c r="A70" s="93" t="s">
        <v>1083</v>
      </c>
      <c r="B70" s="93">
        <v>2</v>
      </c>
      <c r="C70" s="132">
        <v>0.003490831207721801</v>
      </c>
      <c r="D70" s="93" t="s">
        <v>1115</v>
      </c>
      <c r="E70" s="93" t="b">
        <v>0</v>
      </c>
      <c r="F70" s="93" t="b">
        <v>0</v>
      </c>
      <c r="G70" s="93" t="b">
        <v>0</v>
      </c>
    </row>
    <row r="71" spans="1:7" ht="15">
      <c r="A71" s="93" t="s">
        <v>887</v>
      </c>
      <c r="B71" s="93">
        <v>2</v>
      </c>
      <c r="C71" s="132">
        <v>0.003490831207721801</v>
      </c>
      <c r="D71" s="93" t="s">
        <v>1115</v>
      </c>
      <c r="E71" s="93" t="b">
        <v>0</v>
      </c>
      <c r="F71" s="93" t="b">
        <v>0</v>
      </c>
      <c r="G71" s="93" t="b">
        <v>0</v>
      </c>
    </row>
    <row r="72" spans="1:7" ht="15">
      <c r="A72" s="93" t="s">
        <v>888</v>
      </c>
      <c r="B72" s="93">
        <v>2</v>
      </c>
      <c r="C72" s="132">
        <v>0.003490831207721801</v>
      </c>
      <c r="D72" s="93" t="s">
        <v>1115</v>
      </c>
      <c r="E72" s="93" t="b">
        <v>0</v>
      </c>
      <c r="F72" s="93" t="b">
        <v>0</v>
      </c>
      <c r="G72" s="93" t="b">
        <v>0</v>
      </c>
    </row>
    <row r="73" spans="1:7" ht="15">
      <c r="A73" s="93" t="s">
        <v>889</v>
      </c>
      <c r="B73" s="93">
        <v>2</v>
      </c>
      <c r="C73" s="132">
        <v>0.003490831207721801</v>
      </c>
      <c r="D73" s="93" t="s">
        <v>1115</v>
      </c>
      <c r="E73" s="93" t="b">
        <v>0</v>
      </c>
      <c r="F73" s="93" t="b">
        <v>0</v>
      </c>
      <c r="G73" s="93" t="b">
        <v>0</v>
      </c>
    </row>
    <row r="74" spans="1:7" ht="15">
      <c r="A74" s="93" t="s">
        <v>890</v>
      </c>
      <c r="B74" s="93">
        <v>2</v>
      </c>
      <c r="C74" s="132">
        <v>0.003490831207721801</v>
      </c>
      <c r="D74" s="93" t="s">
        <v>1115</v>
      </c>
      <c r="E74" s="93" t="b">
        <v>0</v>
      </c>
      <c r="F74" s="93" t="b">
        <v>0</v>
      </c>
      <c r="G74" s="93" t="b">
        <v>0</v>
      </c>
    </row>
    <row r="75" spans="1:7" ht="15">
      <c r="A75" s="93" t="s">
        <v>891</v>
      </c>
      <c r="B75" s="93">
        <v>2</v>
      </c>
      <c r="C75" s="132">
        <v>0.003490831207721801</v>
      </c>
      <c r="D75" s="93" t="s">
        <v>1115</v>
      </c>
      <c r="E75" s="93" t="b">
        <v>0</v>
      </c>
      <c r="F75" s="93" t="b">
        <v>0</v>
      </c>
      <c r="G75" s="93" t="b">
        <v>0</v>
      </c>
    </row>
    <row r="76" spans="1:7" ht="15">
      <c r="A76" s="93" t="s">
        <v>854</v>
      </c>
      <c r="B76" s="93">
        <v>2</v>
      </c>
      <c r="C76" s="132">
        <v>0.003490831207721801</v>
      </c>
      <c r="D76" s="93" t="s">
        <v>1115</v>
      </c>
      <c r="E76" s="93" t="b">
        <v>0</v>
      </c>
      <c r="F76" s="93" t="b">
        <v>0</v>
      </c>
      <c r="G76" s="93" t="b">
        <v>0</v>
      </c>
    </row>
    <row r="77" spans="1:7" ht="15">
      <c r="A77" s="93" t="s">
        <v>892</v>
      </c>
      <c r="B77" s="93">
        <v>2</v>
      </c>
      <c r="C77" s="132">
        <v>0.003490831207721801</v>
      </c>
      <c r="D77" s="93" t="s">
        <v>1115</v>
      </c>
      <c r="E77" s="93" t="b">
        <v>0</v>
      </c>
      <c r="F77" s="93" t="b">
        <v>0</v>
      </c>
      <c r="G77" s="93" t="b">
        <v>0</v>
      </c>
    </row>
    <row r="78" spans="1:7" ht="15">
      <c r="A78" s="93" t="s">
        <v>1084</v>
      </c>
      <c r="B78" s="93">
        <v>2</v>
      </c>
      <c r="C78" s="132">
        <v>0.003490831207721801</v>
      </c>
      <c r="D78" s="93" t="s">
        <v>1115</v>
      </c>
      <c r="E78" s="93" t="b">
        <v>0</v>
      </c>
      <c r="F78" s="93" t="b">
        <v>0</v>
      </c>
      <c r="G78" s="93" t="b">
        <v>0</v>
      </c>
    </row>
    <row r="79" spans="1:7" ht="15">
      <c r="A79" s="93" t="s">
        <v>1085</v>
      </c>
      <c r="B79" s="93">
        <v>2</v>
      </c>
      <c r="C79" s="132">
        <v>0.003490831207721801</v>
      </c>
      <c r="D79" s="93" t="s">
        <v>1115</v>
      </c>
      <c r="E79" s="93" t="b">
        <v>0</v>
      </c>
      <c r="F79" s="93" t="b">
        <v>0</v>
      </c>
      <c r="G79" s="93" t="b">
        <v>0</v>
      </c>
    </row>
    <row r="80" spans="1:7" ht="15">
      <c r="A80" s="93" t="s">
        <v>1086</v>
      </c>
      <c r="B80" s="93">
        <v>2</v>
      </c>
      <c r="C80" s="132">
        <v>0.003490831207721801</v>
      </c>
      <c r="D80" s="93" t="s">
        <v>1115</v>
      </c>
      <c r="E80" s="93" t="b">
        <v>0</v>
      </c>
      <c r="F80" s="93" t="b">
        <v>0</v>
      </c>
      <c r="G80" s="93" t="b">
        <v>0</v>
      </c>
    </row>
    <row r="81" spans="1:7" ht="15">
      <c r="A81" s="93" t="s">
        <v>1087</v>
      </c>
      <c r="B81" s="93">
        <v>2</v>
      </c>
      <c r="C81" s="132">
        <v>0.003490831207721801</v>
      </c>
      <c r="D81" s="93" t="s">
        <v>1115</v>
      </c>
      <c r="E81" s="93" t="b">
        <v>0</v>
      </c>
      <c r="F81" s="93" t="b">
        <v>0</v>
      </c>
      <c r="G81" s="93" t="b">
        <v>0</v>
      </c>
    </row>
    <row r="82" spans="1:7" ht="15">
      <c r="A82" s="93" t="s">
        <v>1088</v>
      </c>
      <c r="B82" s="93">
        <v>2</v>
      </c>
      <c r="C82" s="132">
        <v>0.003490831207721801</v>
      </c>
      <c r="D82" s="93" t="s">
        <v>1115</v>
      </c>
      <c r="E82" s="93" t="b">
        <v>0</v>
      </c>
      <c r="F82" s="93" t="b">
        <v>0</v>
      </c>
      <c r="G82" s="93" t="b">
        <v>0</v>
      </c>
    </row>
    <row r="83" spans="1:7" ht="15">
      <c r="A83" s="93" t="s">
        <v>1089</v>
      </c>
      <c r="B83" s="93">
        <v>2</v>
      </c>
      <c r="C83" s="132">
        <v>0.003490831207721801</v>
      </c>
      <c r="D83" s="93" t="s">
        <v>1115</v>
      </c>
      <c r="E83" s="93" t="b">
        <v>0</v>
      </c>
      <c r="F83" s="93" t="b">
        <v>0</v>
      </c>
      <c r="G83" s="93" t="b">
        <v>0</v>
      </c>
    </row>
    <row r="84" spans="1:7" ht="15">
      <c r="A84" s="93" t="s">
        <v>1090</v>
      </c>
      <c r="B84" s="93">
        <v>2</v>
      </c>
      <c r="C84" s="132">
        <v>0.003490831207721801</v>
      </c>
      <c r="D84" s="93" t="s">
        <v>1115</v>
      </c>
      <c r="E84" s="93" t="b">
        <v>0</v>
      </c>
      <c r="F84" s="93" t="b">
        <v>0</v>
      </c>
      <c r="G84" s="93" t="b">
        <v>0</v>
      </c>
    </row>
    <row r="85" spans="1:7" ht="15">
      <c r="A85" s="93" t="s">
        <v>894</v>
      </c>
      <c r="B85" s="93">
        <v>2</v>
      </c>
      <c r="C85" s="132">
        <v>0.003490831207721801</v>
      </c>
      <c r="D85" s="93" t="s">
        <v>1115</v>
      </c>
      <c r="E85" s="93" t="b">
        <v>0</v>
      </c>
      <c r="F85" s="93" t="b">
        <v>0</v>
      </c>
      <c r="G85" s="93" t="b">
        <v>0</v>
      </c>
    </row>
    <row r="86" spans="1:7" ht="15">
      <c r="A86" s="93" t="s">
        <v>895</v>
      </c>
      <c r="B86" s="93">
        <v>2</v>
      </c>
      <c r="C86" s="132">
        <v>0.003490831207721801</v>
      </c>
      <c r="D86" s="93" t="s">
        <v>1115</v>
      </c>
      <c r="E86" s="93" t="b">
        <v>0</v>
      </c>
      <c r="F86" s="93" t="b">
        <v>0</v>
      </c>
      <c r="G86" s="93" t="b">
        <v>0</v>
      </c>
    </row>
    <row r="87" spans="1:7" ht="15">
      <c r="A87" s="93" t="s">
        <v>1091</v>
      </c>
      <c r="B87" s="93">
        <v>2</v>
      </c>
      <c r="C87" s="132">
        <v>0.003490831207721801</v>
      </c>
      <c r="D87" s="93" t="s">
        <v>1115</v>
      </c>
      <c r="E87" s="93" t="b">
        <v>0</v>
      </c>
      <c r="F87" s="93" t="b">
        <v>0</v>
      </c>
      <c r="G87" s="93" t="b">
        <v>0</v>
      </c>
    </row>
    <row r="88" spans="1:7" ht="15">
      <c r="A88" s="93" t="s">
        <v>896</v>
      </c>
      <c r="B88" s="93">
        <v>2</v>
      </c>
      <c r="C88" s="132">
        <v>0.003490831207721801</v>
      </c>
      <c r="D88" s="93" t="s">
        <v>1115</v>
      </c>
      <c r="E88" s="93" t="b">
        <v>0</v>
      </c>
      <c r="F88" s="93" t="b">
        <v>0</v>
      </c>
      <c r="G88" s="93" t="b">
        <v>0</v>
      </c>
    </row>
    <row r="89" spans="1:7" ht="15">
      <c r="A89" s="93" t="s">
        <v>219</v>
      </c>
      <c r="B89" s="93">
        <v>2</v>
      </c>
      <c r="C89" s="132">
        <v>0.003490831207721801</v>
      </c>
      <c r="D89" s="93" t="s">
        <v>1115</v>
      </c>
      <c r="E89" s="93" t="b">
        <v>0</v>
      </c>
      <c r="F89" s="93" t="b">
        <v>0</v>
      </c>
      <c r="G89" s="93" t="b">
        <v>0</v>
      </c>
    </row>
    <row r="90" spans="1:7" ht="15">
      <c r="A90" s="93" t="s">
        <v>1092</v>
      </c>
      <c r="B90" s="93">
        <v>2</v>
      </c>
      <c r="C90" s="132">
        <v>0.003490831207721801</v>
      </c>
      <c r="D90" s="93" t="s">
        <v>1115</v>
      </c>
      <c r="E90" s="93" t="b">
        <v>0</v>
      </c>
      <c r="F90" s="93" t="b">
        <v>0</v>
      </c>
      <c r="G90" s="93" t="b">
        <v>0</v>
      </c>
    </row>
    <row r="91" spans="1:7" ht="15">
      <c r="A91" s="93" t="s">
        <v>1093</v>
      </c>
      <c r="B91" s="93">
        <v>2</v>
      </c>
      <c r="C91" s="132">
        <v>0.003490831207721801</v>
      </c>
      <c r="D91" s="93" t="s">
        <v>1115</v>
      </c>
      <c r="E91" s="93" t="b">
        <v>0</v>
      </c>
      <c r="F91" s="93" t="b">
        <v>0</v>
      </c>
      <c r="G91" s="93" t="b">
        <v>0</v>
      </c>
    </row>
    <row r="92" spans="1:7" ht="15">
      <c r="A92" s="93" t="s">
        <v>1094</v>
      </c>
      <c r="B92" s="93">
        <v>2</v>
      </c>
      <c r="C92" s="132">
        <v>0.003490831207721801</v>
      </c>
      <c r="D92" s="93" t="s">
        <v>1115</v>
      </c>
      <c r="E92" s="93" t="b">
        <v>0</v>
      </c>
      <c r="F92" s="93" t="b">
        <v>0</v>
      </c>
      <c r="G92" s="93" t="b">
        <v>0</v>
      </c>
    </row>
    <row r="93" spans="1:7" ht="15">
      <c r="A93" s="93" t="s">
        <v>1095</v>
      </c>
      <c r="B93" s="93">
        <v>2</v>
      </c>
      <c r="C93" s="132">
        <v>0.003490831207721801</v>
      </c>
      <c r="D93" s="93" t="s">
        <v>1115</v>
      </c>
      <c r="E93" s="93" t="b">
        <v>0</v>
      </c>
      <c r="F93" s="93" t="b">
        <v>0</v>
      </c>
      <c r="G93" s="93" t="b">
        <v>0</v>
      </c>
    </row>
    <row r="94" spans="1:7" ht="15">
      <c r="A94" s="93" t="s">
        <v>1096</v>
      </c>
      <c r="B94" s="93">
        <v>2</v>
      </c>
      <c r="C94" s="132">
        <v>0.003490831207721801</v>
      </c>
      <c r="D94" s="93" t="s">
        <v>1115</v>
      </c>
      <c r="E94" s="93" t="b">
        <v>0</v>
      </c>
      <c r="F94" s="93" t="b">
        <v>0</v>
      </c>
      <c r="G94" s="93" t="b">
        <v>0</v>
      </c>
    </row>
    <row r="95" spans="1:7" ht="15">
      <c r="A95" s="93" t="s">
        <v>884</v>
      </c>
      <c r="B95" s="93">
        <v>2</v>
      </c>
      <c r="C95" s="132">
        <v>0.003490831207721801</v>
      </c>
      <c r="D95" s="93" t="s">
        <v>1115</v>
      </c>
      <c r="E95" s="93" t="b">
        <v>0</v>
      </c>
      <c r="F95" s="93" t="b">
        <v>0</v>
      </c>
      <c r="G95" s="93" t="b">
        <v>0</v>
      </c>
    </row>
    <row r="96" spans="1:7" ht="15">
      <c r="A96" s="93" t="s">
        <v>1097</v>
      </c>
      <c r="B96" s="93">
        <v>2</v>
      </c>
      <c r="C96" s="132">
        <v>0.003490831207721801</v>
      </c>
      <c r="D96" s="93" t="s">
        <v>1115</v>
      </c>
      <c r="E96" s="93" t="b">
        <v>0</v>
      </c>
      <c r="F96" s="93" t="b">
        <v>0</v>
      </c>
      <c r="G96" s="93" t="b">
        <v>0</v>
      </c>
    </row>
    <row r="97" spans="1:7" ht="15">
      <c r="A97" s="93" t="s">
        <v>1098</v>
      </c>
      <c r="B97" s="93">
        <v>2</v>
      </c>
      <c r="C97" s="132">
        <v>0.003490831207721801</v>
      </c>
      <c r="D97" s="93" t="s">
        <v>1115</v>
      </c>
      <c r="E97" s="93" t="b">
        <v>0</v>
      </c>
      <c r="F97" s="93" t="b">
        <v>0</v>
      </c>
      <c r="G97" s="93" t="b">
        <v>0</v>
      </c>
    </row>
    <row r="98" spans="1:7" ht="15">
      <c r="A98" s="93" t="s">
        <v>1099</v>
      </c>
      <c r="B98" s="93">
        <v>2</v>
      </c>
      <c r="C98" s="132">
        <v>0.003490831207721801</v>
      </c>
      <c r="D98" s="93" t="s">
        <v>1115</v>
      </c>
      <c r="E98" s="93" t="b">
        <v>0</v>
      </c>
      <c r="F98" s="93" t="b">
        <v>0</v>
      </c>
      <c r="G98" s="93" t="b">
        <v>0</v>
      </c>
    </row>
    <row r="99" spans="1:7" ht="15">
      <c r="A99" s="93" t="s">
        <v>1100</v>
      </c>
      <c r="B99" s="93">
        <v>2</v>
      </c>
      <c r="C99" s="132">
        <v>0.003490831207721801</v>
      </c>
      <c r="D99" s="93" t="s">
        <v>1115</v>
      </c>
      <c r="E99" s="93" t="b">
        <v>0</v>
      </c>
      <c r="F99" s="93" t="b">
        <v>0</v>
      </c>
      <c r="G99" s="93" t="b">
        <v>0</v>
      </c>
    </row>
    <row r="100" spans="1:7" ht="15">
      <c r="A100" s="93" t="s">
        <v>1101</v>
      </c>
      <c r="B100" s="93">
        <v>2</v>
      </c>
      <c r="C100" s="132">
        <v>0.003490831207721801</v>
      </c>
      <c r="D100" s="93" t="s">
        <v>1115</v>
      </c>
      <c r="E100" s="93" t="b">
        <v>0</v>
      </c>
      <c r="F100" s="93" t="b">
        <v>0</v>
      </c>
      <c r="G100" s="93" t="b">
        <v>0</v>
      </c>
    </row>
    <row r="101" spans="1:7" ht="15">
      <c r="A101" s="93" t="s">
        <v>1102</v>
      </c>
      <c r="B101" s="93">
        <v>2</v>
      </c>
      <c r="C101" s="132">
        <v>0.003490831207721801</v>
      </c>
      <c r="D101" s="93" t="s">
        <v>1115</v>
      </c>
      <c r="E101" s="93" t="b">
        <v>0</v>
      </c>
      <c r="F101" s="93" t="b">
        <v>0</v>
      </c>
      <c r="G101" s="93" t="b">
        <v>0</v>
      </c>
    </row>
    <row r="102" spans="1:7" ht="15">
      <c r="A102" s="93" t="s">
        <v>1103</v>
      </c>
      <c r="B102" s="93">
        <v>2</v>
      </c>
      <c r="C102" s="132">
        <v>0.003490831207721801</v>
      </c>
      <c r="D102" s="93" t="s">
        <v>1115</v>
      </c>
      <c r="E102" s="93" t="b">
        <v>0</v>
      </c>
      <c r="F102" s="93" t="b">
        <v>0</v>
      </c>
      <c r="G102" s="93" t="b">
        <v>0</v>
      </c>
    </row>
    <row r="103" spans="1:7" ht="15">
      <c r="A103" s="93" t="s">
        <v>1104</v>
      </c>
      <c r="B103" s="93">
        <v>2</v>
      </c>
      <c r="C103" s="132">
        <v>0.003490831207721801</v>
      </c>
      <c r="D103" s="93" t="s">
        <v>1115</v>
      </c>
      <c r="E103" s="93" t="b">
        <v>0</v>
      </c>
      <c r="F103" s="93" t="b">
        <v>0</v>
      </c>
      <c r="G103" s="93" t="b">
        <v>0</v>
      </c>
    </row>
    <row r="104" spans="1:7" ht="15">
      <c r="A104" s="93" t="s">
        <v>1105</v>
      </c>
      <c r="B104" s="93">
        <v>2</v>
      </c>
      <c r="C104" s="132">
        <v>0.003490831207721801</v>
      </c>
      <c r="D104" s="93" t="s">
        <v>1115</v>
      </c>
      <c r="E104" s="93" t="b">
        <v>0</v>
      </c>
      <c r="F104" s="93" t="b">
        <v>0</v>
      </c>
      <c r="G104" s="93" t="b">
        <v>0</v>
      </c>
    </row>
    <row r="105" spans="1:7" ht="15">
      <c r="A105" s="93" t="s">
        <v>1106</v>
      </c>
      <c r="B105" s="93">
        <v>2</v>
      </c>
      <c r="C105" s="132">
        <v>0.003490831207721801</v>
      </c>
      <c r="D105" s="93" t="s">
        <v>1115</v>
      </c>
      <c r="E105" s="93" t="b">
        <v>0</v>
      </c>
      <c r="F105" s="93" t="b">
        <v>0</v>
      </c>
      <c r="G105" s="93" t="b">
        <v>0</v>
      </c>
    </row>
    <row r="106" spans="1:7" ht="15">
      <c r="A106" s="93" t="s">
        <v>1107</v>
      </c>
      <c r="B106" s="93">
        <v>2</v>
      </c>
      <c r="C106" s="132">
        <v>0.003490831207721801</v>
      </c>
      <c r="D106" s="93" t="s">
        <v>1115</v>
      </c>
      <c r="E106" s="93" t="b">
        <v>0</v>
      </c>
      <c r="F106" s="93" t="b">
        <v>0</v>
      </c>
      <c r="G106" s="93" t="b">
        <v>0</v>
      </c>
    </row>
    <row r="107" spans="1:7" ht="15">
      <c r="A107" s="93" t="s">
        <v>1108</v>
      </c>
      <c r="B107" s="93">
        <v>2</v>
      </c>
      <c r="C107" s="132">
        <v>0.003490831207721801</v>
      </c>
      <c r="D107" s="93" t="s">
        <v>1115</v>
      </c>
      <c r="E107" s="93" t="b">
        <v>0</v>
      </c>
      <c r="F107" s="93" t="b">
        <v>0</v>
      </c>
      <c r="G107" s="93" t="b">
        <v>0</v>
      </c>
    </row>
    <row r="108" spans="1:7" ht="15">
      <c r="A108" s="93" t="s">
        <v>1109</v>
      </c>
      <c r="B108" s="93">
        <v>2</v>
      </c>
      <c r="C108" s="132">
        <v>0.003490831207721801</v>
      </c>
      <c r="D108" s="93" t="s">
        <v>1115</v>
      </c>
      <c r="E108" s="93" t="b">
        <v>0</v>
      </c>
      <c r="F108" s="93" t="b">
        <v>0</v>
      </c>
      <c r="G108" s="93" t="b">
        <v>0</v>
      </c>
    </row>
    <row r="109" spans="1:7" ht="15">
      <c r="A109" s="93" t="s">
        <v>1110</v>
      </c>
      <c r="B109" s="93">
        <v>2</v>
      </c>
      <c r="C109" s="132">
        <v>0.003490831207721801</v>
      </c>
      <c r="D109" s="93" t="s">
        <v>1115</v>
      </c>
      <c r="E109" s="93" t="b">
        <v>0</v>
      </c>
      <c r="F109" s="93" t="b">
        <v>0</v>
      </c>
      <c r="G109" s="93" t="b">
        <v>0</v>
      </c>
    </row>
    <row r="110" spans="1:7" ht="15">
      <c r="A110" s="93" t="s">
        <v>1111</v>
      </c>
      <c r="B110" s="93">
        <v>2</v>
      </c>
      <c r="C110" s="132">
        <v>0.003490831207721801</v>
      </c>
      <c r="D110" s="93" t="s">
        <v>1115</v>
      </c>
      <c r="E110" s="93" t="b">
        <v>0</v>
      </c>
      <c r="F110" s="93" t="b">
        <v>0</v>
      </c>
      <c r="G110" s="93" t="b">
        <v>0</v>
      </c>
    </row>
    <row r="111" spans="1:7" ht="15">
      <c r="A111" s="93" t="s">
        <v>1112</v>
      </c>
      <c r="B111" s="93">
        <v>2</v>
      </c>
      <c r="C111" s="132">
        <v>0.003490831207721801</v>
      </c>
      <c r="D111" s="93" t="s">
        <v>1115</v>
      </c>
      <c r="E111" s="93" t="b">
        <v>0</v>
      </c>
      <c r="F111" s="93" t="b">
        <v>0</v>
      </c>
      <c r="G111" s="93" t="b">
        <v>0</v>
      </c>
    </row>
    <row r="112" spans="1:7" ht="15">
      <c r="A112" s="93" t="s">
        <v>868</v>
      </c>
      <c r="B112" s="93">
        <v>16</v>
      </c>
      <c r="C112" s="132">
        <v>0.006433859784767231</v>
      </c>
      <c r="D112" s="93" t="s">
        <v>796</v>
      </c>
      <c r="E112" s="93" t="b">
        <v>0</v>
      </c>
      <c r="F112" s="93" t="b">
        <v>0</v>
      </c>
      <c r="G112" s="93" t="b">
        <v>0</v>
      </c>
    </row>
    <row r="113" spans="1:7" ht="15">
      <c r="A113" s="93" t="s">
        <v>869</v>
      </c>
      <c r="B113" s="93">
        <v>15</v>
      </c>
      <c r="C113" s="132">
        <v>0.006031743548219279</v>
      </c>
      <c r="D113" s="93" t="s">
        <v>796</v>
      </c>
      <c r="E113" s="93" t="b">
        <v>0</v>
      </c>
      <c r="F113" s="93" t="b">
        <v>0</v>
      </c>
      <c r="G113" s="93" t="b">
        <v>0</v>
      </c>
    </row>
    <row r="114" spans="1:7" ht="15">
      <c r="A114" s="93" t="s">
        <v>867</v>
      </c>
      <c r="B114" s="93">
        <v>10</v>
      </c>
      <c r="C114" s="132">
        <v>0</v>
      </c>
      <c r="D114" s="93" t="s">
        <v>796</v>
      </c>
      <c r="E114" s="93" t="b">
        <v>0</v>
      </c>
      <c r="F114" s="93" t="b">
        <v>0</v>
      </c>
      <c r="G114" s="93" t="b">
        <v>0</v>
      </c>
    </row>
    <row r="115" spans="1:7" ht="15">
      <c r="A115" s="93" t="s">
        <v>873</v>
      </c>
      <c r="B115" s="93">
        <v>8</v>
      </c>
      <c r="C115" s="132">
        <v>0.0032169298923836157</v>
      </c>
      <c r="D115" s="93" t="s">
        <v>796</v>
      </c>
      <c r="E115" s="93" t="b">
        <v>0</v>
      </c>
      <c r="F115" s="93" t="b">
        <v>0</v>
      </c>
      <c r="G115" s="93" t="b">
        <v>0</v>
      </c>
    </row>
    <row r="116" spans="1:7" ht="15">
      <c r="A116" s="93" t="s">
        <v>874</v>
      </c>
      <c r="B116" s="93">
        <v>7</v>
      </c>
      <c r="C116" s="132">
        <v>0.00449922705352781</v>
      </c>
      <c r="D116" s="93" t="s">
        <v>796</v>
      </c>
      <c r="E116" s="93" t="b">
        <v>0</v>
      </c>
      <c r="F116" s="93" t="b">
        <v>0</v>
      </c>
      <c r="G116" s="93" t="b">
        <v>0</v>
      </c>
    </row>
    <row r="117" spans="1:7" ht="15">
      <c r="A117" s="93" t="s">
        <v>875</v>
      </c>
      <c r="B117" s="93">
        <v>7</v>
      </c>
      <c r="C117" s="132">
        <v>0.00449922705352781</v>
      </c>
      <c r="D117" s="93" t="s">
        <v>796</v>
      </c>
      <c r="E117" s="93" t="b">
        <v>0</v>
      </c>
      <c r="F117" s="93" t="b">
        <v>0</v>
      </c>
      <c r="G117" s="93" t="b">
        <v>0</v>
      </c>
    </row>
    <row r="118" spans="1:7" ht="15">
      <c r="A118" s="93" t="s">
        <v>876</v>
      </c>
      <c r="B118" s="93">
        <v>7</v>
      </c>
      <c r="C118" s="132">
        <v>0.00449922705352781</v>
      </c>
      <c r="D118" s="93" t="s">
        <v>796</v>
      </c>
      <c r="E118" s="93" t="b">
        <v>0</v>
      </c>
      <c r="F118" s="93" t="b">
        <v>0</v>
      </c>
      <c r="G118" s="93" t="b">
        <v>0</v>
      </c>
    </row>
    <row r="119" spans="1:7" ht="15">
      <c r="A119" s="93" t="s">
        <v>877</v>
      </c>
      <c r="B119" s="93">
        <v>7</v>
      </c>
      <c r="C119" s="132">
        <v>0.00449922705352781</v>
      </c>
      <c r="D119" s="93" t="s">
        <v>796</v>
      </c>
      <c r="E119" s="93" t="b">
        <v>0</v>
      </c>
      <c r="F119" s="93" t="b">
        <v>0</v>
      </c>
      <c r="G119" s="93" t="b">
        <v>0</v>
      </c>
    </row>
    <row r="120" spans="1:7" ht="15">
      <c r="A120" s="93" t="s">
        <v>870</v>
      </c>
      <c r="B120" s="93">
        <v>7</v>
      </c>
      <c r="C120" s="132">
        <v>0.00449922705352781</v>
      </c>
      <c r="D120" s="93" t="s">
        <v>796</v>
      </c>
      <c r="E120" s="93" t="b">
        <v>0</v>
      </c>
      <c r="F120" s="93" t="b">
        <v>0</v>
      </c>
      <c r="G120" s="93" t="b">
        <v>0</v>
      </c>
    </row>
    <row r="121" spans="1:7" ht="15">
      <c r="A121" s="93" t="s">
        <v>878</v>
      </c>
      <c r="B121" s="93">
        <v>7</v>
      </c>
      <c r="C121" s="132">
        <v>0.00449922705352781</v>
      </c>
      <c r="D121" s="93" t="s">
        <v>796</v>
      </c>
      <c r="E121" s="93" t="b">
        <v>0</v>
      </c>
      <c r="F121" s="93" t="b">
        <v>0</v>
      </c>
      <c r="G121" s="93" t="b">
        <v>0</v>
      </c>
    </row>
    <row r="122" spans="1:7" ht="15">
      <c r="A122" s="93" t="s">
        <v>1049</v>
      </c>
      <c r="B122" s="93">
        <v>7</v>
      </c>
      <c r="C122" s="132">
        <v>0.00449922705352781</v>
      </c>
      <c r="D122" s="93" t="s">
        <v>796</v>
      </c>
      <c r="E122" s="93" t="b">
        <v>0</v>
      </c>
      <c r="F122" s="93" t="b">
        <v>0</v>
      </c>
      <c r="G122" s="93" t="b">
        <v>0</v>
      </c>
    </row>
    <row r="123" spans="1:7" ht="15">
      <c r="A123" s="93" t="s">
        <v>1050</v>
      </c>
      <c r="B123" s="93">
        <v>7</v>
      </c>
      <c r="C123" s="132">
        <v>0.00449922705352781</v>
      </c>
      <c r="D123" s="93" t="s">
        <v>796</v>
      </c>
      <c r="E123" s="93" t="b">
        <v>0</v>
      </c>
      <c r="F123" s="93" t="b">
        <v>0</v>
      </c>
      <c r="G123" s="93" t="b">
        <v>0</v>
      </c>
    </row>
    <row r="124" spans="1:7" ht="15">
      <c r="A124" s="93" t="s">
        <v>871</v>
      </c>
      <c r="B124" s="93">
        <v>7</v>
      </c>
      <c r="C124" s="132">
        <v>0.00449922705352781</v>
      </c>
      <c r="D124" s="93" t="s">
        <v>796</v>
      </c>
      <c r="E124" s="93" t="b">
        <v>0</v>
      </c>
      <c r="F124" s="93" t="b">
        <v>0</v>
      </c>
      <c r="G124" s="93" t="b">
        <v>0</v>
      </c>
    </row>
    <row r="125" spans="1:7" ht="15">
      <c r="A125" s="93" t="s">
        <v>1044</v>
      </c>
      <c r="B125" s="93">
        <v>7</v>
      </c>
      <c r="C125" s="132">
        <v>0.00449922705352781</v>
      </c>
      <c r="D125" s="93" t="s">
        <v>796</v>
      </c>
      <c r="E125" s="93" t="b">
        <v>0</v>
      </c>
      <c r="F125" s="93" t="b">
        <v>0</v>
      </c>
      <c r="G125" s="93" t="b">
        <v>0</v>
      </c>
    </row>
    <row r="126" spans="1:7" ht="15">
      <c r="A126" s="93" t="s">
        <v>1045</v>
      </c>
      <c r="B126" s="93">
        <v>7</v>
      </c>
      <c r="C126" s="132">
        <v>0.00449922705352781</v>
      </c>
      <c r="D126" s="93" t="s">
        <v>796</v>
      </c>
      <c r="E126" s="93" t="b">
        <v>0</v>
      </c>
      <c r="F126" s="93" t="b">
        <v>0</v>
      </c>
      <c r="G126" s="93" t="b">
        <v>0</v>
      </c>
    </row>
    <row r="127" spans="1:7" ht="15">
      <c r="A127" s="93" t="s">
        <v>1043</v>
      </c>
      <c r="B127" s="93">
        <v>7</v>
      </c>
      <c r="C127" s="132">
        <v>0.00449922705352781</v>
      </c>
      <c r="D127" s="93" t="s">
        <v>796</v>
      </c>
      <c r="E127" s="93" t="b">
        <v>0</v>
      </c>
      <c r="F127" s="93" t="b">
        <v>0</v>
      </c>
      <c r="G127" s="93" t="b">
        <v>0</v>
      </c>
    </row>
    <row r="128" spans="1:7" ht="15">
      <c r="A128" s="93" t="s">
        <v>1046</v>
      </c>
      <c r="B128" s="93">
        <v>7</v>
      </c>
      <c r="C128" s="132">
        <v>0.00449922705352781</v>
      </c>
      <c r="D128" s="93" t="s">
        <v>796</v>
      </c>
      <c r="E128" s="93" t="b">
        <v>0</v>
      </c>
      <c r="F128" s="93" t="b">
        <v>0</v>
      </c>
      <c r="G128" s="93" t="b">
        <v>0</v>
      </c>
    </row>
    <row r="129" spans="1:7" ht="15">
      <c r="A129" s="93" t="s">
        <v>849</v>
      </c>
      <c r="B129" s="93">
        <v>5</v>
      </c>
      <c r="C129" s="132">
        <v>0.006245435594688407</v>
      </c>
      <c r="D129" s="93" t="s">
        <v>796</v>
      </c>
      <c r="E129" s="93" t="b">
        <v>0</v>
      </c>
      <c r="F129" s="93" t="b">
        <v>0</v>
      </c>
      <c r="G129" s="93" t="b">
        <v>0</v>
      </c>
    </row>
    <row r="130" spans="1:7" ht="15">
      <c r="A130" s="93" t="s">
        <v>1047</v>
      </c>
      <c r="B130" s="93">
        <v>5</v>
      </c>
      <c r="C130" s="132">
        <v>0.006245435594688407</v>
      </c>
      <c r="D130" s="93" t="s">
        <v>796</v>
      </c>
      <c r="E130" s="93" t="b">
        <v>0</v>
      </c>
      <c r="F130" s="93" t="b">
        <v>0</v>
      </c>
      <c r="G130" s="93" t="b">
        <v>0</v>
      </c>
    </row>
    <row r="131" spans="1:7" ht="15">
      <c r="A131" s="93" t="s">
        <v>1048</v>
      </c>
      <c r="B131" s="93">
        <v>5</v>
      </c>
      <c r="C131" s="132">
        <v>0.006245435594688407</v>
      </c>
      <c r="D131" s="93" t="s">
        <v>796</v>
      </c>
      <c r="E131" s="93" t="b">
        <v>0</v>
      </c>
      <c r="F131" s="93" t="b">
        <v>0</v>
      </c>
      <c r="G131" s="93" t="b">
        <v>0</v>
      </c>
    </row>
    <row r="132" spans="1:7" ht="15">
      <c r="A132" s="93" t="s">
        <v>1053</v>
      </c>
      <c r="B132" s="93">
        <v>4</v>
      </c>
      <c r="C132" s="132">
        <v>0.016597510373443983</v>
      </c>
      <c r="D132" s="93" t="s">
        <v>796</v>
      </c>
      <c r="E132" s="93" t="b">
        <v>0</v>
      </c>
      <c r="F132" s="93" t="b">
        <v>0</v>
      </c>
      <c r="G132" s="93" t="b">
        <v>0</v>
      </c>
    </row>
    <row r="133" spans="1:7" ht="15">
      <c r="A133" s="93" t="s">
        <v>216</v>
      </c>
      <c r="B133" s="93">
        <v>4</v>
      </c>
      <c r="C133" s="132">
        <v>0.006604813421942533</v>
      </c>
      <c r="D133" s="93" t="s">
        <v>796</v>
      </c>
      <c r="E133" s="93" t="b">
        <v>0</v>
      </c>
      <c r="F133" s="93" t="b">
        <v>0</v>
      </c>
      <c r="G133" s="93" t="b">
        <v>0</v>
      </c>
    </row>
    <row r="134" spans="1:7" ht="15">
      <c r="A134" s="93" t="s">
        <v>1054</v>
      </c>
      <c r="B134" s="93">
        <v>3</v>
      </c>
      <c r="C134" s="132">
        <v>0.006508864049132833</v>
      </c>
      <c r="D134" s="93" t="s">
        <v>796</v>
      </c>
      <c r="E134" s="93" t="b">
        <v>0</v>
      </c>
      <c r="F134" s="93" t="b">
        <v>0</v>
      </c>
      <c r="G134" s="93" t="b">
        <v>0</v>
      </c>
    </row>
    <row r="135" spans="1:7" ht="15">
      <c r="A135" s="93" t="s">
        <v>239</v>
      </c>
      <c r="B135" s="93">
        <v>3</v>
      </c>
      <c r="C135" s="132">
        <v>0.006508864049132833</v>
      </c>
      <c r="D135" s="93" t="s">
        <v>796</v>
      </c>
      <c r="E135" s="93" t="b">
        <v>0</v>
      </c>
      <c r="F135" s="93" t="b">
        <v>0</v>
      </c>
      <c r="G135" s="93" t="b">
        <v>0</v>
      </c>
    </row>
    <row r="136" spans="1:7" ht="15">
      <c r="A136" s="93" t="s">
        <v>238</v>
      </c>
      <c r="B136" s="93">
        <v>3</v>
      </c>
      <c r="C136" s="132">
        <v>0.006508864049132833</v>
      </c>
      <c r="D136" s="93" t="s">
        <v>796</v>
      </c>
      <c r="E136" s="93" t="b">
        <v>0</v>
      </c>
      <c r="F136" s="93" t="b">
        <v>0</v>
      </c>
      <c r="G136" s="93" t="b">
        <v>0</v>
      </c>
    </row>
    <row r="137" spans="1:7" ht="15">
      <c r="A137" s="93" t="s">
        <v>1063</v>
      </c>
      <c r="B137" s="93">
        <v>2</v>
      </c>
      <c r="C137" s="132">
        <v>0.005800580948846629</v>
      </c>
      <c r="D137" s="93" t="s">
        <v>796</v>
      </c>
      <c r="E137" s="93" t="b">
        <v>0</v>
      </c>
      <c r="F137" s="93" t="b">
        <v>0</v>
      </c>
      <c r="G137" s="93" t="b">
        <v>0</v>
      </c>
    </row>
    <row r="138" spans="1:7" ht="15">
      <c r="A138" s="93" t="s">
        <v>1064</v>
      </c>
      <c r="B138" s="93">
        <v>2</v>
      </c>
      <c r="C138" s="132">
        <v>0.008298755186721992</v>
      </c>
      <c r="D138" s="93" t="s">
        <v>796</v>
      </c>
      <c r="E138" s="93" t="b">
        <v>0</v>
      </c>
      <c r="F138" s="93" t="b">
        <v>0</v>
      </c>
      <c r="G138" s="93" t="b">
        <v>0</v>
      </c>
    </row>
    <row r="139" spans="1:7" ht="15">
      <c r="A139" s="93" t="s">
        <v>1067</v>
      </c>
      <c r="B139" s="93">
        <v>2</v>
      </c>
      <c r="C139" s="132">
        <v>0.005800580948846629</v>
      </c>
      <c r="D139" s="93" t="s">
        <v>796</v>
      </c>
      <c r="E139" s="93" t="b">
        <v>0</v>
      </c>
      <c r="F139" s="93" t="b">
        <v>0</v>
      </c>
      <c r="G139" s="93" t="b">
        <v>0</v>
      </c>
    </row>
    <row r="140" spans="1:7" ht="15">
      <c r="A140" s="93" t="s">
        <v>1068</v>
      </c>
      <c r="B140" s="93">
        <v>2</v>
      </c>
      <c r="C140" s="132">
        <v>0.005800580948846629</v>
      </c>
      <c r="D140" s="93" t="s">
        <v>796</v>
      </c>
      <c r="E140" s="93" t="b">
        <v>0</v>
      </c>
      <c r="F140" s="93" t="b">
        <v>0</v>
      </c>
      <c r="G140" s="93" t="b">
        <v>0</v>
      </c>
    </row>
    <row r="141" spans="1:7" ht="15">
      <c r="A141" s="93" t="s">
        <v>1069</v>
      </c>
      <c r="B141" s="93">
        <v>2</v>
      </c>
      <c r="C141" s="132">
        <v>0.005800580948846629</v>
      </c>
      <c r="D141" s="93" t="s">
        <v>796</v>
      </c>
      <c r="E141" s="93" t="b">
        <v>0</v>
      </c>
      <c r="F141" s="93" t="b">
        <v>0</v>
      </c>
      <c r="G141" s="93" t="b">
        <v>0</v>
      </c>
    </row>
    <row r="142" spans="1:7" ht="15">
      <c r="A142" s="93" t="s">
        <v>1070</v>
      </c>
      <c r="B142" s="93">
        <v>2</v>
      </c>
      <c r="C142" s="132">
        <v>0.005800580948846629</v>
      </c>
      <c r="D142" s="93" t="s">
        <v>796</v>
      </c>
      <c r="E142" s="93" t="b">
        <v>0</v>
      </c>
      <c r="F142" s="93" t="b">
        <v>0</v>
      </c>
      <c r="G142" s="93" t="b">
        <v>0</v>
      </c>
    </row>
    <row r="143" spans="1:7" ht="15">
      <c r="A143" s="93" t="s">
        <v>1055</v>
      </c>
      <c r="B143" s="93">
        <v>2</v>
      </c>
      <c r="C143" s="132">
        <v>0.005800580948846629</v>
      </c>
      <c r="D143" s="93" t="s">
        <v>796</v>
      </c>
      <c r="E143" s="93" t="b">
        <v>0</v>
      </c>
      <c r="F143" s="93" t="b">
        <v>0</v>
      </c>
      <c r="G143" s="93" t="b">
        <v>0</v>
      </c>
    </row>
    <row r="144" spans="1:7" ht="15">
      <c r="A144" s="93" t="s">
        <v>1056</v>
      </c>
      <c r="B144" s="93">
        <v>2</v>
      </c>
      <c r="C144" s="132">
        <v>0.005800580948846629</v>
      </c>
      <c r="D144" s="93" t="s">
        <v>796</v>
      </c>
      <c r="E144" s="93" t="b">
        <v>0</v>
      </c>
      <c r="F144" s="93" t="b">
        <v>0</v>
      </c>
      <c r="G144" s="93" t="b">
        <v>0</v>
      </c>
    </row>
    <row r="145" spans="1:7" ht="15">
      <c r="A145" s="93" t="s">
        <v>1071</v>
      </c>
      <c r="B145" s="93">
        <v>2</v>
      </c>
      <c r="C145" s="132">
        <v>0.005800580948846629</v>
      </c>
      <c r="D145" s="93" t="s">
        <v>796</v>
      </c>
      <c r="E145" s="93" t="b">
        <v>0</v>
      </c>
      <c r="F145" s="93" t="b">
        <v>0</v>
      </c>
      <c r="G145" s="93" t="b">
        <v>0</v>
      </c>
    </row>
    <row r="146" spans="1:7" ht="15">
      <c r="A146" s="93" t="s">
        <v>1072</v>
      </c>
      <c r="B146" s="93">
        <v>2</v>
      </c>
      <c r="C146" s="132">
        <v>0.005800580948846629</v>
      </c>
      <c r="D146" s="93" t="s">
        <v>796</v>
      </c>
      <c r="E146" s="93" t="b">
        <v>0</v>
      </c>
      <c r="F146" s="93" t="b">
        <v>0</v>
      </c>
      <c r="G146" s="93" t="b">
        <v>0</v>
      </c>
    </row>
    <row r="147" spans="1:7" ht="15">
      <c r="A147" s="93" t="s">
        <v>1057</v>
      </c>
      <c r="B147" s="93">
        <v>2</v>
      </c>
      <c r="C147" s="132">
        <v>0.005800580948846629</v>
      </c>
      <c r="D147" s="93" t="s">
        <v>796</v>
      </c>
      <c r="E147" s="93" t="b">
        <v>0</v>
      </c>
      <c r="F147" s="93" t="b">
        <v>0</v>
      </c>
      <c r="G147" s="93" t="b">
        <v>0</v>
      </c>
    </row>
    <row r="148" spans="1:7" ht="15">
      <c r="A148" s="93" t="s">
        <v>1073</v>
      </c>
      <c r="B148" s="93">
        <v>2</v>
      </c>
      <c r="C148" s="132">
        <v>0.005800580948846629</v>
      </c>
      <c r="D148" s="93" t="s">
        <v>796</v>
      </c>
      <c r="E148" s="93" t="b">
        <v>0</v>
      </c>
      <c r="F148" s="93" t="b">
        <v>0</v>
      </c>
      <c r="G148" s="93" t="b">
        <v>0</v>
      </c>
    </row>
    <row r="149" spans="1:7" ht="15">
      <c r="A149" s="93" t="s">
        <v>1074</v>
      </c>
      <c r="B149" s="93">
        <v>2</v>
      </c>
      <c r="C149" s="132">
        <v>0.005800580948846629</v>
      </c>
      <c r="D149" s="93" t="s">
        <v>796</v>
      </c>
      <c r="E149" s="93" t="b">
        <v>0</v>
      </c>
      <c r="F149" s="93" t="b">
        <v>0</v>
      </c>
      <c r="G149" s="93" t="b">
        <v>0</v>
      </c>
    </row>
    <row r="150" spans="1:7" ht="15">
      <c r="A150" s="93" t="s">
        <v>1075</v>
      </c>
      <c r="B150" s="93">
        <v>2</v>
      </c>
      <c r="C150" s="132">
        <v>0.005800580948846629</v>
      </c>
      <c r="D150" s="93" t="s">
        <v>796</v>
      </c>
      <c r="E150" s="93" t="b">
        <v>0</v>
      </c>
      <c r="F150" s="93" t="b">
        <v>0</v>
      </c>
      <c r="G150" s="93" t="b">
        <v>0</v>
      </c>
    </row>
    <row r="151" spans="1:7" ht="15">
      <c r="A151" s="93" t="s">
        <v>1076</v>
      </c>
      <c r="B151" s="93">
        <v>2</v>
      </c>
      <c r="C151" s="132">
        <v>0.005800580948846629</v>
      </c>
      <c r="D151" s="93" t="s">
        <v>796</v>
      </c>
      <c r="E151" s="93" t="b">
        <v>0</v>
      </c>
      <c r="F151" s="93" t="b">
        <v>0</v>
      </c>
      <c r="G151" s="93" t="b">
        <v>0</v>
      </c>
    </row>
    <row r="152" spans="1:7" ht="15">
      <c r="A152" s="93" t="s">
        <v>1077</v>
      </c>
      <c r="B152" s="93">
        <v>2</v>
      </c>
      <c r="C152" s="132">
        <v>0.005800580948846629</v>
      </c>
      <c r="D152" s="93" t="s">
        <v>796</v>
      </c>
      <c r="E152" s="93" t="b">
        <v>0</v>
      </c>
      <c r="F152" s="93" t="b">
        <v>0</v>
      </c>
      <c r="G152" s="93" t="b">
        <v>0</v>
      </c>
    </row>
    <row r="153" spans="1:7" ht="15">
      <c r="A153" s="93" t="s">
        <v>1078</v>
      </c>
      <c r="B153" s="93">
        <v>2</v>
      </c>
      <c r="C153" s="132">
        <v>0.005800580948846629</v>
      </c>
      <c r="D153" s="93" t="s">
        <v>796</v>
      </c>
      <c r="E153" s="93" t="b">
        <v>0</v>
      </c>
      <c r="F153" s="93" t="b">
        <v>0</v>
      </c>
      <c r="G153" s="93" t="b">
        <v>0</v>
      </c>
    </row>
    <row r="154" spans="1:7" ht="15">
      <c r="A154" s="93" t="s">
        <v>1079</v>
      </c>
      <c r="B154" s="93">
        <v>2</v>
      </c>
      <c r="C154" s="132">
        <v>0.005800580948846629</v>
      </c>
      <c r="D154" s="93" t="s">
        <v>796</v>
      </c>
      <c r="E154" s="93" t="b">
        <v>0</v>
      </c>
      <c r="F154" s="93" t="b">
        <v>0</v>
      </c>
      <c r="G154" s="93" t="b">
        <v>0</v>
      </c>
    </row>
    <row r="155" spans="1:7" ht="15">
      <c r="A155" s="93" t="s">
        <v>1080</v>
      </c>
      <c r="B155" s="93">
        <v>2</v>
      </c>
      <c r="C155" s="132">
        <v>0.005800580948846629</v>
      </c>
      <c r="D155" s="93" t="s">
        <v>796</v>
      </c>
      <c r="E155" s="93" t="b">
        <v>0</v>
      </c>
      <c r="F155" s="93" t="b">
        <v>0</v>
      </c>
      <c r="G155" s="93" t="b">
        <v>0</v>
      </c>
    </row>
    <row r="156" spans="1:7" ht="15">
      <c r="A156" s="93" t="s">
        <v>1081</v>
      </c>
      <c r="B156" s="93">
        <v>2</v>
      </c>
      <c r="C156" s="132">
        <v>0.005800580948846629</v>
      </c>
      <c r="D156" s="93" t="s">
        <v>796</v>
      </c>
      <c r="E156" s="93" t="b">
        <v>0</v>
      </c>
      <c r="F156" s="93" t="b">
        <v>0</v>
      </c>
      <c r="G156" s="93" t="b">
        <v>0</v>
      </c>
    </row>
    <row r="157" spans="1:7" ht="15">
      <c r="A157" s="93" t="s">
        <v>1065</v>
      </c>
      <c r="B157" s="93">
        <v>2</v>
      </c>
      <c r="C157" s="132">
        <v>0.005800580948846629</v>
      </c>
      <c r="D157" s="93" t="s">
        <v>796</v>
      </c>
      <c r="E157" s="93" t="b">
        <v>0</v>
      </c>
      <c r="F157" s="93" t="b">
        <v>0</v>
      </c>
      <c r="G157" s="93" t="b">
        <v>0</v>
      </c>
    </row>
    <row r="158" spans="1:7" ht="15">
      <c r="A158" s="93" t="s">
        <v>1066</v>
      </c>
      <c r="B158" s="93">
        <v>2</v>
      </c>
      <c r="C158" s="132">
        <v>0.005800580948846629</v>
      </c>
      <c r="D158" s="93" t="s">
        <v>796</v>
      </c>
      <c r="E158" s="93" t="b">
        <v>0</v>
      </c>
      <c r="F158" s="93" t="b">
        <v>0</v>
      </c>
      <c r="G158" s="93" t="b">
        <v>0</v>
      </c>
    </row>
    <row r="159" spans="1:7" ht="15">
      <c r="A159" s="93" t="s">
        <v>849</v>
      </c>
      <c r="B159" s="93">
        <v>13</v>
      </c>
      <c r="C159" s="132">
        <v>0</v>
      </c>
      <c r="D159" s="93" t="s">
        <v>797</v>
      </c>
      <c r="E159" s="93" t="b">
        <v>0</v>
      </c>
      <c r="F159" s="93" t="b">
        <v>0</v>
      </c>
      <c r="G159" s="93" t="b">
        <v>0</v>
      </c>
    </row>
    <row r="160" spans="1:7" ht="15">
      <c r="A160" s="93" t="s">
        <v>876</v>
      </c>
      <c r="B160" s="93">
        <v>13</v>
      </c>
      <c r="C160" s="132">
        <v>0</v>
      </c>
      <c r="D160" s="93" t="s">
        <v>797</v>
      </c>
      <c r="E160" s="93" t="b">
        <v>0</v>
      </c>
      <c r="F160" s="93" t="b">
        <v>0</v>
      </c>
      <c r="G160" s="93" t="b">
        <v>0</v>
      </c>
    </row>
    <row r="161" spans="1:7" ht="15">
      <c r="A161" s="93" t="s">
        <v>877</v>
      </c>
      <c r="B161" s="93">
        <v>13</v>
      </c>
      <c r="C161" s="132">
        <v>0</v>
      </c>
      <c r="D161" s="93" t="s">
        <v>797</v>
      </c>
      <c r="E161" s="93" t="b">
        <v>0</v>
      </c>
      <c r="F161" s="93" t="b">
        <v>0</v>
      </c>
      <c r="G161" s="93" t="b">
        <v>0</v>
      </c>
    </row>
    <row r="162" spans="1:7" ht="15">
      <c r="A162" s="93" t="s">
        <v>867</v>
      </c>
      <c r="B162" s="93">
        <v>13</v>
      </c>
      <c r="C162" s="132">
        <v>0</v>
      </c>
      <c r="D162" s="93" t="s">
        <v>797</v>
      </c>
      <c r="E162" s="93" t="b">
        <v>0</v>
      </c>
      <c r="F162" s="93" t="b">
        <v>0</v>
      </c>
      <c r="G162" s="93" t="b">
        <v>0</v>
      </c>
    </row>
    <row r="163" spans="1:7" ht="15">
      <c r="A163" s="93" t="s">
        <v>870</v>
      </c>
      <c r="B163" s="93">
        <v>13</v>
      </c>
      <c r="C163" s="132">
        <v>0</v>
      </c>
      <c r="D163" s="93" t="s">
        <v>797</v>
      </c>
      <c r="E163" s="93" t="b">
        <v>0</v>
      </c>
      <c r="F163" s="93" t="b">
        <v>0</v>
      </c>
      <c r="G163" s="93" t="b">
        <v>0</v>
      </c>
    </row>
    <row r="164" spans="1:7" ht="15">
      <c r="A164" s="93" t="s">
        <v>878</v>
      </c>
      <c r="B164" s="93">
        <v>13</v>
      </c>
      <c r="C164" s="132">
        <v>0</v>
      </c>
      <c r="D164" s="93" t="s">
        <v>797</v>
      </c>
      <c r="E164" s="93" t="b">
        <v>0</v>
      </c>
      <c r="F164" s="93" t="b">
        <v>0</v>
      </c>
      <c r="G164" s="93" t="b">
        <v>0</v>
      </c>
    </row>
    <row r="165" spans="1:7" ht="15">
      <c r="A165" s="93" t="s">
        <v>835</v>
      </c>
      <c r="B165" s="93">
        <v>13</v>
      </c>
      <c r="C165" s="132">
        <v>0</v>
      </c>
      <c r="D165" s="93" t="s">
        <v>797</v>
      </c>
      <c r="E165" s="93" t="b">
        <v>0</v>
      </c>
      <c r="F165" s="93" t="b">
        <v>0</v>
      </c>
      <c r="G165" s="93" t="b">
        <v>0</v>
      </c>
    </row>
    <row r="166" spans="1:7" ht="15">
      <c r="A166" s="93" t="s">
        <v>836</v>
      </c>
      <c r="B166" s="93">
        <v>13</v>
      </c>
      <c r="C166" s="132">
        <v>0</v>
      </c>
      <c r="D166" s="93" t="s">
        <v>797</v>
      </c>
      <c r="E166" s="93" t="b">
        <v>0</v>
      </c>
      <c r="F166" s="93" t="b">
        <v>0</v>
      </c>
      <c r="G166" s="93" t="b">
        <v>0</v>
      </c>
    </row>
    <row r="167" spans="1:7" ht="15">
      <c r="A167" s="93" t="s">
        <v>837</v>
      </c>
      <c r="B167" s="93">
        <v>13</v>
      </c>
      <c r="C167" s="132">
        <v>0</v>
      </c>
      <c r="D167" s="93" t="s">
        <v>797</v>
      </c>
      <c r="E167" s="93" t="b">
        <v>0</v>
      </c>
      <c r="F167" s="93" t="b">
        <v>0</v>
      </c>
      <c r="G167" s="93" t="b">
        <v>0</v>
      </c>
    </row>
    <row r="168" spans="1:7" ht="15">
      <c r="A168" s="93" t="s">
        <v>871</v>
      </c>
      <c r="B168" s="93">
        <v>13</v>
      </c>
      <c r="C168" s="132">
        <v>0</v>
      </c>
      <c r="D168" s="93" t="s">
        <v>797</v>
      </c>
      <c r="E168" s="93" t="b">
        <v>0</v>
      </c>
      <c r="F168" s="93" t="b">
        <v>0</v>
      </c>
      <c r="G168" s="93" t="b">
        <v>0</v>
      </c>
    </row>
    <row r="169" spans="1:7" ht="15">
      <c r="A169" s="93" t="s">
        <v>1044</v>
      </c>
      <c r="B169" s="93">
        <v>13</v>
      </c>
      <c r="C169" s="132">
        <v>0</v>
      </c>
      <c r="D169" s="93" t="s">
        <v>797</v>
      </c>
      <c r="E169" s="93" t="b">
        <v>0</v>
      </c>
      <c r="F169" s="93" t="b">
        <v>0</v>
      </c>
      <c r="G169" s="93" t="b">
        <v>0</v>
      </c>
    </row>
    <row r="170" spans="1:7" ht="15">
      <c r="A170" s="93" t="s">
        <v>1045</v>
      </c>
      <c r="B170" s="93">
        <v>13</v>
      </c>
      <c r="C170" s="132">
        <v>0</v>
      </c>
      <c r="D170" s="93" t="s">
        <v>797</v>
      </c>
      <c r="E170" s="93" t="b">
        <v>0</v>
      </c>
      <c r="F170" s="93" t="b">
        <v>0</v>
      </c>
      <c r="G170" s="93" t="b">
        <v>0</v>
      </c>
    </row>
    <row r="171" spans="1:7" ht="15">
      <c r="A171" s="93" t="s">
        <v>1043</v>
      </c>
      <c r="B171" s="93">
        <v>13</v>
      </c>
      <c r="C171" s="132">
        <v>0</v>
      </c>
      <c r="D171" s="93" t="s">
        <v>797</v>
      </c>
      <c r="E171" s="93" t="b">
        <v>0</v>
      </c>
      <c r="F171" s="93" t="b">
        <v>0</v>
      </c>
      <c r="G171" s="93" t="b">
        <v>0</v>
      </c>
    </row>
    <row r="172" spans="1:7" ht="15">
      <c r="A172" s="93" t="s">
        <v>869</v>
      </c>
      <c r="B172" s="93">
        <v>13</v>
      </c>
      <c r="C172" s="132">
        <v>0</v>
      </c>
      <c r="D172" s="93" t="s">
        <v>797</v>
      </c>
      <c r="E172" s="93" t="b">
        <v>0</v>
      </c>
      <c r="F172" s="93" t="b">
        <v>0</v>
      </c>
      <c r="G172" s="93" t="b">
        <v>0</v>
      </c>
    </row>
    <row r="173" spans="1:7" ht="15">
      <c r="A173" s="93" t="s">
        <v>868</v>
      </c>
      <c r="B173" s="93">
        <v>13</v>
      </c>
      <c r="C173" s="132">
        <v>0</v>
      </c>
      <c r="D173" s="93" t="s">
        <v>797</v>
      </c>
      <c r="E173" s="93" t="b">
        <v>0</v>
      </c>
      <c r="F173" s="93" t="b">
        <v>0</v>
      </c>
      <c r="G173" s="93" t="b">
        <v>0</v>
      </c>
    </row>
    <row r="174" spans="1:7" ht="15">
      <c r="A174" s="93" t="s">
        <v>1046</v>
      </c>
      <c r="B174" s="93">
        <v>13</v>
      </c>
      <c r="C174" s="132">
        <v>0</v>
      </c>
      <c r="D174" s="93" t="s">
        <v>797</v>
      </c>
      <c r="E174" s="93" t="b">
        <v>0</v>
      </c>
      <c r="F174" s="93" t="b">
        <v>0</v>
      </c>
      <c r="G174" s="93" t="b">
        <v>0</v>
      </c>
    </row>
    <row r="175" spans="1:7" ht="15">
      <c r="A175" s="93" t="s">
        <v>1051</v>
      </c>
      <c r="B175" s="93">
        <v>7</v>
      </c>
      <c r="C175" s="132">
        <v>0.00707487663927842</v>
      </c>
      <c r="D175" s="93" t="s">
        <v>797</v>
      </c>
      <c r="E175" s="93" t="b">
        <v>0</v>
      </c>
      <c r="F175" s="93" t="b">
        <v>0</v>
      </c>
      <c r="G175" s="93" t="b">
        <v>0</v>
      </c>
    </row>
    <row r="176" spans="1:7" ht="15">
      <c r="A176" s="93" t="s">
        <v>841</v>
      </c>
      <c r="B176" s="93">
        <v>7</v>
      </c>
      <c r="C176" s="132">
        <v>0.00707487663927842</v>
      </c>
      <c r="D176" s="93" t="s">
        <v>797</v>
      </c>
      <c r="E176" s="93" t="b">
        <v>0</v>
      </c>
      <c r="F176" s="93" t="b">
        <v>0</v>
      </c>
      <c r="G176" s="93" t="b">
        <v>0</v>
      </c>
    </row>
    <row r="177" spans="1:7" ht="15">
      <c r="A177" s="93" t="s">
        <v>1052</v>
      </c>
      <c r="B177" s="93">
        <v>6</v>
      </c>
      <c r="C177" s="132">
        <v>0.007574257938117137</v>
      </c>
      <c r="D177" s="93" t="s">
        <v>797</v>
      </c>
      <c r="E177" s="93" t="b">
        <v>0</v>
      </c>
      <c r="F177" s="93" t="b">
        <v>0</v>
      </c>
      <c r="G177" s="93" t="b">
        <v>0</v>
      </c>
    </row>
    <row r="178" spans="1:7" ht="15">
      <c r="A178" s="93" t="s">
        <v>874</v>
      </c>
      <c r="B178" s="93">
        <v>6</v>
      </c>
      <c r="C178" s="132">
        <v>0.007574257938117137</v>
      </c>
      <c r="D178" s="93" t="s">
        <v>797</v>
      </c>
      <c r="E178" s="93" t="b">
        <v>0</v>
      </c>
      <c r="F178" s="93" t="b">
        <v>0</v>
      </c>
      <c r="G178" s="93" t="b">
        <v>0</v>
      </c>
    </row>
    <row r="179" spans="1:7" ht="15">
      <c r="A179" s="93" t="s">
        <v>875</v>
      </c>
      <c r="B179" s="93">
        <v>6</v>
      </c>
      <c r="C179" s="132">
        <v>0.007574257938117137</v>
      </c>
      <c r="D179" s="93" t="s">
        <v>797</v>
      </c>
      <c r="E179" s="93" t="b">
        <v>0</v>
      </c>
      <c r="F179" s="93" t="b">
        <v>0</v>
      </c>
      <c r="G179" s="93" t="b">
        <v>0</v>
      </c>
    </row>
    <row r="180" spans="1:7" ht="15">
      <c r="A180" s="93" t="s">
        <v>1047</v>
      </c>
      <c r="B180" s="93">
        <v>6</v>
      </c>
      <c r="C180" s="132">
        <v>0.007574257938117137</v>
      </c>
      <c r="D180" s="93" t="s">
        <v>797</v>
      </c>
      <c r="E180" s="93" t="b">
        <v>0</v>
      </c>
      <c r="F180" s="93" t="b">
        <v>0</v>
      </c>
      <c r="G180" s="93" t="b">
        <v>0</v>
      </c>
    </row>
    <row r="181" spans="1:7" ht="15">
      <c r="A181" s="93" t="s">
        <v>1048</v>
      </c>
      <c r="B181" s="93">
        <v>6</v>
      </c>
      <c r="C181" s="132">
        <v>0.007574257938117137</v>
      </c>
      <c r="D181" s="93" t="s">
        <v>797</v>
      </c>
      <c r="E181" s="93" t="b">
        <v>0</v>
      </c>
      <c r="F181" s="93" t="b">
        <v>0</v>
      </c>
      <c r="G181" s="93" t="b">
        <v>0</v>
      </c>
    </row>
    <row r="182" spans="1:7" ht="15">
      <c r="A182" s="93" t="s">
        <v>1058</v>
      </c>
      <c r="B182" s="93">
        <v>3</v>
      </c>
      <c r="C182" s="132">
        <v>0.007182204108126026</v>
      </c>
      <c r="D182" s="93" t="s">
        <v>797</v>
      </c>
      <c r="E182" s="93" t="b">
        <v>0</v>
      </c>
      <c r="F182" s="93" t="b">
        <v>0</v>
      </c>
      <c r="G182" s="93" t="b">
        <v>0</v>
      </c>
    </row>
    <row r="183" spans="1:7" ht="15">
      <c r="A183" s="93" t="s">
        <v>1059</v>
      </c>
      <c r="B183" s="93">
        <v>3</v>
      </c>
      <c r="C183" s="132">
        <v>0.007182204108126026</v>
      </c>
      <c r="D183" s="93" t="s">
        <v>797</v>
      </c>
      <c r="E183" s="93" t="b">
        <v>0</v>
      </c>
      <c r="F183" s="93" t="b">
        <v>0</v>
      </c>
      <c r="G183" s="93" t="b">
        <v>0</v>
      </c>
    </row>
    <row r="184" spans="1:7" ht="15">
      <c r="A184" s="93" t="s">
        <v>1060</v>
      </c>
      <c r="B184" s="93">
        <v>3</v>
      </c>
      <c r="C184" s="132">
        <v>0.007182204108126026</v>
      </c>
      <c r="D184" s="93" t="s">
        <v>797</v>
      </c>
      <c r="E184" s="93" t="b">
        <v>0</v>
      </c>
      <c r="F184" s="93" t="b">
        <v>0</v>
      </c>
      <c r="G184" s="93" t="b">
        <v>0</v>
      </c>
    </row>
    <row r="185" spans="1:7" ht="15">
      <c r="A185" s="93" t="s">
        <v>1061</v>
      </c>
      <c r="B185" s="93">
        <v>3</v>
      </c>
      <c r="C185" s="132">
        <v>0.007182204108126026</v>
      </c>
      <c r="D185" s="93" t="s">
        <v>797</v>
      </c>
      <c r="E185" s="93" t="b">
        <v>0</v>
      </c>
      <c r="F185" s="93" t="b">
        <v>0</v>
      </c>
      <c r="G185" s="93" t="b">
        <v>0</v>
      </c>
    </row>
    <row r="186" spans="1:7" ht="15">
      <c r="A186" s="93" t="s">
        <v>867</v>
      </c>
      <c r="B186" s="93">
        <v>8</v>
      </c>
      <c r="C186" s="132">
        <v>0</v>
      </c>
      <c r="D186" s="93" t="s">
        <v>798</v>
      </c>
      <c r="E186" s="93" t="b">
        <v>0</v>
      </c>
      <c r="F186" s="93" t="b">
        <v>0</v>
      </c>
      <c r="G186" s="93" t="b">
        <v>0</v>
      </c>
    </row>
    <row r="187" spans="1:7" ht="15">
      <c r="A187" s="93" t="s">
        <v>216</v>
      </c>
      <c r="B187" s="93">
        <v>5</v>
      </c>
      <c r="C187" s="132">
        <v>0.007395651545504521</v>
      </c>
      <c r="D187" s="93" t="s">
        <v>798</v>
      </c>
      <c r="E187" s="93" t="b">
        <v>0</v>
      </c>
      <c r="F187" s="93" t="b">
        <v>0</v>
      </c>
      <c r="G187" s="93" t="b">
        <v>0</v>
      </c>
    </row>
    <row r="188" spans="1:7" ht="15">
      <c r="A188" s="93" t="s">
        <v>881</v>
      </c>
      <c r="B188" s="93">
        <v>4</v>
      </c>
      <c r="C188" s="132">
        <v>0.008725507120695107</v>
      </c>
      <c r="D188" s="93" t="s">
        <v>798</v>
      </c>
      <c r="E188" s="93" t="b">
        <v>0</v>
      </c>
      <c r="F188" s="93" t="b">
        <v>0</v>
      </c>
      <c r="G188" s="93" t="b">
        <v>0</v>
      </c>
    </row>
    <row r="189" spans="1:7" ht="15">
      <c r="A189" s="93" t="s">
        <v>882</v>
      </c>
      <c r="B189" s="93">
        <v>4</v>
      </c>
      <c r="C189" s="132">
        <v>0.012346919776008148</v>
      </c>
      <c r="D189" s="93" t="s">
        <v>798</v>
      </c>
      <c r="E189" s="93" t="b">
        <v>0</v>
      </c>
      <c r="F189" s="93" t="b">
        <v>0</v>
      </c>
      <c r="G189" s="93" t="b">
        <v>0</v>
      </c>
    </row>
    <row r="190" spans="1:7" ht="15">
      <c r="A190" s="93" t="s">
        <v>835</v>
      </c>
      <c r="B190" s="93">
        <v>3</v>
      </c>
      <c r="C190" s="132">
        <v>0.00926018983200611</v>
      </c>
      <c r="D190" s="93" t="s">
        <v>798</v>
      </c>
      <c r="E190" s="93" t="b">
        <v>0</v>
      </c>
      <c r="F190" s="93" t="b">
        <v>0</v>
      </c>
      <c r="G190" s="93" t="b">
        <v>0</v>
      </c>
    </row>
    <row r="191" spans="1:7" ht="15">
      <c r="A191" s="93" t="s">
        <v>836</v>
      </c>
      <c r="B191" s="93">
        <v>3</v>
      </c>
      <c r="C191" s="132">
        <v>0.00926018983200611</v>
      </c>
      <c r="D191" s="93" t="s">
        <v>798</v>
      </c>
      <c r="E191" s="93" t="b">
        <v>0</v>
      </c>
      <c r="F191" s="93" t="b">
        <v>0</v>
      </c>
      <c r="G191" s="93" t="b">
        <v>0</v>
      </c>
    </row>
    <row r="192" spans="1:7" ht="15">
      <c r="A192" s="93" t="s">
        <v>883</v>
      </c>
      <c r="B192" s="93">
        <v>3</v>
      </c>
      <c r="C192" s="132">
        <v>0.00926018983200611</v>
      </c>
      <c r="D192" s="93" t="s">
        <v>798</v>
      </c>
      <c r="E192" s="93" t="b">
        <v>0</v>
      </c>
      <c r="F192" s="93" t="b">
        <v>0</v>
      </c>
      <c r="G192" s="93" t="b">
        <v>0</v>
      </c>
    </row>
    <row r="193" spans="1:7" ht="15">
      <c r="A193" s="93" t="s">
        <v>870</v>
      </c>
      <c r="B193" s="93">
        <v>2</v>
      </c>
      <c r="C193" s="132">
        <v>0.008725507120695107</v>
      </c>
      <c r="D193" s="93" t="s">
        <v>798</v>
      </c>
      <c r="E193" s="93" t="b">
        <v>0</v>
      </c>
      <c r="F193" s="93" t="b">
        <v>0</v>
      </c>
      <c r="G193" s="93" t="b">
        <v>0</v>
      </c>
    </row>
    <row r="194" spans="1:7" ht="15">
      <c r="A194" s="93" t="s">
        <v>837</v>
      </c>
      <c r="B194" s="93">
        <v>2</v>
      </c>
      <c r="C194" s="132">
        <v>0.008725507120695107</v>
      </c>
      <c r="D194" s="93" t="s">
        <v>798</v>
      </c>
      <c r="E194" s="93" t="b">
        <v>0</v>
      </c>
      <c r="F194" s="93" t="b">
        <v>0</v>
      </c>
      <c r="G194" s="93" t="b">
        <v>0</v>
      </c>
    </row>
    <row r="195" spans="1:7" ht="15">
      <c r="A195" s="93" t="s">
        <v>884</v>
      </c>
      <c r="B195" s="93">
        <v>2</v>
      </c>
      <c r="C195" s="132">
        <v>0.008725507120695107</v>
      </c>
      <c r="D195" s="93" t="s">
        <v>798</v>
      </c>
      <c r="E195" s="93" t="b">
        <v>0</v>
      </c>
      <c r="F195" s="93" t="b">
        <v>0</v>
      </c>
      <c r="G195" s="93" t="b">
        <v>0</v>
      </c>
    </row>
    <row r="196" spans="1:7" ht="15">
      <c r="A196" s="93" t="s">
        <v>1097</v>
      </c>
      <c r="B196" s="93">
        <v>2</v>
      </c>
      <c r="C196" s="132">
        <v>0.008725507120695107</v>
      </c>
      <c r="D196" s="93" t="s">
        <v>798</v>
      </c>
      <c r="E196" s="93" t="b">
        <v>0</v>
      </c>
      <c r="F196" s="93" t="b">
        <v>0</v>
      </c>
      <c r="G196" s="93" t="b">
        <v>0</v>
      </c>
    </row>
    <row r="197" spans="1:7" ht="15">
      <c r="A197" s="93" t="s">
        <v>1098</v>
      </c>
      <c r="B197" s="93">
        <v>2</v>
      </c>
      <c r="C197" s="132">
        <v>0.008725507120695107</v>
      </c>
      <c r="D197" s="93" t="s">
        <v>798</v>
      </c>
      <c r="E197" s="93" t="b">
        <v>0</v>
      </c>
      <c r="F197" s="93" t="b">
        <v>0</v>
      </c>
      <c r="G197" s="93" t="b">
        <v>0</v>
      </c>
    </row>
    <row r="198" spans="1:7" ht="15">
      <c r="A198" s="93" t="s">
        <v>1099</v>
      </c>
      <c r="B198" s="93">
        <v>2</v>
      </c>
      <c r="C198" s="132">
        <v>0.008725507120695107</v>
      </c>
      <c r="D198" s="93" t="s">
        <v>798</v>
      </c>
      <c r="E198" s="93" t="b">
        <v>0</v>
      </c>
      <c r="F198" s="93" t="b">
        <v>0</v>
      </c>
      <c r="G198" s="93" t="b">
        <v>0</v>
      </c>
    </row>
    <row r="199" spans="1:7" ht="15">
      <c r="A199" s="93" t="s">
        <v>1062</v>
      </c>
      <c r="B199" s="93">
        <v>2</v>
      </c>
      <c r="C199" s="132">
        <v>0.008725507120695107</v>
      </c>
      <c r="D199" s="93" t="s">
        <v>798</v>
      </c>
      <c r="E199" s="93" t="b">
        <v>0</v>
      </c>
      <c r="F199" s="93" t="b">
        <v>0</v>
      </c>
      <c r="G199" s="93" t="b">
        <v>0</v>
      </c>
    </row>
    <row r="200" spans="1:7" ht="15">
      <c r="A200" s="93" t="s">
        <v>1100</v>
      </c>
      <c r="B200" s="93">
        <v>2</v>
      </c>
      <c r="C200" s="132">
        <v>0.008725507120695107</v>
      </c>
      <c r="D200" s="93" t="s">
        <v>798</v>
      </c>
      <c r="E200" s="93" t="b">
        <v>0</v>
      </c>
      <c r="F200" s="93" t="b">
        <v>0</v>
      </c>
      <c r="G200" s="93" t="b">
        <v>0</v>
      </c>
    </row>
    <row r="201" spans="1:7" ht="15">
      <c r="A201" s="93" t="s">
        <v>1101</v>
      </c>
      <c r="B201" s="93">
        <v>2</v>
      </c>
      <c r="C201" s="132">
        <v>0.008725507120695107</v>
      </c>
      <c r="D201" s="93" t="s">
        <v>798</v>
      </c>
      <c r="E201" s="93" t="b">
        <v>0</v>
      </c>
      <c r="F201" s="93" t="b">
        <v>0</v>
      </c>
      <c r="G201" s="93" t="b">
        <v>0</v>
      </c>
    </row>
    <row r="202" spans="1:7" ht="15">
      <c r="A202" s="93" t="s">
        <v>1102</v>
      </c>
      <c r="B202" s="93">
        <v>2</v>
      </c>
      <c r="C202" s="132">
        <v>0.008725507120695107</v>
      </c>
      <c r="D202" s="93" t="s">
        <v>798</v>
      </c>
      <c r="E202" s="93" t="b">
        <v>0</v>
      </c>
      <c r="F202" s="93" t="b">
        <v>0</v>
      </c>
      <c r="G202" s="93" t="b">
        <v>0</v>
      </c>
    </row>
    <row r="203" spans="1:7" ht="15">
      <c r="A203" s="93" t="s">
        <v>1103</v>
      </c>
      <c r="B203" s="93">
        <v>2</v>
      </c>
      <c r="C203" s="132">
        <v>0.008725507120695107</v>
      </c>
      <c r="D203" s="93" t="s">
        <v>798</v>
      </c>
      <c r="E203" s="93" t="b">
        <v>0</v>
      </c>
      <c r="F203" s="93" t="b">
        <v>0</v>
      </c>
      <c r="G203" s="93" t="b">
        <v>0</v>
      </c>
    </row>
    <row r="204" spans="1:7" ht="15">
      <c r="A204" s="93" t="s">
        <v>1104</v>
      </c>
      <c r="B204" s="93">
        <v>2</v>
      </c>
      <c r="C204" s="132">
        <v>0.008725507120695107</v>
      </c>
      <c r="D204" s="93" t="s">
        <v>798</v>
      </c>
      <c r="E204" s="93" t="b">
        <v>0</v>
      </c>
      <c r="F204" s="93" t="b">
        <v>0</v>
      </c>
      <c r="G204" s="93" t="b">
        <v>0</v>
      </c>
    </row>
    <row r="205" spans="1:7" ht="15">
      <c r="A205" s="93" t="s">
        <v>1105</v>
      </c>
      <c r="B205" s="93">
        <v>2</v>
      </c>
      <c r="C205" s="132">
        <v>0.008725507120695107</v>
      </c>
      <c r="D205" s="93" t="s">
        <v>798</v>
      </c>
      <c r="E205" s="93" t="b">
        <v>0</v>
      </c>
      <c r="F205" s="93" t="b">
        <v>0</v>
      </c>
      <c r="G205" s="93" t="b">
        <v>0</v>
      </c>
    </row>
    <row r="206" spans="1:7" ht="15">
      <c r="A206" s="93" t="s">
        <v>1106</v>
      </c>
      <c r="B206" s="93">
        <v>2</v>
      </c>
      <c r="C206" s="132">
        <v>0.008725507120695107</v>
      </c>
      <c r="D206" s="93" t="s">
        <v>798</v>
      </c>
      <c r="E206" s="93" t="b">
        <v>0</v>
      </c>
      <c r="F206" s="93" t="b">
        <v>0</v>
      </c>
      <c r="G206" s="93" t="b">
        <v>0</v>
      </c>
    </row>
    <row r="207" spans="1:7" ht="15">
      <c r="A207" s="93" t="s">
        <v>1107</v>
      </c>
      <c r="B207" s="93">
        <v>2</v>
      </c>
      <c r="C207" s="132">
        <v>0.008725507120695107</v>
      </c>
      <c r="D207" s="93" t="s">
        <v>798</v>
      </c>
      <c r="E207" s="93" t="b">
        <v>0</v>
      </c>
      <c r="F207" s="93" t="b">
        <v>0</v>
      </c>
      <c r="G207" s="93" t="b">
        <v>0</v>
      </c>
    </row>
    <row r="208" spans="1:7" ht="15">
      <c r="A208" s="93" t="s">
        <v>871</v>
      </c>
      <c r="B208" s="93">
        <v>2</v>
      </c>
      <c r="C208" s="132">
        <v>0.008725507120695107</v>
      </c>
      <c r="D208" s="93" t="s">
        <v>798</v>
      </c>
      <c r="E208" s="93" t="b">
        <v>0</v>
      </c>
      <c r="F208" s="93" t="b">
        <v>0</v>
      </c>
      <c r="G208" s="93" t="b">
        <v>0</v>
      </c>
    </row>
    <row r="209" spans="1:7" ht="15">
      <c r="A209" s="93" t="s">
        <v>1094</v>
      </c>
      <c r="B209" s="93">
        <v>2</v>
      </c>
      <c r="C209" s="132">
        <v>0.008725507120695107</v>
      </c>
      <c r="D209" s="93" t="s">
        <v>798</v>
      </c>
      <c r="E209" s="93" t="b">
        <v>0</v>
      </c>
      <c r="F209" s="93" t="b">
        <v>0</v>
      </c>
      <c r="G209" s="93" t="b">
        <v>0</v>
      </c>
    </row>
    <row r="210" spans="1:7" ht="15">
      <c r="A210" s="93" t="s">
        <v>1095</v>
      </c>
      <c r="B210" s="93">
        <v>2</v>
      </c>
      <c r="C210" s="132">
        <v>0.008725507120695107</v>
      </c>
      <c r="D210" s="93" t="s">
        <v>798</v>
      </c>
      <c r="E210" s="93" t="b">
        <v>0</v>
      </c>
      <c r="F210" s="93" t="b">
        <v>0</v>
      </c>
      <c r="G210" s="93" t="b">
        <v>0</v>
      </c>
    </row>
    <row r="211" spans="1:7" ht="15">
      <c r="A211" s="93" t="s">
        <v>1096</v>
      </c>
      <c r="B211" s="93">
        <v>2</v>
      </c>
      <c r="C211" s="132">
        <v>0.008725507120695107</v>
      </c>
      <c r="D211" s="93" t="s">
        <v>798</v>
      </c>
      <c r="E211" s="93" t="b">
        <v>0</v>
      </c>
      <c r="F211" s="93" t="b">
        <v>0</v>
      </c>
      <c r="G211" s="93" t="b">
        <v>0</v>
      </c>
    </row>
    <row r="212" spans="1:7" ht="15">
      <c r="A212" s="93" t="s">
        <v>1108</v>
      </c>
      <c r="B212" s="93">
        <v>2</v>
      </c>
      <c r="C212" s="132">
        <v>0.008725507120695107</v>
      </c>
      <c r="D212" s="93" t="s">
        <v>798</v>
      </c>
      <c r="E212" s="93" t="b">
        <v>0</v>
      </c>
      <c r="F212" s="93" t="b">
        <v>0</v>
      </c>
      <c r="G212" s="93" t="b">
        <v>0</v>
      </c>
    </row>
    <row r="213" spans="1:7" ht="15">
      <c r="A213" s="93" t="s">
        <v>1109</v>
      </c>
      <c r="B213" s="93">
        <v>2</v>
      </c>
      <c r="C213" s="132">
        <v>0.008725507120695107</v>
      </c>
      <c r="D213" s="93" t="s">
        <v>798</v>
      </c>
      <c r="E213" s="93" t="b">
        <v>0</v>
      </c>
      <c r="F213" s="93" t="b">
        <v>0</v>
      </c>
      <c r="G213" s="93" t="b">
        <v>0</v>
      </c>
    </row>
    <row r="214" spans="1:7" ht="15">
      <c r="A214" s="93" t="s">
        <v>1110</v>
      </c>
      <c r="B214" s="93">
        <v>2</v>
      </c>
      <c r="C214" s="132">
        <v>0.008725507120695107</v>
      </c>
      <c r="D214" s="93" t="s">
        <v>798</v>
      </c>
      <c r="E214" s="93" t="b">
        <v>0</v>
      </c>
      <c r="F214" s="93" t="b">
        <v>0</v>
      </c>
      <c r="G214" s="93" t="b">
        <v>0</v>
      </c>
    </row>
    <row r="215" spans="1:7" ht="15">
      <c r="A215" s="93" t="s">
        <v>1111</v>
      </c>
      <c r="B215" s="93">
        <v>2</v>
      </c>
      <c r="C215" s="132">
        <v>0.008725507120695107</v>
      </c>
      <c r="D215" s="93" t="s">
        <v>798</v>
      </c>
      <c r="E215" s="93" t="b">
        <v>0</v>
      </c>
      <c r="F215" s="93" t="b">
        <v>0</v>
      </c>
      <c r="G215" s="93" t="b">
        <v>0</v>
      </c>
    </row>
    <row r="216" spans="1:7" ht="15">
      <c r="A216" s="93" t="s">
        <v>1112</v>
      </c>
      <c r="B216" s="93">
        <v>2</v>
      </c>
      <c r="C216" s="132">
        <v>0.008725507120695107</v>
      </c>
      <c r="D216" s="93" t="s">
        <v>798</v>
      </c>
      <c r="E216" s="93" t="b">
        <v>0</v>
      </c>
      <c r="F216" s="93" t="b">
        <v>0</v>
      </c>
      <c r="G216" s="93" t="b">
        <v>0</v>
      </c>
    </row>
    <row r="217" spans="1:7" ht="15">
      <c r="A217" s="93" t="s">
        <v>886</v>
      </c>
      <c r="B217" s="93">
        <v>4</v>
      </c>
      <c r="C217" s="132">
        <v>0</v>
      </c>
      <c r="D217" s="93" t="s">
        <v>799</v>
      </c>
      <c r="E217" s="93" t="b">
        <v>0</v>
      </c>
      <c r="F217" s="93" t="b">
        <v>0</v>
      </c>
      <c r="G217" s="93" t="b">
        <v>0</v>
      </c>
    </row>
    <row r="218" spans="1:7" ht="15">
      <c r="A218" s="93" t="s">
        <v>867</v>
      </c>
      <c r="B218" s="93">
        <v>4</v>
      </c>
      <c r="C218" s="132">
        <v>0</v>
      </c>
      <c r="D218" s="93" t="s">
        <v>799</v>
      </c>
      <c r="E218" s="93" t="b">
        <v>0</v>
      </c>
      <c r="F218" s="93" t="b">
        <v>0</v>
      </c>
      <c r="G218" s="93" t="b">
        <v>0</v>
      </c>
    </row>
    <row r="219" spans="1:7" ht="15">
      <c r="A219" s="93" t="s">
        <v>887</v>
      </c>
      <c r="B219" s="93">
        <v>2</v>
      </c>
      <c r="C219" s="132">
        <v>0.0177076468037636</v>
      </c>
      <c r="D219" s="93" t="s">
        <v>799</v>
      </c>
      <c r="E219" s="93" t="b">
        <v>0</v>
      </c>
      <c r="F219" s="93" t="b">
        <v>0</v>
      </c>
      <c r="G219" s="93" t="b">
        <v>0</v>
      </c>
    </row>
    <row r="220" spans="1:7" ht="15">
      <c r="A220" s="93" t="s">
        <v>888</v>
      </c>
      <c r="B220" s="93">
        <v>2</v>
      </c>
      <c r="C220" s="132">
        <v>0.0177076468037636</v>
      </c>
      <c r="D220" s="93" t="s">
        <v>799</v>
      </c>
      <c r="E220" s="93" t="b">
        <v>0</v>
      </c>
      <c r="F220" s="93" t="b">
        <v>0</v>
      </c>
      <c r="G220" s="93" t="b">
        <v>0</v>
      </c>
    </row>
    <row r="221" spans="1:7" ht="15">
      <c r="A221" s="93" t="s">
        <v>889</v>
      </c>
      <c r="B221" s="93">
        <v>2</v>
      </c>
      <c r="C221" s="132">
        <v>0.0177076468037636</v>
      </c>
      <c r="D221" s="93" t="s">
        <v>799</v>
      </c>
      <c r="E221" s="93" t="b">
        <v>0</v>
      </c>
      <c r="F221" s="93" t="b">
        <v>0</v>
      </c>
      <c r="G221" s="93" t="b">
        <v>0</v>
      </c>
    </row>
    <row r="222" spans="1:7" ht="15">
      <c r="A222" s="93" t="s">
        <v>890</v>
      </c>
      <c r="B222" s="93">
        <v>2</v>
      </c>
      <c r="C222" s="132">
        <v>0.0177076468037636</v>
      </c>
      <c r="D222" s="93" t="s">
        <v>799</v>
      </c>
      <c r="E222" s="93" t="b">
        <v>0</v>
      </c>
      <c r="F222" s="93" t="b">
        <v>0</v>
      </c>
      <c r="G222" s="93" t="b">
        <v>0</v>
      </c>
    </row>
    <row r="223" spans="1:7" ht="15">
      <c r="A223" s="93" t="s">
        <v>891</v>
      </c>
      <c r="B223" s="93">
        <v>2</v>
      </c>
      <c r="C223" s="132">
        <v>0.0177076468037636</v>
      </c>
      <c r="D223" s="93" t="s">
        <v>799</v>
      </c>
      <c r="E223" s="93" t="b">
        <v>0</v>
      </c>
      <c r="F223" s="93" t="b">
        <v>0</v>
      </c>
      <c r="G223" s="93" t="b">
        <v>0</v>
      </c>
    </row>
    <row r="224" spans="1:7" ht="15">
      <c r="A224" s="93" t="s">
        <v>216</v>
      </c>
      <c r="B224" s="93">
        <v>2</v>
      </c>
      <c r="C224" s="132">
        <v>0.0177076468037636</v>
      </c>
      <c r="D224" s="93" t="s">
        <v>799</v>
      </c>
      <c r="E224" s="93" t="b">
        <v>0</v>
      </c>
      <c r="F224" s="93" t="b">
        <v>0</v>
      </c>
      <c r="G224" s="93" t="b">
        <v>0</v>
      </c>
    </row>
    <row r="225" spans="1:7" ht="15">
      <c r="A225" s="93" t="s">
        <v>854</v>
      </c>
      <c r="B225" s="93">
        <v>2</v>
      </c>
      <c r="C225" s="132">
        <v>0.0177076468037636</v>
      </c>
      <c r="D225" s="93" t="s">
        <v>799</v>
      </c>
      <c r="E225" s="93" t="b">
        <v>0</v>
      </c>
      <c r="F225" s="93" t="b">
        <v>0</v>
      </c>
      <c r="G225" s="93" t="b">
        <v>0</v>
      </c>
    </row>
    <row r="226" spans="1:7" ht="15">
      <c r="A226" s="93" t="s">
        <v>892</v>
      </c>
      <c r="B226" s="93">
        <v>2</v>
      </c>
      <c r="C226" s="132">
        <v>0.0177076468037636</v>
      </c>
      <c r="D226" s="93" t="s">
        <v>799</v>
      </c>
      <c r="E226" s="93" t="b">
        <v>0</v>
      </c>
      <c r="F226" s="93" t="b">
        <v>0</v>
      </c>
      <c r="G226" s="93" t="b">
        <v>0</v>
      </c>
    </row>
    <row r="227" spans="1:7" ht="15">
      <c r="A227" s="93" t="s">
        <v>1084</v>
      </c>
      <c r="B227" s="93">
        <v>2</v>
      </c>
      <c r="C227" s="132">
        <v>0.0177076468037636</v>
      </c>
      <c r="D227" s="93" t="s">
        <v>799</v>
      </c>
      <c r="E227" s="93" t="b">
        <v>0</v>
      </c>
      <c r="F227" s="93" t="b">
        <v>0</v>
      </c>
      <c r="G227" s="93" t="b">
        <v>0</v>
      </c>
    </row>
    <row r="228" spans="1:7" ht="15">
      <c r="A228" s="93" t="s">
        <v>1085</v>
      </c>
      <c r="B228" s="93">
        <v>2</v>
      </c>
      <c r="C228" s="132">
        <v>0.0177076468037636</v>
      </c>
      <c r="D228" s="93" t="s">
        <v>799</v>
      </c>
      <c r="E228" s="93" t="b">
        <v>0</v>
      </c>
      <c r="F228" s="93" t="b">
        <v>0</v>
      </c>
      <c r="G228" s="93" t="b">
        <v>0</v>
      </c>
    </row>
    <row r="229" spans="1:7" ht="15">
      <c r="A229" s="93" t="s">
        <v>1086</v>
      </c>
      <c r="B229" s="93">
        <v>2</v>
      </c>
      <c r="C229" s="132">
        <v>0.0177076468037636</v>
      </c>
      <c r="D229" s="93" t="s">
        <v>799</v>
      </c>
      <c r="E229" s="93" t="b">
        <v>0</v>
      </c>
      <c r="F229" s="93" t="b">
        <v>0</v>
      </c>
      <c r="G229" s="93" t="b">
        <v>0</v>
      </c>
    </row>
    <row r="230" spans="1:7" ht="15">
      <c r="A230" s="93" t="s">
        <v>1087</v>
      </c>
      <c r="B230" s="93">
        <v>2</v>
      </c>
      <c r="C230" s="132">
        <v>0.0177076468037636</v>
      </c>
      <c r="D230" s="93" t="s">
        <v>799</v>
      </c>
      <c r="E230" s="93" t="b">
        <v>0</v>
      </c>
      <c r="F230" s="93" t="b">
        <v>0</v>
      </c>
      <c r="G230" s="93" t="b">
        <v>0</v>
      </c>
    </row>
    <row r="231" spans="1:7" ht="15">
      <c r="A231" s="93" t="s">
        <v>1088</v>
      </c>
      <c r="B231" s="93">
        <v>2</v>
      </c>
      <c r="C231" s="132">
        <v>0.0177076468037636</v>
      </c>
      <c r="D231" s="93" t="s">
        <v>799</v>
      </c>
      <c r="E231" s="93" t="b">
        <v>0</v>
      </c>
      <c r="F231" s="93" t="b">
        <v>0</v>
      </c>
      <c r="G231" s="93" t="b">
        <v>0</v>
      </c>
    </row>
    <row r="232" spans="1:7" ht="15">
      <c r="A232" s="93" t="s">
        <v>894</v>
      </c>
      <c r="B232" s="93">
        <v>2</v>
      </c>
      <c r="C232" s="132">
        <v>0</v>
      </c>
      <c r="D232" s="93" t="s">
        <v>800</v>
      </c>
      <c r="E232" s="93" t="b">
        <v>0</v>
      </c>
      <c r="F232" s="93" t="b">
        <v>0</v>
      </c>
      <c r="G232" s="93" t="b">
        <v>0</v>
      </c>
    </row>
    <row r="233" spans="1:7" ht="15">
      <c r="A233" s="93" t="s">
        <v>867</v>
      </c>
      <c r="B233" s="93">
        <v>2</v>
      </c>
      <c r="C233" s="132">
        <v>0</v>
      </c>
      <c r="D233" s="93" t="s">
        <v>800</v>
      </c>
      <c r="E233" s="93" t="b">
        <v>0</v>
      </c>
      <c r="F233" s="93" t="b">
        <v>0</v>
      </c>
      <c r="G233" s="93" t="b">
        <v>0</v>
      </c>
    </row>
    <row r="234" spans="1:7" ht="15">
      <c r="A234" s="93" t="s">
        <v>835</v>
      </c>
      <c r="B234" s="93">
        <v>2</v>
      </c>
      <c r="C234" s="132">
        <v>0</v>
      </c>
      <c r="D234" s="93" t="s">
        <v>800</v>
      </c>
      <c r="E234" s="93" t="b">
        <v>0</v>
      </c>
      <c r="F234" s="93" t="b">
        <v>0</v>
      </c>
      <c r="G234" s="93" t="b">
        <v>0</v>
      </c>
    </row>
    <row r="235" spans="1:7" ht="15">
      <c r="A235" s="93" t="s">
        <v>895</v>
      </c>
      <c r="B235" s="93">
        <v>2</v>
      </c>
      <c r="C235" s="132">
        <v>0</v>
      </c>
      <c r="D235" s="93" t="s">
        <v>800</v>
      </c>
      <c r="E235" s="93" t="b">
        <v>0</v>
      </c>
      <c r="F235" s="93" t="b">
        <v>0</v>
      </c>
      <c r="G235" s="93" t="b">
        <v>0</v>
      </c>
    </row>
    <row r="236" spans="1:7" ht="15">
      <c r="A236" s="93" t="s">
        <v>836</v>
      </c>
      <c r="B236" s="93">
        <v>2</v>
      </c>
      <c r="C236" s="132">
        <v>0</v>
      </c>
      <c r="D236" s="93" t="s">
        <v>800</v>
      </c>
      <c r="E236" s="93" t="b">
        <v>0</v>
      </c>
      <c r="F236" s="93" t="b">
        <v>0</v>
      </c>
      <c r="G236" s="93" t="b">
        <v>0</v>
      </c>
    </row>
    <row r="237" spans="1:7" ht="15">
      <c r="A237" s="93" t="s">
        <v>837</v>
      </c>
      <c r="B237" s="93">
        <v>2</v>
      </c>
      <c r="C237" s="132">
        <v>0</v>
      </c>
      <c r="D237" s="93" t="s">
        <v>800</v>
      </c>
      <c r="E237" s="93" t="b">
        <v>0</v>
      </c>
      <c r="F237" s="93" t="b">
        <v>0</v>
      </c>
      <c r="G237" s="93" t="b">
        <v>0</v>
      </c>
    </row>
    <row r="238" spans="1:7" ht="15">
      <c r="A238" s="93" t="s">
        <v>896</v>
      </c>
      <c r="B238" s="93">
        <v>2</v>
      </c>
      <c r="C238" s="132">
        <v>0</v>
      </c>
      <c r="D238" s="93" t="s">
        <v>800</v>
      </c>
      <c r="E238" s="93" t="b">
        <v>0</v>
      </c>
      <c r="F238" s="93" t="b">
        <v>0</v>
      </c>
      <c r="G238" s="93" t="b">
        <v>0</v>
      </c>
    </row>
    <row r="239" spans="1:7" ht="15">
      <c r="A239" s="93" t="s">
        <v>219</v>
      </c>
      <c r="B239" s="93">
        <v>2</v>
      </c>
      <c r="C239" s="132">
        <v>0</v>
      </c>
      <c r="D239" s="93" t="s">
        <v>800</v>
      </c>
      <c r="E239" s="93" t="b">
        <v>0</v>
      </c>
      <c r="F239" s="93" t="b">
        <v>0</v>
      </c>
      <c r="G23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2019-11-11T16:18:48Z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