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<sst xmlns="http://schemas.openxmlformats.org/spreadsheetml/2006/main" count="4637" uniqueCount="1156">
  <si>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</si>
  <si>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</si>
  <si>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</si>
  <si>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</si>
  <si>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</si>
  <si>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</si>
  <si>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</si>
  <si>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</si>
  <si>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</si>
  <si>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</si>
  <si>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</si>
  <si>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</si>
  <si>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</si>
  <si>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</si>
  <si>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</si>
  <si>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</si>
  <si>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</si>
  <si>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</si>
  <si>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</si>
  <si>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</si>
  <si>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</si>
  <si>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</si>
  <si>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</si>
  <si>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</si>
  <si>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</si>
  <si>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</si>
  <si>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</si>
  <si>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</si>
  <si>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</si>
  <si>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</si>
  <si>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</si>
  <si>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</si>
  <si>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</si>
  <si>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</si>
  <si>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</si>
  <si>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</si>
  <si>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</si>
  <si>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</si>
  <si>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</si>
  <si>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</si>
  <si>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</si>
  <si>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</si>
  <si>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</si>
  <si>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</si>
  <si>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</si>
  <si>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</si>
  <si>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</si>
  <si>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</si>
  <si>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</si>
  <si>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</si>
  <si>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</si>
  <si>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</si>
  <si>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</si>
  <si>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</si>
  <si>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</si>
  <si>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</si>
  <si>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</si>
  <si>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</si>
  <si>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</si>
  <si>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</si>
  <si>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</si>
  <si>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</si>
  <si>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</si>
  <si>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</si>
  <si>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</si>
  <si>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</si>
  <si>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</si>
  <si>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</si>
  <si>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</si>
  <si>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</si>
  <si>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</si>
  <si>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</si>
  <si>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</si>
  <si>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</si>
  <si>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</si>
  <si>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</si>
  <si>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</si>
  <si>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</si>
  <si>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</si>
  <si>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</si>
  <si>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</si>
  <si>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</si>
  <si>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</si>
  <si>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</si>
  <si>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</si>
  <si>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</si>
  <si>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</si>
  <si>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</si>
  <si>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</si>
  <si>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</si>
  <si>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</si>
  <si>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</si>
  <si>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</si>
  <si>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</si>
  <si>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</si>
  <si>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</si>
  <si>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</si>
  <si>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</si>
  <si>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</si>
  <si>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</si>
  <si>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</si>
  <si>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</si>
  <si>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</si>
  <si>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</si>
  <si>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</si>
  <si>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</si>
  <si>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</si>
  <si>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</si>
  <si>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</si>
  <si>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</si>
  <si>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</si>
  <si>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</si>
  <si>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</si>
  <si>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</si>
  <si>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</si>
  <si>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</si>
  <si>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</si>
  <si>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</si>
  <si>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</si>
  <si>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</si>
  <si>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</si>
  <si>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</si>
  <si>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</si>
  <si>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</si>
  <si>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</si>
  <si>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</si>
  <si>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</si>
  <si>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</si>
  <si>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</si>
  <si>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</si>
  <si>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</si>
  <si>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</si>
  <si>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</si>
  <si>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</si>
  <si>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</si>
  <si>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</si>
  <si>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</si>
  <si>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</si>
  <si>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</si>
  <si>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</si>
  <si>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</si>
  <si>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</si>
  <si>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</si>
  <si>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</si>
  <si>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</si>
  <si>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</si>
  <si>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</si>
  <si>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</si>
  <si>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</si>
  <si>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</si>
  <si>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</si>
  <si>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</si>
  <si>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</si>
  <si>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</si>
  <si>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</si>
  <si>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</si>
  <si>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</si>
  <si>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</si>
  <si>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</si>
  <si>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</si>
  <si>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</si>
  <si>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</si>
  <si>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</si>
  <si>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</si>
  <si>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</si>
  <si>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</si>
  <si>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</si>
  <si>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</si>
  <si>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</si>
  <si>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</si>
  <si>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</si>
  <si>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</si>
  <si>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</si>
  <si>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</si>
  <si>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</si>
  <si>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</si>
  <si>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</si>
  <si>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</si>
  <si>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</si>
  <si>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</si>
  <si>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</si>
  <si>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</si>
  <si>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</si>
  <si>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</si>
  <si>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</si>
  <si>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</si>
  <si>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</si>
  <si>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</si>
  <si>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</si>
  <si>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</si>
  <si>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</si>
  <si>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</si>
  <si>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</si>
  <si>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</si>
  <si>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</si>
  <si>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</si>
  <si>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</si>
  <si>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</si>
  <si>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</si>
  <si>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</si>
  <si>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</si>
  <si>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</si>
  <si>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</si>
  <si>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</si>
  <si>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</si>
  <si>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</si>
  <si>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</si>
  <si>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</si>
  <si>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</si>
  <si>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</si>
  <si>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</si>
  <si>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</si>
  <si>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</si>
  <si>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</si>
  <si>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arttuhamalainen</t>
  </si>
  <si>
    <t>teelmo</t>
  </si>
  <si>
    <t>tilastokeskus</t>
  </si>
  <si>
    <t>fmi_marine</t>
  </si>
  <si>
    <t>erikaisohanni</t>
  </si>
  <si>
    <t>juuhaa</t>
  </si>
  <si>
    <t>angelozehr</t>
  </si>
  <si>
    <t>hponka</t>
  </si>
  <si>
    <t>tommi_kinnunen</t>
  </si>
  <si>
    <t>3lsik</t>
  </si>
  <si>
    <t>paivirasanen</t>
  </si>
  <si>
    <t>elisaesports</t>
  </si>
  <si>
    <t>pelaajatcom</t>
  </si>
  <si>
    <t>mihkal</t>
  </si>
  <si>
    <t>panuraatikainen</t>
  </si>
  <si>
    <t>riittailonen</t>
  </si>
  <si>
    <t>reindeerfinn</t>
  </si>
  <si>
    <t>stimby_</t>
  </si>
  <si>
    <t>vici</t>
  </si>
  <si>
    <t>t0mbbaa</t>
  </si>
  <si>
    <t>ence</t>
  </si>
  <si>
    <t>robujohnson</t>
  </si>
  <si>
    <t>100thieves</t>
  </si>
  <si>
    <t>yleastudio</t>
  </si>
  <si>
    <t>Retweet</t>
  </si>
  <si>
    <t>Mentions</t>
  </si>
  <si>
    <t>Replies to</t>
  </si>
  <si>
    <t>"Ei yhtään."
#Pori https://t.co/UXU5YeQ7Ao</t>
  </si>
  <si>
    <t>Uusiutuvien energialähteiden osuus sähkön tuotannosta oli 46 prosenttia vuonna 2018. Uusiutuvilla tuotetusta sähköstä vesivoimalla tuotettiin 42 %, tuulivoimalla 19 % ja melkein koko loppuosa puuperäisillä polttoaineilla. https://t.co/lBkTElqFVQ #energia #sähkö #uusiutuvat https://t.co/VWg9qUgtZy</t>
  </si>
  <si>
    <t>Ice season has begun in the northern part of Finland. The Ice Service began operating today and published the first ice chart for this winter. There is already ice present in the northernmost gulfs of the Bay of Bothnia.
https://t.co/rxI2azt9AH https://t.co/4Bw38jzyL6</t>
  </si>
  <si>
    <t>Kumppani: *On kiltti ja huomaavainen*
Minä: *Ihastuu*
Kumppani: *Tekee minulle ruokaa*
Minä: *Rakastuu*
Kumppani: *Lässyttää koiralle*
Minä: *Ovuloi*</t>
  </si>
  <si>
    <t>@reindeerfinn @RiittaIlonen @panuraatikainen Kannattaa muistaa että tuloverot ovat vain osa verotuloista. Pienituloisten maksamista veroista iso osa tulee alv:stä eikä tulojen verotuksesta https://t.co/jhBVnm0kqB https://t.co/0OvGa4svkc</t>
  </si>
  <si>
    <t>Our initial tweet on how to create the map below with sf+ggplot got ober 200 retweets and 700 likes. _xD83D__xDE0D_
Finally I created also a guide to create the map in #d3 ⚡️
https://t.co/JveMt9yZam
#ddj #rddj #mapporn
Oh, did I mention the public repo?  _xD83D__xDC49__xD83C__xDFFC_ https://t.co/XMuPvE2wWM https://t.co/rUyYrYk7VE</t>
  </si>
  <si>
    <t>Verotietojen julkisuus perustuu viranomaisen ylläpitämän henkilötietorekisterin julkisuuteen julkisuuslain mukaisesti. Tätä käytännössä tarkoittaa se, että viranomaisten rekisterit ovat julkisia, poislukien arkaluonteiset ja salassapidettävät tiedot. #tietosuoja https://t.co/7OIdTs3pp4</t>
  </si>
  <si>
    <t>Korjaan itseäni: verotietojen julkisuus perustuu verotietolakiin, ei julkisuuslakiin, ks. https://t.co/twc4rTyR4j</t>
  </si>
  <si>
    <t>Luulikohan toimittaja kirjailijan saavan rojaltin myydystä teoksesta saman tien, kun myyntisumma lyödään kirjakaupan kassaan? Kyllä ne maksetaan vasta seuraavana vuonna, joten Räikkös-kirjan tuottoja kannattaa kytätä vasta Hotakaisen vuoden 2019 verotuksesta. https://t.co/EA1Hq5vLam</t>
  </si>
  <si>
    <t>Mitä helvettiä? Mitä tällaisen tyypin mielessä liikkuu? https://t.co/Oet2qdEwQT</t>
  </si>
  <si>
    <t>Päivi Räsänen ei aio poistaa kirjoituksiaan, vaikka rikostuomio tulisi: ”Tärkeämpää olla vastaamassa Jumalan valtaistuimen edessä” - Seurakuntalainen https://t.co/ewqbt6POiV</t>
  </si>
  <si>
    <t>Ensimmäinen kartta menee luvuin 16-13 ViCille!
Seuraavaksi taas tutun (...ja turvallisen?) junamaan pariin._xD83D__xDE86_
⚔️: @VICI vs. @ENCE
_xD83C__xDF99_️: @t0mbbaa &amp;amp; @Stimby_
_xD83D__xDCFA_: https://t.co/wMNiNwG8Nx
#ElisaCSGO #esportsfi https://t.co/1HkO6sU8g8</t>
  </si>
  <si>
    <t>Nuke päättyikin @100Thieves.in voittoon luvuin16-7, alla videolla @t0mbbaa.n ja @RobuJohnson.in mietteitä asiasta _xD83E__xDDD0_ 
Täten @ENCE päästetäänkin kotimatkalle, mutta me jatkamme vielä IEM Beijing-Haidian turnauksen parissa!
_xD83D__xDCFA_: https://t.co/wMNiNwG8Nx
#ElisaCSGO #esportsfi https://t.co/mmOTTI1MR8</t>
  </si>
  <si>
    <t>_xD83D__xDCAC_ SuNny kertoo ENCEn kokemasta paineesta: “Päätavoitteemme on valmistautua ensi vuoteen” _xD83C__xDFAE_
Lue lisää HLTV:lle annetusta haastattelusta Pelaajatcomin sivuilta _xD83E__xDDD0_
_xD83D__xDD17_ https://t.co/LdwnRJJe3M
#esportsfi #csgofi #IEMBeijing https://t.co/XmlsRHvst1</t>
  </si>
  <si>
    <t>@teelmo @YleAstudio Olin muurin avautumisesta 2 päivän päästä paikalla. Sattumoisin reilaamassa.</t>
  </si>
  <si>
    <t>Katsoin Esko Varhon jutun Saksojen yhdistymiseen johtaneista tapahtumista @YleAstudio:sta. Pakko myöntää, että herkistyin. Olin itse 5v ja nuo tv-kuvat ovat jääneet mieleen. https://t.co/zwK7uIoxNM</t>
  </si>
  <si>
    <t>@mihkal @YleAstudio Itse synnyin Länsi-Berliinissä. Asuimme aivan muurin kupeessa. Historia on lähellä.</t>
  </si>
  <si>
    <t>Ei oikeen osu tämän jutun puhuttelu nyt kuin Suomessa syntyneisiin suomalaisiin :/
https://t.co/dkwFTkL0vQ</t>
  </si>
  <si>
    <t>Aina ihanaa kun korjataan yksi agendan omaava virheellinen käsitys toisella oman agendan omaavalla virheellisellä käsityksellä. Kunnallisvero ei ole käytännössä tasavero vaikka jutussa kaksi kertaa niin sanotaan. https://t.co/tScWj3Jwag</t>
  </si>
  <si>
    <t>Lisätietoa kunnallisveron progressiivisuudesta esimerkiksi täältä: https://t.co/OGQfVd0HhV</t>
  </si>
  <si>
    <t>"Vastaajan väitteen mukaan mainitussa vauhdissa ei edes olisi pystynyt tekemään minkäänlaisia seksuaalisia tekoja." https://t.co/wb3Bd9Znei</t>
  </si>
  <si>
    <t>Mielenkiintoista kannabiksesta: https://t.co/3blb906fCG</t>
  </si>
  <si>
    <t>Kaikki! Meni! Taas! #joulukirkko https://t.co/ALsr79Aej0</t>
  </si>
  <si>
    <t>http://www.stat.fi/til/salatuo/2018/salatuo_2018_2019-11-01_tie_001_fi.html</t>
  </si>
  <si>
    <t>https://en.ilmatieteenlaitos.fi/ice-conditions</t>
  </si>
  <si>
    <t>http://www.stat.fi/tietotrendit/artikkelit/2019/arvonlisavero-haivyttaa-progression-vaikutuksen-pienituloisimmilta/</t>
  </si>
  <si>
    <t>https://blog.az.sg/posts/mapping-switzerland-2/ https://github.com/angelozehr/bivariate-maps-react-d3</t>
  </si>
  <si>
    <t>https://twitter.com/Verouutiset/status/1191308894993289216</t>
  </si>
  <si>
    <t>https://www.finlex.fi/fi/laki/ajantasa/1999/19991346</t>
  </si>
  <si>
    <t>https://www.seurakuntalainen.fi/uutiset/paivi-rasanen-ei-aio-poistaa-kirjoituksiaan-vaikka-rikostuomio-tulisi-tarkeampaa-olla-vastaamassa-jumalan-valtaistuimen-edessa/#.XcLqPAZpPIs.twitter</t>
  </si>
  <si>
    <t>https://elisaviihde.fi/sport/sarjat/1215/intel-extreme-masters</t>
  </si>
  <si>
    <t>https://pelaajat.com/esports/sunny-kertoo-encen-kokemasta-paineesta-paatavoitteemme-on-valmistautua-ensi-vuoteen</t>
  </si>
  <si>
    <t>https://areena.yle.fi/1-4584686</t>
  </si>
  <si>
    <t>https://dynamic.hs.fi/2019/maailma-kun-synnyit/</t>
  </si>
  <si>
    <t>https://www.sttk.fi/2019/09/04/rikkaat-eivat-kannattele-suomea/</t>
  </si>
  <si>
    <t>https://yle.fi/uutiset/3-10035200</t>
  </si>
  <si>
    <t>https://www.iltalehti.fi/kotimaa/a/395c6a1d-07a0-4172-a87b-90c1bc418aea</t>
  </si>
  <si>
    <t>https://yle.fi/uutiset/3-11048377</t>
  </si>
  <si>
    <t>https://www.maaseuduntulevaisuus.fi/politiikka/artikkeli-1.546742</t>
  </si>
  <si>
    <t>stat.fi</t>
  </si>
  <si>
    <t>ilmatieteenlaitos.fi</t>
  </si>
  <si>
    <t>az.sg github.com</t>
  </si>
  <si>
    <t>twitter.com</t>
  </si>
  <si>
    <t>finlex.fi</t>
  </si>
  <si>
    <t>seurakuntalainen.fi</t>
  </si>
  <si>
    <t>elisaviihde.fi</t>
  </si>
  <si>
    <t>pelaajat.com</t>
  </si>
  <si>
    <t>yle.fi</t>
  </si>
  <si>
    <t>hs.fi</t>
  </si>
  <si>
    <t>sttk.fi</t>
  </si>
  <si>
    <t>iltalehti.fi</t>
  </si>
  <si>
    <t>maaseuduntulevaisuus.fi</t>
  </si>
  <si>
    <t>pori</t>
  </si>
  <si>
    <t>energia sähkö uusiutuvat</t>
  </si>
  <si>
    <t>d3 ddj rddj mapporn</t>
  </si>
  <si>
    <t>tietosuoja</t>
  </si>
  <si>
    <t>elisacsgo esportsfi</t>
  </si>
  <si>
    <t>esportsfi csgofi iembeijing</t>
  </si>
  <si>
    <t>joulukirkko</t>
  </si>
  <si>
    <t>https://pbs.twimg.com/ext_tw_video_thumb/1190011164316581892/pu/img/aXoe0wUldSe5jTvo.jpg</t>
  </si>
  <si>
    <t>https://pbs.twimg.com/media/EIRMcseXsAAlGgU.png</t>
  </si>
  <si>
    <t>https://pbs.twimg.com/media/EINhlnBXYAATK7G.jpg</t>
  </si>
  <si>
    <t>https://pbs.twimg.com/media/EIg35y-XYAAfjm1.png</t>
  </si>
  <si>
    <t>https://pbs.twimg.com/media/EIg25qrXYAASNJW.jpg</t>
  </si>
  <si>
    <t>https://pbs.twimg.com/media/EIiFdr0XsAAUV87.jpg</t>
  </si>
  <si>
    <t>https://pbs.twimg.com/media/EIjW9lgXsAE6xP_.jpg</t>
  </si>
  <si>
    <t>https://pbs.twimg.com/media/EIw-fV5W4AA87t_.jpg</t>
  </si>
  <si>
    <t>https://pbs.twimg.com/ext_tw_video_thumb/1192725295310221312/pu/img/BHN2O2Tzj57usU0v.jpg</t>
  </si>
  <si>
    <t>https://pbs.twimg.com/media/EI2qRLyW4AMoc-3.jpg</t>
  </si>
  <si>
    <t>http://pbs.twimg.com/profile_images/1850241563/tebest_normal.jpg</t>
  </si>
  <si>
    <t>http://pbs.twimg.com/profile_images/1116670839481675777/TjE-LBYr_normal.jpg</t>
  </si>
  <si>
    <t>http://pbs.twimg.com/profile_images/489867715964710913/9sTPjpUp_normal.jpeg</t>
  </si>
  <si>
    <t>http://pbs.twimg.com/profile_images/1085475591883837440/bRI9k0TR_normal.jpg</t>
  </si>
  <si>
    <t>http://pbs.twimg.com/profile_images/1192785362369863685/Dh7yoYSl_normal.jpg</t>
  </si>
  <si>
    <t>21:02:57</t>
  </si>
  <si>
    <t>06:46:12</t>
  </si>
  <si>
    <t>06:54:53</t>
  </si>
  <si>
    <t>06:58:32</t>
  </si>
  <si>
    <t>13:48:46</t>
  </si>
  <si>
    <t>07:00:24</t>
  </si>
  <si>
    <t>19:42:50</t>
  </si>
  <si>
    <t>20:36:59</t>
  </si>
  <si>
    <t>07:59:02</t>
  </si>
  <si>
    <t>10:56:11</t>
  </si>
  <si>
    <t>07:58:56</t>
  </si>
  <si>
    <t>10:57:16</t>
  </si>
  <si>
    <t>11:05:55</t>
  </si>
  <si>
    <t>13:58:28</t>
  </si>
  <si>
    <t>13:58:53</t>
  </si>
  <si>
    <t>13:58:55</t>
  </si>
  <si>
    <t>13:37:56</t>
  </si>
  <si>
    <t>14:00:54</t>
  </si>
  <si>
    <t>19:34:00</t>
  </si>
  <si>
    <t>22:40:56</t>
  </si>
  <si>
    <t>15:44:51</t>
  </si>
  <si>
    <t>21:44:20</t>
  </si>
  <si>
    <t>11:01:46</t>
  </si>
  <si>
    <t>11:09:24</t>
  </si>
  <si>
    <t>08:47:48</t>
  </si>
  <si>
    <t>09:17:43</t>
  </si>
  <si>
    <t>13:31:10</t>
  </si>
  <si>
    <t>13:38:02</t>
  </si>
  <si>
    <t>18:38:47</t>
  </si>
  <si>
    <t>18:21:28</t>
  </si>
  <si>
    <t>19:10:57</t>
  </si>
  <si>
    <t>12:55:04</t>
  </si>
  <si>
    <t>13:52:45</t>
  </si>
  <si>
    <t>13:55:51</t>
  </si>
  <si>
    <t>15:23:01</t>
  </si>
  <si>
    <t>17:45:08</t>
  </si>
  <si>
    <t>20:27:41</t>
  </si>
  <si>
    <t>https://twitter.com/arttuhamalainen/status/1190011299649990656</t>
  </si>
  <si>
    <t>https://twitter.com/teelmo/status/1190158076483178497</t>
  </si>
  <si>
    <t>https://twitter.com/tilastokeskus/status/1190160261149274112</t>
  </si>
  <si>
    <t>https://twitter.com/teelmo/status/1190161183128641536</t>
  </si>
  <si>
    <t>https://twitter.com/fmi_marine/status/1189902033056350209</t>
  </si>
  <si>
    <t>https://twitter.com/teelmo/status/1190161652651614208</t>
  </si>
  <si>
    <t>https://twitter.com/erikaisohanni/status/1190353523487182850</t>
  </si>
  <si>
    <t>https://twitter.com/teelmo/status/1190367153452670979</t>
  </si>
  <si>
    <t>https://twitter.com/juuhaa/status/1191263572082462720</t>
  </si>
  <si>
    <t>https://twitter.com/teelmo/status/1191308151473225728</t>
  </si>
  <si>
    <t>https://twitter.com/angelozehr/status/1191263545251508224</t>
  </si>
  <si>
    <t>https://twitter.com/teelmo/status/1191308423243194378</t>
  </si>
  <si>
    <t>https://twitter.com/hponka/status/1191310602075082752</t>
  </si>
  <si>
    <t>https://twitter.com/hponka/status/1191354025616248832</t>
  </si>
  <si>
    <t>https://twitter.com/teelmo/status/1191354130843013120</t>
  </si>
  <si>
    <t>https://twitter.com/teelmo/status/1191354136182349824</t>
  </si>
  <si>
    <t>https://twitter.com/tommi_kinnunen/status/1191348855964438528</t>
  </si>
  <si>
    <t>https://twitter.com/teelmo/status/1191354638030852096</t>
  </si>
  <si>
    <t>https://twitter.com/3lsik/status/1191438463113080832</t>
  </si>
  <si>
    <t>https://twitter.com/teelmo/status/1191485506430947328</t>
  </si>
  <si>
    <t>https://twitter.com/paivirasanen/status/1192105573984194560</t>
  </si>
  <si>
    <t>https://twitter.com/teelmo/status/1192196040193167361</t>
  </si>
  <si>
    <t>https://twitter.com/elisaesports/status/1192396719536914432</t>
  </si>
  <si>
    <t>https://twitter.com/teelmo/status/1192398643598417921</t>
  </si>
  <si>
    <t>https://twitter.com/elisaesports/status/1192725393427574784</t>
  </si>
  <si>
    <t>https://twitter.com/teelmo/status/1192732922886983680</t>
  </si>
  <si>
    <t>https://twitter.com/pelaajatcom/status/1192796707379175425</t>
  </si>
  <si>
    <t>https://twitter.com/teelmo/status/1192798433465323521</t>
  </si>
  <si>
    <t>https://twitter.com/mihkal/status/1192874120083578880</t>
  </si>
  <si>
    <t>https://twitter.com/teelmo/status/1192869764022067200</t>
  </si>
  <si>
    <t>https://twitter.com/teelmo/status/1192882215308406785</t>
  </si>
  <si>
    <t>https://twitter.com/teelmo/status/1191338068843933707</t>
  </si>
  <si>
    <t>https://twitter.com/teelmo/status/1191352588308008960</t>
  </si>
  <si>
    <t>https://twitter.com/teelmo/status/1191353367416709120</t>
  </si>
  <si>
    <t>https://twitter.com/teelmo/status/1191375303861571585</t>
  </si>
  <si>
    <t>https://twitter.com/teelmo/status/1192135841881169920</t>
  </si>
  <si>
    <t>https://twitter.com/teelmo/status/1192901525397475334</t>
  </si>
  <si>
    <t>1190011299649990656</t>
  </si>
  <si>
    <t>1190158076483178497</t>
  </si>
  <si>
    <t>1190160261149274112</t>
  </si>
  <si>
    <t>1190161183128641536</t>
  </si>
  <si>
    <t>1189902033056350209</t>
  </si>
  <si>
    <t>1190161652651614208</t>
  </si>
  <si>
    <t>1190353523487182850</t>
  </si>
  <si>
    <t>1190367153452670979</t>
  </si>
  <si>
    <t>1191263572082462720</t>
  </si>
  <si>
    <t>1191308151473225728</t>
  </si>
  <si>
    <t>1191263545251508224</t>
  </si>
  <si>
    <t>1191308423243194378</t>
  </si>
  <si>
    <t>1191310602075082752</t>
  </si>
  <si>
    <t>1191354025616248832</t>
  </si>
  <si>
    <t>1191354130843013120</t>
  </si>
  <si>
    <t>1191354136182349824</t>
  </si>
  <si>
    <t>1191348855964438528</t>
  </si>
  <si>
    <t>1191354638030852096</t>
  </si>
  <si>
    <t>1191438463113080832</t>
  </si>
  <si>
    <t>1191485506430947328</t>
  </si>
  <si>
    <t>1192105573984194560</t>
  </si>
  <si>
    <t>1192196040193167361</t>
  </si>
  <si>
    <t>1192396719536914432</t>
  </si>
  <si>
    <t>1192398643598417921</t>
  </si>
  <si>
    <t>1192725393427574784</t>
  </si>
  <si>
    <t>1192732922886983680</t>
  </si>
  <si>
    <t>1192796707379175425</t>
  </si>
  <si>
    <t>1192798433465323521</t>
  </si>
  <si>
    <t>1192874120083578880</t>
  </si>
  <si>
    <t>1192869764022067200</t>
  </si>
  <si>
    <t>1192882215308406785</t>
  </si>
  <si>
    <t>1191338068843933707</t>
  </si>
  <si>
    <t>1191352588308008960</t>
  </si>
  <si>
    <t>1191353367416709120</t>
  </si>
  <si>
    <t>1191375303861571585</t>
  </si>
  <si>
    <t>1192135841881169920</t>
  </si>
  <si>
    <t>1192901525397475334</t>
  </si>
  <si>
    <t>1191260237308792833</t>
  </si>
  <si>
    <t/>
  </si>
  <si>
    <t>37667747</t>
  </si>
  <si>
    <t>17157969</t>
  </si>
  <si>
    <t>42385053</t>
  </si>
  <si>
    <t>24256031</t>
  </si>
  <si>
    <t>fi</t>
  </si>
  <si>
    <t>en</t>
  </si>
  <si>
    <t>et</t>
  </si>
  <si>
    <t>1191308894993289216</t>
  </si>
  <si>
    <t>Twitter Web App</t>
  </si>
  <si>
    <t>Twitter for iPhone</t>
  </si>
  <si>
    <t>Twitter for Android</t>
  </si>
  <si>
    <t>TweetDeck</t>
  </si>
  <si>
    <t>Twitter Web Client</t>
  </si>
  <si>
    <t>23.542135,61.427285 
24.1184937,61.427285 
24.1184937,61.836577 
23.542135,61.836577</t>
  </si>
  <si>
    <t>Finland</t>
  </si>
  <si>
    <t>FI</t>
  </si>
  <si>
    <t>Tampere, Finland</t>
  </si>
  <si>
    <t>e3ba9e096a0fc232</t>
  </si>
  <si>
    <t>Tampere</t>
  </si>
  <si>
    <t>city</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</si>
  <si>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</si>
  <si>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</si>
  <si>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</si>
  <si>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</si>
  <si>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</si>
  <si>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</si>
  <si>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</si>
  <si>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</si>
  <si>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</si>
  <si>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</si>
  <si>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</si>
  <si>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</si>
  <si>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</si>
  <si>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</si>
  <si>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</si>
  <si>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</si>
  <si>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</si>
  <si>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</si>
  <si>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</si>
  <si>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</si>
  <si>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</si>
  <si>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</si>
  <si>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Arttu Hämäläinen</t>
  </si>
  <si>
    <t>Teemo Tebest</t>
  </si>
  <si>
    <t>Tilastokeskus</t>
  </si>
  <si>
    <t>FMI Marine</t>
  </si>
  <si>
    <t>Erika Isohanni</t>
  </si>
  <si>
    <t>"Juha Haataja" _xD83C__xDDEB__xD83C__xDDEE__xD83C__xDFF3_️‍_xD83C__xDF08__xD83D__xDEB2__xD83C__xDF32__xD83C__xDDEA__xD83C__xDDFA__xD83C__xDF0D_</t>
  </si>
  <si>
    <t>panu raatikainen</t>
  </si>
  <si>
    <t>♏RI♏</t>
  </si>
  <si>
    <t>K. Rosenholm aka Reindeerfinn</t>
  </si>
  <si>
    <t>Angelo Zehr</t>
  </si>
  <si>
    <t>Harto Pönkä</t>
  </si>
  <si>
    <t>Tommi Kinnunen</t>
  </si>
  <si>
    <t>Elsi K.</t>
  </si>
  <si>
    <t>Päivi Räsänen</t>
  </si>
  <si>
    <t>Elisa Esports</t>
  </si>
  <si>
    <t>Timo Pölkki</t>
  </si>
  <si>
    <t>VICI Gaming</t>
  </si>
  <si>
    <t>Tomi Pitkänen</t>
  </si>
  <si>
    <t>ENCE</t>
  </si>
  <si>
    <t>Roope Leppänen</t>
  </si>
  <si>
    <t>100 Thieves</t>
  </si>
  <si>
    <t>Pelaajat.com</t>
  </si>
  <si>
    <t>Mika Laiti</t>
  </si>
  <si>
    <t>A-studio</t>
  </si>
  <si>
    <t>Casting sports and esports: @TeliaFinland @RadioVoima @yle_eurheilu @viihdesport @pelaajatcom etc. Always open 4 job offers!
+ I drive a BMW _xD83D__xDE10_</t>
  </si>
  <si>
    <t>Awarded Finnish Data Journalist and Web Developer. Founder of https://t.co/muGB8us2t9. Working wonders at EBU (Yle). teelmo @ IG &amp; SC. Single.</t>
  </si>
  <si>
    <t>Tilastokeskus yhdistää tietoaineistot ja asiantuntemuksen tilastoiksi ja tietopalveluiksi. http://t.co/1jQV0GLtf6</t>
  </si>
  <si>
    <t>Tweets about Finnish Meteorological Institute's marine research and marine services.</t>
  </si>
  <si>
    <t>Päivystyksen sairaanhoitaja, hammashoitaja. Entinen lohikuva-bongari. Välillä Eki-täti. EVK:n jäsen. Sarkasmi ja kahvi pitää käynnissä.
Instagram erikamiia_</t>
  </si>
  <si>
    <t>Walks in forests, swamps and fells. Commutes by bicycle. Opinions are own, retweets not necessarily endorsements.</t>
  </si>
  <si>
    <t>Päivystävä filosofi,  Apulaisprofessori, Filosofia (Tampereen yliopisto). 
Edustan Twitterissä vain itseäni, enkä ole aina ihan kuolemanvakavissani.</t>
  </si>
  <si>
    <t>Suhteellista!                                                                                          (Header pic #Vesijärvi #Lahti #Finland)</t>
  </si>
  <si>
    <t>TWITTER ADVENTURE HERE I COME!   The world is maintained by 3 things, by justice/by truth/by peace. Wherever there is justice/truth, there will be peace.</t>
  </si>
  <si>
    <t>Data journalist @srfdata | ex-Podcaster «Journalismus Y»</t>
  </si>
  <si>
    <t>Yrittäjä, tietokirjailija, kouluttaja, bloggaaja #some #web #opetus @innowisefi @purotwiki @somekirja</t>
  </si>
  <si>
    <t>Ope, kirjailija -  Lärare, författare -   Teacher, author
#tommikinnunen</t>
  </si>
  <si>
    <t>Twiittaan niitä näitä, kaalinpäitä.</t>
  </si>
  <si>
    <t>Tämä on virallinen Twitter-tilini. Olen KD:n seitsemännen kauden kansanedustaja.</t>
  </si>
  <si>
    <t>Laadukkaita kilpapelilähetyksiä ja -tapahtumia.
Elisa Viihde CS:GO-liiga 6.8.-19.10.2019.</t>
  </si>
  <si>
    <t>Fulltime freelance caster | esports enthusiast | caster/partner @wecastfin | VP of the board and founder of @pog_ry - contact: timo.polkki@wecastfin.fi</t>
  </si>
  <si>
    <t>VICI Gaming is one of the Top professional esports organizations in China. Conquering since 2012. VENI, VIDI, VICI! VG电子竞技俱乐部 [ #VGFighting #VGWIN ]</t>
  </si>
  <si>
    <t>Freelance Finnish Esports Shoutcaster / Analyst | Founder for @WeCastFin | Streamer for @SJGamingGG | Contact: tomi.pitkanen@wecastfin.fi</t>
  </si>
  <si>
    <t>#EZ4ENCE | Official Twitter of ENCE _xD83C__xDDEB__xD83C__xDDEE_ | @teliafinland @Veikkaus_fi @ROGNordic @LogitechG @Jimms_fi @woltapp @SamsungSuomi @redbull @noblechairs @bitfactoroy</t>
  </si>
  <si>
    <t>CS analyst / shoutcaster. Podcastit: Änäricast ja Ei me tiedetä</t>
  </si>
  <si>
    <t>Gaming, entertainment, and apparel. | Follow @100ThievesLive for live match updates #100T</t>
  </si>
  <si>
    <t>https://t.co/6L99rLIDi9 vie sinut #aitiopaikalle e-urheilun &amp; urheilun pariin. Penkkiurheilijan paratiisi muodostuu ammattilaisten tekemästä uniikista sisällöstä!</t>
  </si>
  <si>
    <t>#indigenous #Sápmi  #green #networkanalytics #trailrunning #orienteering #radioprofessional2018 #smrfoundation 
quick block for anonyms
tweets my own</t>
  </si>
  <si>
    <t>Päivän puheenaiheet Ylen A-studiossa maanantaista torstaihin kello 21 @YleTV1. #yleastudio</t>
  </si>
  <si>
    <t>Jyväskylä</t>
  </si>
  <si>
    <t>Geneva, Switzerland</t>
  </si>
  <si>
    <t>Tampere, Suomi</t>
  </si>
  <si>
    <t>Lahti, Finland</t>
  </si>
  <si>
    <t>South Ostrobothnia EU FI     ♌</t>
  </si>
  <si>
    <t>Zürich, Schweiz</t>
  </si>
  <si>
    <t>Turku</t>
  </si>
  <si>
    <t>Helsinki 00540</t>
  </si>
  <si>
    <t>Riihimäki</t>
  </si>
  <si>
    <t>Helsinki</t>
  </si>
  <si>
    <t>Shanghai, China</t>
  </si>
  <si>
    <t>Los Angeles, CA</t>
  </si>
  <si>
    <t>Helsinki, Fi</t>
  </si>
  <si>
    <t>https://t.co/NeyGW2vv4b</t>
  </si>
  <si>
    <t>https://t.co/RQmwtsYu2e</t>
  </si>
  <si>
    <t>http://t.co/vQ6o7OcrLd</t>
  </si>
  <si>
    <t>https://t.co/zRVgYClxOT</t>
  </si>
  <si>
    <t>https://t.co/H1O9lsUhcc</t>
  </si>
  <si>
    <t>https://t.co/QW02LRJBFt</t>
  </si>
  <si>
    <t>https://t.co/21ojV5yRKT</t>
  </si>
  <si>
    <t>https://t.co/5o6HiNLXOn</t>
  </si>
  <si>
    <t>https://t.co/PlmzfkUZSl</t>
  </si>
  <si>
    <t>https://t.co/bia1hmr1Py</t>
  </si>
  <si>
    <t>http://t.co/uN3JFFYYhR</t>
  </si>
  <si>
    <t>https://t.co/dgpASV1You</t>
  </si>
  <si>
    <t>http://t.co/5BKmJ2jplw</t>
  </si>
  <si>
    <t>https://t.co/CHJvAlZA2b</t>
  </si>
  <si>
    <t>https://t.co/y6cAkqFNvQ</t>
  </si>
  <si>
    <t>https://t.co/lQpwyNTzcR</t>
  </si>
  <si>
    <t>https://t.co/FRC4Udlme4</t>
  </si>
  <si>
    <t>https://t.co/4ZSG2kkIYC</t>
  </si>
  <si>
    <t>https://t.co/H3RrEtb4NJ</t>
  </si>
  <si>
    <t>https://t.co/zXBMIqHzg7</t>
  </si>
  <si>
    <t>https://t.co/BMfbVSSJZ6</t>
  </si>
  <si>
    <t>http://t.co/ItOpcQwh6u</t>
  </si>
  <si>
    <t>https://pbs.twimg.com/profile_banners/299323949/1538045812</t>
  </si>
  <si>
    <t>https://pbs.twimg.com/profile_banners/42385053/1425284731</t>
  </si>
  <si>
    <t>https://pbs.twimg.com/profile_banners/253837902/1525355333</t>
  </si>
  <si>
    <t>https://pbs.twimg.com/profile_banners/4200489387/1447663435</t>
  </si>
  <si>
    <t>https://pbs.twimg.com/profile_banners/715993701491851264/1496420359</t>
  </si>
  <si>
    <t>https://pbs.twimg.com/profile_banners/1914301/1371243972</t>
  </si>
  <si>
    <t>https://pbs.twimg.com/profile_banners/830846978582011905/1539623241</t>
  </si>
  <si>
    <t>https://pbs.twimg.com/profile_banners/37667747/1571152339</t>
  </si>
  <si>
    <t>https://pbs.twimg.com/profile_banners/29306310/1556738918</t>
  </si>
  <si>
    <t>https://pbs.twimg.com/profile_banners/17157969/1407966809</t>
  </si>
  <si>
    <t>https://pbs.twimg.com/profile_banners/1702199024/1429516575</t>
  </si>
  <si>
    <t>https://pbs.twimg.com/profile_banners/1595292708/1547632467</t>
  </si>
  <si>
    <t>https://pbs.twimg.com/profile_banners/1141240839273963520/1561982683</t>
  </si>
  <si>
    <t>https://pbs.twimg.com/profile_banners/603376724/1535101398</t>
  </si>
  <si>
    <t>https://pbs.twimg.com/profile_banners/888340963/1568950661</t>
  </si>
  <si>
    <t>https://pbs.twimg.com/profile_banners/364359164/1550673686</t>
  </si>
  <si>
    <t>https://pbs.twimg.com/profile_banners/1225578282/1569476782</t>
  </si>
  <si>
    <t>https://pbs.twimg.com/profile_banners/1163095513/1547737990</t>
  </si>
  <si>
    <t>https://pbs.twimg.com/profile_banners/720303639277928448/1573092069</t>
  </si>
  <si>
    <t>https://pbs.twimg.com/profile_banners/1023844178097319936/1533130556</t>
  </si>
  <si>
    <t>https://pbs.twimg.com/profile_banners/24256031/1572979627</t>
  </si>
  <si>
    <t>https://pbs.twimg.com/profile_banners/472810111/1569915646</t>
  </si>
  <si>
    <t>http://abs.twimg.com/images/themes/theme1/bg.png</t>
  </si>
  <si>
    <t>http://abs.twimg.com/images/themes/theme19/bg.gif</t>
  </si>
  <si>
    <t>http://abs.twimg.com/images/themes/theme2/bg.gif</t>
  </si>
  <si>
    <t>http://abs.twimg.com/images/themes/theme15/bg.png</t>
  </si>
  <si>
    <t>http://abs.twimg.com/images/themes/theme9/bg.gif</t>
  </si>
  <si>
    <t>http://abs.twimg.com/images/themes/theme14/bg.gif</t>
  </si>
  <si>
    <t>http://pbs.twimg.com/profile_images/1162090856402358272/hs_qLtQs_normal.jpg</t>
  </si>
  <si>
    <t>http://pbs.twimg.com/profile_images/562169661995745280/CRdQAyFT_normal.png</t>
  </si>
  <si>
    <t>http://pbs.twimg.com/profile_images/666174513432780800/F6mrrRTU_normal.png</t>
  </si>
  <si>
    <t>http://pbs.twimg.com/profile_images/919146081941884928/Woth6WEO_normal.jpg</t>
  </si>
  <si>
    <t>http://pbs.twimg.com/profile_images/378800000715253761/1ad2b6e68fd8f2233911eee1f5b350a7_normal.jpeg</t>
  </si>
  <si>
    <t>http://pbs.twimg.com/profile_images/958684051950489601/Wh1eDlKa_normal.jpg</t>
  </si>
  <si>
    <t>http://pbs.twimg.com/profile_images/1116040269848354818/lY_x-9Dm_normal.png</t>
  </si>
  <si>
    <t>http://pbs.twimg.com/profile_images/1123669876432953344/zHabL3iH_normal.png</t>
  </si>
  <si>
    <t>http://pbs.twimg.com/profile_images/866505920355983360/Hj4kO01r_normal.jpg</t>
  </si>
  <si>
    <t>http://pbs.twimg.com/profile_images/1088441451606880256/ghQxNf82_normal.jpg</t>
  </si>
  <si>
    <t>http://pbs.twimg.com/profile_images/1145271710188527616/sP8Al6Ei_normal.jpg</t>
  </si>
  <si>
    <t>http://pbs.twimg.com/profile_images/1066835631085629440/zcx5wRKt_normal.jpg</t>
  </si>
  <si>
    <t>http://pbs.twimg.com/profile_images/1166060301625614338/7r_YlRP8_normal.jpg</t>
  </si>
  <si>
    <t>http://pbs.twimg.com/profile_images/1156732885623287808/9-DX4RN4_normal.jpg</t>
  </si>
  <si>
    <t>http://pbs.twimg.com/profile_images/948458312214949888/6Wo096-1_normal.jpg</t>
  </si>
  <si>
    <t>http://pbs.twimg.com/profile_images/993518131099373570/hCLQuUrH_normal.jpg</t>
  </si>
  <si>
    <t>http://pbs.twimg.com/profile_images/1192260662719864838/QRW-Wwzq_normal.jpg</t>
  </si>
  <si>
    <t>http://pbs.twimg.com/profile_images/1024648751871340546/hrmKOywG_normal.jpg</t>
  </si>
  <si>
    <t>http://pbs.twimg.com/profile_images/912934939334774784/9qfYfCqv_normal.jpg</t>
  </si>
  <si>
    <t>Open Twitter Page for This Person</t>
  </si>
  <si>
    <t>https://twitter.com/arttuhamalainen</t>
  </si>
  <si>
    <t>https://twitter.com/teelmo</t>
  </si>
  <si>
    <t>https://twitter.com/tilastokeskus</t>
  </si>
  <si>
    <t>https://twitter.com/fmi_marine</t>
  </si>
  <si>
    <t>https://twitter.com/erikaisohanni</t>
  </si>
  <si>
    <t>https://twitter.com/juuhaa</t>
  </si>
  <si>
    <t>https://twitter.com/panuraatikainen</t>
  </si>
  <si>
    <t>https://twitter.com/riittailonen</t>
  </si>
  <si>
    <t>https://twitter.com/reindeerfinn</t>
  </si>
  <si>
    <t>https://twitter.com/angelozehr</t>
  </si>
  <si>
    <t>https://twitter.com/hponka</t>
  </si>
  <si>
    <t>https://twitter.com/tommi_kinnunen</t>
  </si>
  <si>
    <t>https://twitter.com/3lsik</t>
  </si>
  <si>
    <t>https://twitter.com/paivirasanen</t>
  </si>
  <si>
    <t>https://twitter.com/elisaesports</t>
  </si>
  <si>
    <t>https://twitter.com/stimby_</t>
  </si>
  <si>
    <t>https://twitter.com/vici</t>
  </si>
  <si>
    <t>https://twitter.com/t0mbbaa</t>
  </si>
  <si>
    <t>https://twitter.com/ence</t>
  </si>
  <si>
    <t>https://twitter.com/robujohnson</t>
  </si>
  <si>
    <t>https://twitter.com/100thieves</t>
  </si>
  <si>
    <t>https://twitter.com/pelaajatcom</t>
  </si>
  <si>
    <t>https://twitter.com/mihkal</t>
  </si>
  <si>
    <t>https://twitter.com/yleastudio</t>
  </si>
  <si>
    <t>arttuhamalainen
"Ei yhtään." #Pori https://t.co/UXU5YeQ7Ao</t>
  </si>
  <si>
    <t>teelmo
Kaikki! Meni! Taas! #joulukirkko
https://t.co/ALsr79Aej0</t>
  </si>
  <si>
    <t>tilastokeskus
Uusiutuvien energialähteiden osuus
sähkön tuotannosta oli 46 prosenttia
vuonna 2018. Uusiutuvilla tuotetusta
sähköstä vesivoimalla tuotettiin
42 %, tuulivoimalla 19 % ja melkein
koko loppuosa puuperäisillä polttoaineilla.
https://t.co/lBkTElqFVQ #energia
#sähkö #uusiutuvat https://t.co/VWg9qUgtZy</t>
  </si>
  <si>
    <t>fmi_marine
Ice season has begun in the northern
part of Finland. The Ice Service
began operating today and published
the first ice chart for this winter.
There is already ice present in
the northernmost gulfs of the Bay
of Bothnia. https://t.co/rxI2azt9AH
https://t.co/4Bw38jzyL6</t>
  </si>
  <si>
    <t>erikaisohanni
Kumppani: *On kiltti ja huomaavainen*
Minä: *Ihastuu* Kumppani: *Tekee
minulle ruokaa* Minä: *Rakastuu*
Kumppani: *Lässyttää koiralle*
Minä: *Ovuloi*</t>
  </si>
  <si>
    <t>juuhaa
@reindeerfinn @RiittaIlonen @panuraatikainen
Kannattaa muistaa että tuloverot
ovat vain osa verotuloista. Pienituloisten
maksamista veroista iso osa tulee
alv:stä eikä tulojen verotuksesta
https://t.co/jhBVnm0kqB https://t.co/0OvGa4svkc</t>
  </si>
  <si>
    <t xml:space="preserve">panuraatikainen
</t>
  </si>
  <si>
    <t xml:space="preserve">riittailonen
</t>
  </si>
  <si>
    <t xml:space="preserve">reindeerfinn
</t>
  </si>
  <si>
    <t>angelozehr
Our initial tweet on how to create
the map below with sf+ggplot got
ober 200 retweets and 700 likes.
_xD83D__xDE0D_ Finally I created also a guide
to create the map in #d3 ⚡️ https://t.co/JveMt9yZam
#ddj #rddj #mapporn Oh, did I mention
the public repo? _xD83D__xDC49__xD83C__xDFFC_ https://t.co/XMuPvE2wWM
https://t.co/rUyYrYk7VE</t>
  </si>
  <si>
    <t>hponka
Korjaan itseäni: verotietojen julkisuus
perustuu verotietolakiin, ei julkisuuslakiin,
ks. https://t.co/twc4rTyR4j</t>
  </si>
  <si>
    <t>tommi_kinnunen
Luulikohan toimittaja kirjailijan
saavan rojaltin myydystä teoksesta
saman tien, kun myyntisumma lyödään
kirjakaupan kassaan? Kyllä ne maksetaan
vasta seuraavana vuonna, joten
Räikkös-kirjan tuottoja kannattaa
kytätä vasta Hotakaisen vuoden
2019 verotuksesta. https://t.co/EA1Hq5vLam</t>
  </si>
  <si>
    <t>3lsik
Mitä helvettiä? Mitä tällaisen
tyypin mielessä liikkuu? https://t.co/Oet2qdEwQT</t>
  </si>
  <si>
    <t>paivirasanen
Päivi Räsänen ei aio poistaa kirjoituksiaan,
vaikka rikostuomio tulisi: ”Tärkeämpää
olla vastaamassa Jumalan valtaistuimen
edessä” - Seurakuntalainen https://t.co/ewqbt6POiV</t>
  </si>
  <si>
    <t>elisaesports
Nuke päättyikin @100Thieves.in
voittoon luvuin16-7, alla videolla
@t0mbbaa.n ja @RobuJohnson.in mietteitä
asiasta _xD83E__xDDD0_ Täten @ENCE päästetäänkin
kotimatkalle, mutta me jatkamme
vielä IEM Beijing-Haidian turnauksen
parissa! _xD83D__xDCFA_: https://t.co/wMNiNwG8Nx
#ElisaCSGO #esportsfi https://t.co/mmOTTI1MR8</t>
  </si>
  <si>
    <t xml:space="preserve">stimby_
</t>
  </si>
  <si>
    <t xml:space="preserve">vici
</t>
  </si>
  <si>
    <t xml:space="preserve">t0mbbaa
</t>
  </si>
  <si>
    <t xml:space="preserve">ence
</t>
  </si>
  <si>
    <t xml:space="preserve">robujohnson
</t>
  </si>
  <si>
    <t xml:space="preserve">100thieves
</t>
  </si>
  <si>
    <t>pelaajatcom
_xD83D__xDCAC_ SuNny kertoo ENCEn kokemasta
paineesta: “Päätavoitteemme on
valmistautua ensi vuoteen” _xD83C__xDFAE_ Lue
lisää HLTV:lle annetusta haastattelusta
Pelaajatcomin sivuilta _xD83E__xDDD0_ _xD83D__xDD17_ https://t.co/LdwnRJJe3M
#esportsfi #csgofi #IEMBeijing
https://t.co/XmlsRHvst1</t>
  </si>
  <si>
    <t>mihkal
@teelmo @YleAstudio Olin muurin
avautumisesta 2 päivän päästä paikalla.
Sattumoisin reilaamassa.</t>
  </si>
  <si>
    <t xml:space="preserve">yleastudio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</si>
  <si>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</si>
  <si>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</si>
  <si>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</si>
  <si>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</si>
  <si>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</si>
  <si>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</si>
  <si>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</si>
  <si>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</si>
  <si>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</si>
  <si>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</si>
  <si>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</si>
  <si>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</si>
  <si>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</si>
  <si>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</si>
  <si>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</si>
  <si>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</si>
  <si>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</si>
  <si>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</si>
  <si>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</si>
  <si>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</si>
  <si>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</si>
  <si>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</si>
  <si>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</si>
  <si>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</si>
  <si>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</si>
  <si>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</si>
  <si>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</si>
  <si>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</si>
  <si>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</si>
  <si>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</si>
  <si>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</si>
  <si>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</si>
  <si>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</si>
  <si>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</si>
  <si>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</si>
  <si>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</si>
  <si>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</si>
  <si>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</si>
  <si>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</si>
  <si>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</si>
  <si>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</si>
  <si>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</si>
  <si>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</si>
  <si>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</si>
  <si>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</si>
  <si>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</si>
  <si>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</si>
  <si>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</si>
  <si>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</si>
  <si>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</si>
  <si>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</si>
  <si>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https://blog.az.sg/posts/mapping-switzerland-2/</t>
  </si>
  <si>
    <t>https://github.com/angelozehr/bivariate-maps-react-d3</t>
  </si>
  <si>
    <t>Entire Graph Count</t>
  </si>
  <si>
    <t>Top URLs in Tweet in G1</t>
  </si>
  <si>
    <t>Top URLs in Tweet in G2</t>
  </si>
  <si>
    <t>G1 Count</t>
  </si>
  <si>
    <t>Top URLs in Tweet in G3</t>
  </si>
  <si>
    <t>G2 Count</t>
  </si>
  <si>
    <t>Top URLs in Tweet in G4</t>
  </si>
  <si>
    <t>G3 Count</t>
  </si>
  <si>
    <t>G4 Count</t>
  </si>
  <si>
    <t>Top URLs in Tweet</t>
  </si>
  <si>
    <t>https://www.finlex.fi/fi/laki/ajantasa/1999/19991346 https://dynamic.hs.fi/2019/maailma-kun-synnyit/ https://www.sttk.fi/2019/09/04/rikkaat-eivat-kannattele-suomea/ https://yle.fi/uutiset/3-10035200 https://www.iltalehti.fi/kotimaa/a/395c6a1d-07a0-4172-a87b-90c1bc418aea https://yle.fi/uutiset/3-11048377 https://www.maaseuduntulevaisuus.fi/politiikka/artikkeli-1.546742 https://areena.yle.fi/1-4584686 https://pelaajat.com/esports/sunny-kertoo-encen-kokemasta-paineesta-paatavoitteemme-on-valmistautua-ensi-vuoteen https://www.seurakuntalainen.fi/uutiset/paivi-rasanen-ei-aio-poistaa-kirjoituksiaan-vaikka-rikostuomio-tulisi-tarkeampaa-olla-vastaamassa-jumalan-valtaistuimen-edessa/#.XcLqPAZpPIs.twitter</t>
  </si>
  <si>
    <t>Top Domains in Tweet in Entire Graph</t>
  </si>
  <si>
    <t>az.sg</t>
  </si>
  <si>
    <t>github.com</t>
  </si>
  <si>
    <t>Top Domains in Tweet in G1</t>
  </si>
  <si>
    <t>Top Domains in Tweet in G2</t>
  </si>
  <si>
    <t>Top Domains in Tweet in G3</t>
  </si>
  <si>
    <t>Top Domains in Tweet in G4</t>
  </si>
  <si>
    <t>Top Domains in Tweet</t>
  </si>
  <si>
    <t>yle.fi finlex.fi hs.fi sttk.fi iltalehti.fi maaseuduntulevaisuus.fi pelaajat.com seurakuntalainen.fi twitter.com az.sg</t>
  </si>
  <si>
    <t>Top Hashtags in Tweet in Entire Graph</t>
  </si>
  <si>
    <t>esportsfi</t>
  </si>
  <si>
    <t>elisacsgo</t>
  </si>
  <si>
    <t>csgofi</t>
  </si>
  <si>
    <t>iembeijing</t>
  </si>
  <si>
    <t>d3</t>
  </si>
  <si>
    <t>ddj</t>
  </si>
  <si>
    <t>rddj</t>
  </si>
  <si>
    <t>mapporn</t>
  </si>
  <si>
    <t>Top Hashtags in Tweet in G1</t>
  </si>
  <si>
    <t>Top Hashtags in Tweet in G2</t>
  </si>
  <si>
    <t>Top Hashtags in Tweet in G3</t>
  </si>
  <si>
    <t>Top Hashtags in Tweet in G4</t>
  </si>
  <si>
    <t>Top Hashtags in Tweet</t>
  </si>
  <si>
    <t>pori joulukirkko esportsfi csgofi iembeijing tietosuoja d3 ddj rddj mapporn</t>
  </si>
  <si>
    <t>Top Words in Tweet in Entire Graph</t>
  </si>
  <si>
    <t>Words in Sentiment List#1: Positive</t>
  </si>
  <si>
    <t>Words in Sentiment List#2: Negative</t>
  </si>
  <si>
    <t>Words in Sentiment List#3: Angry/Violent</t>
  </si>
  <si>
    <t>Non-categorized Words</t>
  </si>
  <si>
    <t>Total Words</t>
  </si>
  <si>
    <t>ja</t>
  </si>
  <si>
    <t>ei</t>
  </si>
  <si>
    <t>ice</t>
  </si>
  <si>
    <t>#esportsfi</t>
  </si>
  <si>
    <t>kumppani</t>
  </si>
  <si>
    <t>Top Words in Tweet in G1</t>
  </si>
  <si>
    <t>minä</t>
  </si>
  <si>
    <t>vuonna</t>
  </si>
  <si>
    <t>että</t>
  </si>
  <si>
    <t>ovat</t>
  </si>
  <si>
    <t>create</t>
  </si>
  <si>
    <t>map</t>
  </si>
  <si>
    <t>Top Words in Tweet in G2</t>
  </si>
  <si>
    <t>#elisacsgo</t>
  </si>
  <si>
    <t>Top Words in Tweet in G3</t>
  </si>
  <si>
    <t>osa</t>
  </si>
  <si>
    <t>Top Words in Tweet in G4</t>
  </si>
  <si>
    <t>Top Words in Tweet</t>
  </si>
  <si>
    <t>ei ja ice kumppani minä vuonna että ovat create map</t>
  </si>
  <si>
    <t>t0mbbaa ja ence #elisacsgo #esportsfi</t>
  </si>
  <si>
    <t>Top Word Pairs in Tweet in Entire Graph</t>
  </si>
  <si>
    <t>#elisacsgo,#esportsfi</t>
  </si>
  <si>
    <t>verotietojen,julkisuus</t>
  </si>
  <si>
    <t>julkisuus,perustuu</t>
  </si>
  <si>
    <t>create,map</t>
  </si>
  <si>
    <t>sunny,kertoo</t>
  </si>
  <si>
    <t>kertoo,encen</t>
  </si>
  <si>
    <t>encen,kokemasta</t>
  </si>
  <si>
    <t>kokemasta,paineesta</t>
  </si>
  <si>
    <t>paineesta,päätavoitteemme</t>
  </si>
  <si>
    <t>päätavoitteemme,valmistautua</t>
  </si>
  <si>
    <t>Top Word Pairs in Tweet in G1</t>
  </si>
  <si>
    <t>ei,yhtään</t>
  </si>
  <si>
    <t>yhtään,#pori</t>
  </si>
  <si>
    <t>uusiutuvien,energialähteiden</t>
  </si>
  <si>
    <t>energialähteiden,osuus</t>
  </si>
  <si>
    <t>osuus,sähkön</t>
  </si>
  <si>
    <t>sähkön,tuotannosta</t>
  </si>
  <si>
    <t>tuotannosta,oli</t>
  </si>
  <si>
    <t>Top Word Pairs in Tweet in G2</t>
  </si>
  <si>
    <t>Top Word Pairs in Tweet in G3</t>
  </si>
  <si>
    <t>Top Word Pairs in Tweet in G4</t>
  </si>
  <si>
    <t>Top Word Pairs in Tweet</t>
  </si>
  <si>
    <t>create,map  verotietojen,julkisuus  julkisuus,perustuu  ei,yhtään  yhtään,#pori  uusiutuvien,energialähteiden  energialähteiden,osuus  osuus,sähkön  sähkön,tuotannosta  tuotannosta,oli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</si>
  <si>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</si>
  <si>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</si>
  <si>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</si>
  <si>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</si>
  <si>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</si>
  <si>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</si>
  <si>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</si>
  <si>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</si>
  <si>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</si>
  <si>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</si>
  <si>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</si>
  <si>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mihkal reindeerfinn</t>
  </si>
  <si>
    <t>Top Mentioned in Tweet</t>
  </si>
  <si>
    <t>yleastudio ence t0mbbaa riittailonen panuraatikainen vici stimby_ 100thieves robujohnson</t>
  </si>
  <si>
    <t>t0mbbaa ence 100thieves robujohnson vici stimby_</t>
  </si>
  <si>
    <t>riittailonen panuraatikainen</t>
  </si>
  <si>
    <t>Top Tweeters in Entire Graph</t>
  </si>
  <si>
    <t>Top Tweeters in G1</t>
  </si>
  <si>
    <t>Top Tweeters in G2</t>
  </si>
  <si>
    <t>Top Tweeters in G3</t>
  </si>
  <si>
    <t>Top Tweeters in G4</t>
  </si>
  <si>
    <t>Top Tweeters</t>
  </si>
  <si>
    <t>3lsik hponka tommi_kinnunen teelmo tilastokeskus arttuhamalainen erikaisohanni pelaajatcom angelozehr paivirasanen</t>
  </si>
  <si>
    <t>t0mbbaa stimby_ ence vici robujohnson 100thieves elisaesports</t>
  </si>
  <si>
    <t>juuhaa reindeerfinn panuraatikainen riittailonen</t>
  </si>
  <si>
    <t>yleastudio mihkal</t>
  </si>
  <si>
    <t>Top URLs in Tweet by Count</t>
  </si>
  <si>
    <t>https://areena.yle.fi/1-4584686 https://www.finlex.fi/fi/laki/ajantasa/1999/19991346 https://www.maaseuduntulevaisuus.fi/politiikka/artikkeli-1.546742 https://yle.fi/uutiset/3-11048377 https://www.iltalehti.fi/kotimaa/a/395c6a1d-07a0-4172-a87b-90c1bc418aea https://yle.fi/uutiset/3-10035200 https://www.sttk.fi/2019/09/04/rikkaat-eivat-kannattele-suomea/ https://dynamic.hs.fi/2019/maailma-kun-synnyit/</t>
  </si>
  <si>
    <t>https://www.finlex.fi/fi/laki/ajantasa/1999/19991346 https://twitter.com/Verouutiset/status/1191308894993289216</t>
  </si>
  <si>
    <t>Top URLs in Tweet by Salience</t>
  </si>
  <si>
    <t>Top Domains in Tweet by Count</t>
  </si>
  <si>
    <t>yle.fi finlex.fi maaseuduntulevaisuus.fi iltalehti.fi sttk.fi hs.fi</t>
  </si>
  <si>
    <t>finlex.fi twitter.com</t>
  </si>
  <si>
    <t>Top Domains in Tweet by Salience</t>
  </si>
  <si>
    <t>Top Hashtags in Tweet by Count</t>
  </si>
  <si>
    <t>joulukirkko pori</t>
  </si>
  <si>
    <t>Top Hashtags in Tweet by Salience</t>
  </si>
  <si>
    <t>Top Words in Tweet by Count</t>
  </si>
  <si>
    <t>ei yhtään #pori</t>
  </si>
  <si>
    <t>ja ei ice että ovat #esportsfi kumppani minä yleastudio itse</t>
  </si>
  <si>
    <t>uusiutuvien energialähteiden osuus sähkön tuotannosta oli 46 prosenttia vuonna 2018</t>
  </si>
  <si>
    <t>ice season begun northern part finland service began operating today</t>
  </si>
  <si>
    <t>kumppani minä kiltti ja huomaavainen ihastuu tekee minulle ruokaa rakastuu</t>
  </si>
  <si>
    <t>osa reindeerfinn riittailonen panuraatikainen kannattaa muistaa että tuloverot ovat vain</t>
  </si>
  <si>
    <t>create map initial tweet below sf ggplot ober 200 retweets</t>
  </si>
  <si>
    <t>verotietojen julkisuus perustuu korjaan itseäni verotietolakiin ei julkisuuslakiin ks viranomaisen</t>
  </si>
  <si>
    <t>vasta luulikohan toimittaja kirjailijan saavan rojaltin myydystä teoksesta saman tien</t>
  </si>
  <si>
    <t>mitä helvettiä tällaisen tyypin mielessä liikkuu</t>
  </si>
  <si>
    <t>päivi räsänen ei aio poistaa kirjoituksiaan vaikka rikostuomio tulisi tärkeämpää</t>
  </si>
  <si>
    <t>t0mbbaa ja ence #elisacsgo #esportsfi nuke päättyikin 100thieves voittoon luvuin16</t>
  </si>
  <si>
    <t>sunny kertoo encen kokemasta paineesta päätavoitteemme valmistautua ensi vuoteen lue</t>
  </si>
  <si>
    <t>yleastudio olin muurin avautumisesta 2 päivän päästä paikalla sattumoisin reilaamassa</t>
  </si>
  <si>
    <t>Top Words in Tweet by Salience</t>
  </si>
  <si>
    <t>ice kumppani minä ja ei mitä vasta create map osa</t>
  </si>
  <si>
    <t>korjaan itseäni verotietolakiin ei julkisuuslakiin ks viranomaisen ylläpitämän henkilötietorekisterin julkisuuteen</t>
  </si>
  <si>
    <t>nuke päättyikin 100thieves voittoon luvuin16 7 alla videolla n robujohnson</t>
  </si>
  <si>
    <t>Top Word Pairs in Tweet by Count</t>
  </si>
  <si>
    <t>ei,yhtään  yhtään,#pori</t>
  </si>
  <si>
    <t>#elisacsgo,#esportsfi  verotietojen,julkisuus  julkisuus,perustuu  create,map  mihkal,yleastudio  yleastudio,itse  itse,synnyin  synnyin,länsi  länsi,berliinissä  berliinissä,asuimme</t>
  </si>
  <si>
    <t>uusiutuvien,energialähteiden  energialähteiden,osuus  osuus,sähkön  sähkön,tuotannosta  tuotannosta,oli  oli,46  46,prosenttia  prosenttia,vuonna  vuonna,2018  2018,uusiutuvilla</t>
  </si>
  <si>
    <t>ice,season  season,begun  begun,northern  northern,part  part,finland  finland,ice  ice,service  service,began  began,operating  operating,today</t>
  </si>
  <si>
    <t>kumppani,kiltti  kiltti,ja  ja,huomaavainen  huomaavainen,minä  minä,ihastuu  ihastuu,kumppani  kumppani,tekee  tekee,minulle  minulle,ruokaa  ruokaa,minä</t>
  </si>
  <si>
    <t>reindeerfinn,riittailonen  riittailonen,panuraatikainen  panuraatikainen,kannattaa  kannattaa,muistaa  muistaa,että  että,tuloverot  tuloverot,ovat  ovat,vain  vain,osa  osa,verotuloista</t>
  </si>
  <si>
    <t>create,map  initial,tweet  tweet,create  map,below  below,sf  sf,ggplot  ggplot,ober  ober,200  200,retweets  retweets,700</t>
  </si>
  <si>
    <t>verotietojen,julkisuus  julkisuus,perustuu  korjaan,itseäni  itseäni,verotietojen  perustuu,verotietolakiin  verotietolakiin,ei  ei,julkisuuslakiin  julkisuuslakiin,ks  perustuu,viranomaisen  viranomaisen,ylläpitämän</t>
  </si>
  <si>
    <t>luulikohan,toimittaja  toimittaja,kirjailijan  kirjailijan,saavan  saavan,rojaltin  rojaltin,myydystä  myydystä,teoksesta  teoksesta,saman  saman,tien  tien,kun  kun,myyntisumma</t>
  </si>
  <si>
    <t>mitä,helvettiä  helvettiä,mitä  mitä,tällaisen  tällaisen,tyypin  tyypin,mielessä  mielessä,liikkuu</t>
  </si>
  <si>
    <t>päivi,räsänen  räsänen,ei  ei,aio  aio,poistaa  poistaa,kirjoituksiaan  kirjoituksiaan,vaikka  vaikka,rikostuomio  rikostuomio,tulisi  tulisi,tärkeämpää  tärkeämpää,olla</t>
  </si>
  <si>
    <t>#elisacsgo,#esportsfi  nuke,päättyikin  päättyikin,100thieves  100thieves,voittoon  voittoon,luvuin16  luvuin16,7  7,alla  alla,videolla  videolla,t0mbbaa  t0mbbaa,n</t>
  </si>
  <si>
    <t>sunny,kertoo  kertoo,encen  encen,kokemasta  kokemasta,paineesta  paineesta,päätavoitteemme  päätavoitteemme,valmistautua  valmistautua,ensi  ensi,vuoteen  vuoteen,lue  lue,lisää</t>
  </si>
  <si>
    <t>teelmo,yleastudio  yleastudio,olin  olin,muurin  muurin,avautumisesta  avautumisesta,2  2,päivän  päivän,päästä  päästä,paikalla  paikalla,sattumoisin  sattumoisin,reilaamassa</t>
  </si>
  <si>
    <t>Top Word Pairs in Tweet by Salience</t>
  </si>
  <si>
    <t>create,map  #elisacsgo,#esportsfi  verotietojen,julkisuus  julkisuus,perustuu  mihkal,yleastudio  yleastudio,itse  itse,synnyin  synnyin,länsi  länsi,berliinissä  berliinissä,asuimme</t>
  </si>
  <si>
    <t>korjaan,itseäni  itseäni,verotietojen  perustuu,verotietolakiin  verotietolakiin,ei  ei,julkisuuslakiin  julkisuuslakiin,ks  perustuu,viranomaisen  viranomaisen,ylläpitämän  ylläpitämän,henkilötietorekisterin  henkilötietorekisterin,julkisuuteen</t>
  </si>
  <si>
    <t>nuke,päättyikin  päättyikin,100thieves  100thieves,voittoon  voittoon,luvuin16  luvuin16,7  7,alla  alla,videolla  videolla,t0mbbaa  t0mbbaa,n  n,ja</t>
  </si>
  <si>
    <t>Word</t>
  </si>
  <si>
    <t>mitä</t>
  </si>
  <si>
    <t>vasta</t>
  </si>
  <si>
    <t>kannattaa</t>
  </si>
  <si>
    <t>verotuksesta</t>
  </si>
  <si>
    <t>verotietojen</t>
  </si>
  <si>
    <t>julkisuus</t>
  </si>
  <si>
    <t>perustuu</t>
  </si>
  <si>
    <t>taas</t>
  </si>
  <si>
    <t>vaikka</t>
  </si>
  <si>
    <t>kun</t>
  </si>
  <si>
    <t>käytännössä</t>
  </si>
  <si>
    <t>itse</t>
  </si>
  <si>
    <t>muurin</t>
  </si>
  <si>
    <t>jutun</t>
  </si>
  <si>
    <t>olin</t>
  </si>
  <si>
    <t>sunny</t>
  </si>
  <si>
    <t>kertoo</t>
  </si>
  <si>
    <t>encen</t>
  </si>
  <si>
    <t>kokemasta</t>
  </si>
  <si>
    <t>paineesta</t>
  </si>
  <si>
    <t>päätavoitteemme</t>
  </si>
  <si>
    <t>valmistautua</t>
  </si>
  <si>
    <t>ensi</t>
  </si>
  <si>
    <t>vuoteen</t>
  </si>
  <si>
    <t>lue</t>
  </si>
  <si>
    <t>lisää</t>
  </si>
  <si>
    <t>hltv</t>
  </si>
  <si>
    <t>lle</t>
  </si>
  <si>
    <t>annetusta</t>
  </si>
  <si>
    <t>haastattelusta</t>
  </si>
  <si>
    <t>pelaajatcomin</t>
  </si>
  <si>
    <t>sivuilta</t>
  </si>
  <si>
    <t>#csgofi</t>
  </si>
  <si>
    <t>#iembeijing</t>
  </si>
  <si>
    <t>nuke</t>
  </si>
  <si>
    <t>päättyikin</t>
  </si>
  <si>
    <t>voittoon</t>
  </si>
  <si>
    <t>luvuin16</t>
  </si>
  <si>
    <t>7</t>
  </si>
  <si>
    <t>alla</t>
  </si>
  <si>
    <t>videolla</t>
  </si>
  <si>
    <t>n</t>
  </si>
  <si>
    <t>mietteitä</t>
  </si>
  <si>
    <t>asiasta</t>
  </si>
  <si>
    <t>täten</t>
  </si>
  <si>
    <t>päästetäänkin</t>
  </si>
  <si>
    <t>kotimatkalle</t>
  </si>
  <si>
    <t>mutta</t>
  </si>
  <si>
    <t>jatkamme</t>
  </si>
  <si>
    <t>vielä</t>
  </si>
  <si>
    <t>iem</t>
  </si>
  <si>
    <t>beijing</t>
  </si>
  <si>
    <t>haidian</t>
  </si>
  <si>
    <t>turnauksen</t>
  </si>
  <si>
    <t>parissa</t>
  </si>
  <si>
    <t>ensimmäinen</t>
  </si>
  <si>
    <t>kartta</t>
  </si>
  <si>
    <t>menee</t>
  </si>
  <si>
    <t>luvuin</t>
  </si>
  <si>
    <t>16</t>
  </si>
  <si>
    <t>13</t>
  </si>
  <si>
    <t>vicille</t>
  </si>
  <si>
    <t>seuraavaksi</t>
  </si>
  <si>
    <t>tutun</t>
  </si>
  <si>
    <t>turvallisen</t>
  </si>
  <si>
    <t>junamaan</t>
  </si>
  <si>
    <t>pariin</t>
  </si>
  <si>
    <t>vs</t>
  </si>
  <si>
    <t>päivi</t>
  </si>
  <si>
    <t>räsänen</t>
  </si>
  <si>
    <t>aio</t>
  </si>
  <si>
    <t>poistaa</t>
  </si>
  <si>
    <t>kirjoituksiaan</t>
  </si>
  <si>
    <t>rikostuomio</t>
  </si>
  <si>
    <t>tulisi</t>
  </si>
  <si>
    <t>tärkeämpää</t>
  </si>
  <si>
    <t>olla</t>
  </si>
  <si>
    <t>vastaamassa</t>
  </si>
  <si>
    <t>jumalan</t>
  </si>
  <si>
    <t>valtaistuimen</t>
  </si>
  <si>
    <t>edessä</t>
  </si>
  <si>
    <t>seurakuntalainen</t>
  </si>
  <si>
    <t>helvettiä</t>
  </si>
  <si>
    <t>tällaisen</t>
  </si>
  <si>
    <t>tyypin</t>
  </si>
  <si>
    <t>mielessä</t>
  </si>
  <si>
    <t>liikkuu</t>
  </si>
  <si>
    <t>luulikohan</t>
  </si>
  <si>
    <t>toimittaja</t>
  </si>
  <si>
    <t>kirjailijan</t>
  </si>
  <si>
    <t>saavan</t>
  </si>
  <si>
    <t>rojaltin</t>
  </si>
  <si>
    <t>myydystä</t>
  </si>
  <si>
    <t>teoksesta</t>
  </si>
  <si>
    <t>saman</t>
  </si>
  <si>
    <t>tien</t>
  </si>
  <si>
    <t>myyntisumma</t>
  </si>
  <si>
    <t>lyödään</t>
  </si>
  <si>
    <t>kirjakaupan</t>
  </si>
  <si>
    <t>kassaan</t>
  </si>
  <si>
    <t>kyllä</t>
  </si>
  <si>
    <t>ne</t>
  </si>
  <si>
    <t>maksetaan</t>
  </si>
  <si>
    <t>seuraavana</t>
  </si>
  <si>
    <t>joten</t>
  </si>
  <si>
    <t>räikkös</t>
  </si>
  <si>
    <t>kirjan</t>
  </si>
  <si>
    <t>tuottoja</t>
  </si>
  <si>
    <t>kytätä</t>
  </si>
  <si>
    <t>hotakaisen</t>
  </si>
  <si>
    <t>vuoden</t>
  </si>
  <si>
    <t>2019</t>
  </si>
  <si>
    <t>korjaan</t>
  </si>
  <si>
    <t>itseäni</t>
  </si>
  <si>
    <t>verotietolakiin</t>
  </si>
  <si>
    <t>julkisuuslakiin</t>
  </si>
  <si>
    <t>ks</t>
  </si>
  <si>
    <t>viranomaisen</t>
  </si>
  <si>
    <t>ylläpitämän</t>
  </si>
  <si>
    <t>henkilötietorekisterin</t>
  </si>
  <si>
    <t>julkisuuteen</t>
  </si>
  <si>
    <t>julkisuuslain</t>
  </si>
  <si>
    <t>mukaisesti</t>
  </si>
  <si>
    <t>tätä</t>
  </si>
  <si>
    <t>tarkoittaa</t>
  </si>
  <si>
    <t>viranomaisten</t>
  </si>
  <si>
    <t>rekisterit</t>
  </si>
  <si>
    <t>julkisia</t>
  </si>
  <si>
    <t>poislukien</t>
  </si>
  <si>
    <t>arkaluonteiset</t>
  </si>
  <si>
    <t>salassapidettävät</t>
  </si>
  <si>
    <t>tiedot</t>
  </si>
  <si>
    <t>#tietosuoja</t>
  </si>
  <si>
    <t>initial</t>
  </si>
  <si>
    <t>tweet</t>
  </si>
  <si>
    <t>below</t>
  </si>
  <si>
    <t>sf</t>
  </si>
  <si>
    <t>ggplot</t>
  </si>
  <si>
    <t>ober</t>
  </si>
  <si>
    <t>200</t>
  </si>
  <si>
    <t>retweets</t>
  </si>
  <si>
    <t>700</t>
  </si>
  <si>
    <t>likes</t>
  </si>
  <si>
    <t>finally</t>
  </si>
  <si>
    <t>created</t>
  </si>
  <si>
    <t>guide</t>
  </si>
  <si>
    <t>#d3</t>
  </si>
  <si>
    <t>#ddj</t>
  </si>
  <si>
    <t>#rddj</t>
  </si>
  <si>
    <t>#mapporn</t>
  </si>
  <si>
    <t>oh</t>
  </si>
  <si>
    <t>mention</t>
  </si>
  <si>
    <t>public</t>
  </si>
  <si>
    <t>repo</t>
  </si>
  <si>
    <t>muistaa</t>
  </si>
  <si>
    <t>tuloverot</t>
  </si>
  <si>
    <t>vain</t>
  </si>
  <si>
    <t>verotuloista</t>
  </si>
  <si>
    <t>pienituloisten</t>
  </si>
  <si>
    <t>maksamista</t>
  </si>
  <si>
    <t>veroista</t>
  </si>
  <si>
    <t>iso</t>
  </si>
  <si>
    <t>tulee</t>
  </si>
  <si>
    <t>alv</t>
  </si>
  <si>
    <t>stä</t>
  </si>
  <si>
    <t>eikä</t>
  </si>
  <si>
    <t>tulojen</t>
  </si>
  <si>
    <t>kiltti</t>
  </si>
  <si>
    <t>huomaavainen</t>
  </si>
  <si>
    <t>ihastuu</t>
  </si>
  <si>
    <t>tekee</t>
  </si>
  <si>
    <t>minulle</t>
  </si>
  <si>
    <t>ruokaa</t>
  </si>
  <si>
    <t>rakastuu</t>
  </si>
  <si>
    <t>lässyttää</t>
  </si>
  <si>
    <t>koiralle</t>
  </si>
  <si>
    <t>ovuloi</t>
  </si>
  <si>
    <t>season</t>
  </si>
  <si>
    <t>begun</t>
  </si>
  <si>
    <t>northern</t>
  </si>
  <si>
    <t>part</t>
  </si>
  <si>
    <t>finland</t>
  </si>
  <si>
    <t>service</t>
  </si>
  <si>
    <t>began</t>
  </si>
  <si>
    <t>operating</t>
  </si>
  <si>
    <t>today</t>
  </si>
  <si>
    <t>published</t>
  </si>
  <si>
    <t>first</t>
  </si>
  <si>
    <t>chart</t>
  </si>
  <si>
    <t>winter</t>
  </si>
  <si>
    <t>already</t>
  </si>
  <si>
    <t>present</t>
  </si>
  <si>
    <t>northernmost</t>
  </si>
  <si>
    <t>gulfs</t>
  </si>
  <si>
    <t>bay</t>
  </si>
  <si>
    <t>bothnia</t>
  </si>
  <si>
    <t>uusiutuvien</t>
  </si>
  <si>
    <t>energialähteiden</t>
  </si>
  <si>
    <t>osuus</t>
  </si>
  <si>
    <t>sähkön</t>
  </si>
  <si>
    <t>tuotannosta</t>
  </si>
  <si>
    <t>oli</t>
  </si>
  <si>
    <t>46</t>
  </si>
  <si>
    <t>prosenttia</t>
  </si>
  <si>
    <t>2018</t>
  </si>
  <si>
    <t>uusiutuvilla</t>
  </si>
  <si>
    <t>tuotetusta</t>
  </si>
  <si>
    <t>sähköstä</t>
  </si>
  <si>
    <t>vesivoimalla</t>
  </si>
  <si>
    <t>tuotettiin</t>
  </si>
  <si>
    <t>42</t>
  </si>
  <si>
    <t>tuulivoimalla</t>
  </si>
  <si>
    <t>19</t>
  </si>
  <si>
    <t>melkein</t>
  </si>
  <si>
    <t>koko</t>
  </si>
  <si>
    <t>loppuosa</t>
  </si>
  <si>
    <t>puuperäisillä</t>
  </si>
  <si>
    <t>polttoaineilla</t>
  </si>
  <si>
    <t>#energia</t>
  </si>
  <si>
    <t>#sähkö</t>
  </si>
  <si>
    <t>#uusiutuvat</t>
  </si>
  <si>
    <t>agendan</t>
  </si>
  <si>
    <t>yhtään</t>
  </si>
  <si>
    <t>#pori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</si>
  <si>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</si>
  <si>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</si>
  <si>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</si>
  <si>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</si>
  <si>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</si>
  <si>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</si>
  <si>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</si>
  <si>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</si>
  <si>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</si>
  <si>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</si>
  <si>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</si>
  <si>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</si>
  <si>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</si>
  <si>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</si>
  <si>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</si>
  <si>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</si>
  <si>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</si>
  <si>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</si>
  <si>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</si>
  <si>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</si>
  <si>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</si>
  <si>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</si>
  <si>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</si>
  <si>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</si>
  <si>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</si>
  <si>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</si>
  <si>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</si>
  <si>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</si>
  <si>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</si>
  <si>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</si>
  <si>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</si>
  <si>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</si>
  <si>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</si>
  <si>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</si>
  <si>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</si>
  <si>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</si>
  <si>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</si>
  <si>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</si>
  <si>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</si>
  <si>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</si>
  <si>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</si>
  <si>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</si>
  <si>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</si>
  <si>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</si>
  <si>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</si>
  <si>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</si>
  <si>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</si>
  <si>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</si>
  <si>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</si>
  <si>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</si>
  <si>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</si>
  <si>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</si>
  <si>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</si>
  <si>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</si>
  <si>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</si>
  <si>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</si>
  <si>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</si>
  <si>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</si>
  <si>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</si>
  <si>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</si>
  <si>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53, 102, 0</t>
  </si>
  <si>
    <t>Red</t>
  </si>
  <si>
    <t>G1: ei ja ice kumppani minä vuonna että ovat create map</t>
  </si>
  <si>
    <t>G2: t0mbbaa ja ence #elisacsgo #esportsfi</t>
  </si>
  <si>
    <t>G3: osa</t>
  </si>
  <si>
    <t>Autofill Workbook Results</t>
  </si>
  <si>
    <t>Edge Weight▓1▓6▓0▓True▓Green▓Red▓▓Edge Weight▓1▓2▓0▓3▓10▓False▓Edge Weight▓1▓6▓0▓32▓6▓False▓▓0▓0▓0▓True▓Black▓Black▓▓Followers▓203▓102875▓0▓162▓1000▓False▓Followers▓203▓462146▓0▓100▓70▓False▓▓0▓0▓0▓0▓0▓False▓▓0▓0▓0▓0▓0▓False</t>
  </si>
  <si>
    <t>Subgraph</t>
  </si>
  <si>
    <t>GraphSource░TwitterSearch▓GraphTerm░Teelmo▓ImportDescription░The graph represents a network of 24 Twitter users whose recent tweets contained "Teelmo", or who were replied to or mentioned in those tweets, taken from a data set limited to a maximum of 18,000 tweets.  The network was obtained from Twitter on Saturday, 09 November 2019 at 09:49 UTC.
The tweets in the network were tweeted over the 4-day, 9-hour, 31-minute period from Monday, 04 November 2019 at 10:56 UTC to Friday, 08 November 2019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</si>
</sst>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614961"/>
        <c:axId val="46425786"/>
      </c:barChart>
      <c:catAx>
        <c:axId val="126149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25786"/>
        <c:crosses val="autoZero"/>
        <c:auto val="1"/>
        <c:lblOffset val="100"/>
        <c:noMultiLvlLbl val="0"/>
      </c:catAx>
      <c:valAx>
        <c:axId val="46425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4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178891"/>
        <c:axId val="2392292"/>
      </c:barChart>
      <c:catAx>
        <c:axId val="15178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2292"/>
        <c:crosses val="autoZero"/>
        <c:auto val="1"/>
        <c:lblOffset val="100"/>
        <c:noMultiLvlLbl val="0"/>
      </c:catAx>
      <c:valAx>
        <c:axId val="23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8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530629"/>
        <c:axId val="59557934"/>
      </c:barChart>
      <c:catAx>
        <c:axId val="21530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57934"/>
        <c:crosses val="autoZero"/>
        <c:auto val="1"/>
        <c:lblOffset val="100"/>
        <c:noMultiLvlLbl val="0"/>
      </c:catAx>
      <c:valAx>
        <c:axId val="5955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259359"/>
        <c:axId val="59463320"/>
      </c:barChart>
      <c:catAx>
        <c:axId val="662593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63320"/>
        <c:crosses val="autoZero"/>
        <c:auto val="1"/>
        <c:lblOffset val="100"/>
        <c:noMultiLvlLbl val="0"/>
      </c:catAx>
      <c:valAx>
        <c:axId val="5946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9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407833"/>
        <c:axId val="51799586"/>
      </c:barChart>
      <c:catAx>
        <c:axId val="65407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99586"/>
        <c:crosses val="autoZero"/>
        <c:auto val="1"/>
        <c:lblOffset val="100"/>
        <c:noMultiLvlLbl val="0"/>
      </c:catAx>
      <c:valAx>
        <c:axId val="5179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07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543091"/>
        <c:axId val="35016908"/>
      </c:barChart>
      <c:catAx>
        <c:axId val="635430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16908"/>
        <c:crosses val="autoZero"/>
        <c:auto val="1"/>
        <c:lblOffset val="100"/>
        <c:noMultiLvlLbl val="0"/>
      </c:catAx>
      <c:valAx>
        <c:axId val="3501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716717"/>
        <c:axId val="17797270"/>
      </c:barChart>
      <c:catAx>
        <c:axId val="46716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97270"/>
        <c:crosses val="autoZero"/>
        <c:auto val="1"/>
        <c:lblOffset val="100"/>
        <c:noMultiLvlLbl val="0"/>
      </c:catAx>
      <c:valAx>
        <c:axId val="17797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957703"/>
        <c:axId val="32292736"/>
      </c:barChart>
      <c:catAx>
        <c:axId val="25957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92736"/>
        <c:crosses val="autoZero"/>
        <c:auto val="1"/>
        <c:lblOffset val="100"/>
        <c:noMultiLvlLbl val="0"/>
      </c:catAx>
      <c:valAx>
        <c:axId val="32292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199169"/>
        <c:axId val="65574794"/>
      </c:barChart>
      <c:catAx>
        <c:axId val="22199169"/>
        <c:scaling>
          <c:orientation val="minMax"/>
        </c:scaling>
        <c:axPos val="b"/>
        <c:delete val="1"/>
        <c:majorTickMark val="out"/>
        <c:minorTickMark val="none"/>
        <c:tickLblPos val="none"/>
        <c:crossAx val="65574794"/>
        <c:crosses val="autoZero"/>
        <c:auto val="1"/>
        <c:lblOffset val="100"/>
        <c:noMultiLvlLbl val="0"/>
      </c:catAx>
      <c:valAx>
        <c:axId val="65574794"/>
        <c:scaling>
          <c:orientation val="minMax"/>
        </c:scaling>
        <c:axPos val="l"/>
        <c:delete val="1"/>
        <c:majorTickMark val="out"/>
        <c:minorTickMark val="none"/>
        <c:tickLblPos val="none"/>
        <c:crossAx val="22199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rttuhamalai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eelm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ilastokesk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mi_mar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rikaisohan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uuha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anuraatikai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iittailo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eindeerfin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ngelozeh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pon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ommi_kinnu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3ls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aivirasa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lisaespor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timby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ic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0mbba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obujohn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100thiev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elaajatco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hk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yleastudi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0" totalsRowShown="0" headerRowDxfId="337" dataDxfId="336">
  <autoFilter ref="A2:BN60"/>
  <tableColumns count="66">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191"/>
    <tableColumn id="7" name="ID" dataDxfId="325"/>
    <tableColumn id="9" name="Dynamic Filter" dataDxfId="324"/>
    <tableColumn id="8" name="Add Your Own Columns Here" dataDxfId="323"/>
    <tableColumn id="15" name="Relationship" dataDxfId="322"/>
    <tableColumn id="16" name="Relationship Date (UTC)" dataDxfId="321"/>
    <tableColumn id="17" name="Tweet" dataDxfId="320"/>
    <tableColumn id="18" name="URLs in Tweet" dataDxfId="319"/>
    <tableColumn id="19" name="Domains in Tweet" dataDxfId="318"/>
    <tableColumn id="20" name="Hashtags in Tweet" dataDxfId="317"/>
    <tableColumn id="21" name="Media in Tweet" dataDxfId="316"/>
    <tableColumn id="22" name="Tweet Image File" dataDxfId="315"/>
    <tableColumn id="23" name="Tweet Date (UTC)" dataDxfId="314"/>
    <tableColumn id="24" name="Date" dataDxfId="313"/>
    <tableColumn id="25" name="Time" dataDxfId="312"/>
    <tableColumn id="26" name="Twitter Page for Tweet" dataDxfId="311"/>
    <tableColumn id="27" name="Latitude" dataDxfId="310"/>
    <tableColumn id="28" name="Longitude" dataDxfId="309"/>
    <tableColumn id="29" name="Imported ID" dataDxfId="308"/>
    <tableColumn id="30" name="In-Reply-To Tweet ID" dataDxfId="307"/>
    <tableColumn id="31" name="Favorited" dataDxfId="306"/>
    <tableColumn id="32" name="Favorite Count" dataDxfId="305"/>
    <tableColumn id="33" name="In-Reply-To User ID" dataDxfId="304"/>
    <tableColumn id="34" name="Is Quote Status" dataDxfId="303"/>
    <tableColumn id="35" name="Language" dataDxfId="302"/>
    <tableColumn id="36" name="Possibly Sensitive" dataDxfId="301"/>
    <tableColumn id="37" name="Quoted Status ID" dataDxfId="300"/>
    <tableColumn id="38" name="Retweeted" dataDxfId="299"/>
    <tableColumn id="39" name="Retweet Count" dataDxfId="298"/>
    <tableColumn id="40" name="Retweet ID" dataDxfId="297"/>
    <tableColumn id="41" name="Source" dataDxfId="296"/>
    <tableColumn id="42" name="Truncated" dataDxfId="295"/>
    <tableColumn id="43" name="Unified Twitter ID" dataDxfId="294"/>
    <tableColumn id="44" name="Imported Tweet Type" dataDxfId="293"/>
    <tableColumn id="45" name="Added By Extended Analysis" dataDxfId="292"/>
    <tableColumn id="46" name="Corrected By Extended Analysis" dataDxfId="291"/>
    <tableColumn id="47" name="Place Bounding Box" dataDxfId="290"/>
    <tableColumn id="48" name="Place Country" dataDxfId="289"/>
    <tableColumn id="49" name="Place Country Code" dataDxfId="288"/>
    <tableColumn id="50" name="Place Full Name" dataDxfId="287"/>
    <tableColumn id="51" name="Place ID" dataDxfId="286"/>
    <tableColumn id="52" name="Place Name" dataDxfId="285"/>
    <tableColumn id="53" name="Place Type" dataDxfId="284"/>
    <tableColumn id="54" name="Place URL" dataDxfId="28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190" dataDxfId="189">
  <autoFilter ref="A1:J11"/>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4" totalsRowShown="0" headerRowDxfId="177" dataDxfId="176">
  <autoFilter ref="A14:J24"/>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J37" totalsRowShown="0" headerRowDxfId="164" dataDxfId="163">
  <autoFilter ref="A27:J37"/>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J50" totalsRowShown="0" headerRowDxfId="151" dataDxfId="150">
  <autoFilter ref="A40:J50"/>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J63" totalsRowShown="0" headerRowDxfId="138" dataDxfId="137">
  <autoFilter ref="A53:J63"/>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J69" totalsRowShown="0" headerRowDxfId="125" dataDxfId="124">
  <autoFilter ref="A66:J69"/>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J81" totalsRowShown="0" headerRowDxfId="122" dataDxfId="121">
  <autoFilter ref="A72:J81"/>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J94" totalsRowShown="0" headerRowDxfId="99" dataDxfId="98">
  <autoFilter ref="A84:J94"/>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0" totalsRowShown="0" headerRowDxfId="76" dataDxfId="75">
  <autoFilter ref="A1:G45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282" dataDxfId="281">
  <autoFilter ref="A2:BT26"/>
  <tableColumns count="72">
    <tableColumn id="1" name="Vertex" dataDxfId="280"/>
    <tableColumn id="72" name="Subgraph"/>
    <tableColumn id="2" name="Color" dataDxfId="279"/>
    <tableColumn id="5" name="Shape" dataDxfId="278"/>
    <tableColumn id="6" name="Size" dataDxfId="277"/>
    <tableColumn id="4" name="Opacity" dataDxfId="276"/>
    <tableColumn id="7" name="Image File" dataDxfId="275"/>
    <tableColumn id="3" name="Visibility" dataDxfId="274"/>
    <tableColumn id="10" name="Label" dataDxfId="273"/>
    <tableColumn id="16" name="Label Fill Color" dataDxfId="272"/>
    <tableColumn id="9" name="Label Position" dataDxfId="271"/>
    <tableColumn id="8" name="Tooltip" dataDxfId="270"/>
    <tableColumn id="18" name="Layout Order" dataDxfId="269"/>
    <tableColumn id="13" name="X" dataDxfId="268"/>
    <tableColumn id="14" name="Y" dataDxfId="267"/>
    <tableColumn id="12" name="Locked?" dataDxfId="266"/>
    <tableColumn id="19" name="Polar R" dataDxfId="265"/>
    <tableColumn id="20" name="Polar Angle" dataDxfId="26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3"/>
    <tableColumn id="28" name="Dynamic Filter" dataDxfId="262"/>
    <tableColumn id="17" name="Add Your Own Columns Here" dataDxfId="261"/>
    <tableColumn id="30" name="Name" dataDxfId="260"/>
    <tableColumn id="31" name="Followed" dataDxfId="259"/>
    <tableColumn id="32" name="Followers" dataDxfId="258"/>
    <tableColumn id="33" name="Tweets" dataDxfId="257"/>
    <tableColumn id="34" name="Favorites" dataDxfId="256"/>
    <tableColumn id="35" name="Time Zone UTC Offset (Seconds)" dataDxfId="255"/>
    <tableColumn id="36" name="Description" dataDxfId="254"/>
    <tableColumn id="37" name="Location" dataDxfId="253"/>
    <tableColumn id="38" name="Web" dataDxfId="252"/>
    <tableColumn id="39" name="Time Zone" dataDxfId="251"/>
    <tableColumn id="40" name="Joined Twitter Date (UTC)" dataDxfId="250"/>
    <tableColumn id="41" name="Profile Banner Url" dataDxfId="249"/>
    <tableColumn id="42" name="Default Profile" dataDxfId="248"/>
    <tableColumn id="43" name="Default Profile Image" dataDxfId="247"/>
    <tableColumn id="44" name="Geo Enabled" dataDxfId="246"/>
    <tableColumn id="45" name="Language" dataDxfId="245"/>
    <tableColumn id="46" name="Listed Count" dataDxfId="244"/>
    <tableColumn id="47" name="Profile Background Image Url" dataDxfId="243"/>
    <tableColumn id="48" name="Verified" dataDxfId="242"/>
    <tableColumn id="49" name="Custom Menu Item Text" dataDxfId="241"/>
    <tableColumn id="50" name="Custom Menu Item Action" dataDxfId="240"/>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44" totalsRowShown="0" headerRowDxfId="67" dataDxfId="66">
  <autoFilter ref="A1:L44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9">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238"/>
    <tableColumn id="20" name="Collapsed X"/>
    <tableColumn id="21" name="Collapsed Y"/>
    <tableColumn id="6" name="ID" dataDxfId="237"/>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36" dataDxfId="235">
  <autoFilter ref="A1:C25"/>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4"/>
    <tableColumn id="2" name="Degree Frequency" dataDxfId="233">
      <calculatedColumnFormula>COUNTIF(Vertices[Degree], "&gt;= " &amp; D2) - COUNTIF(Vertices[Degree], "&gt;=" &amp; D3)</calculatedColumnFormula>
    </tableColumn>
    <tableColumn id="3" name="In-Degree Bin" dataDxfId="232"/>
    <tableColumn id="4" name="In-Degree Frequency" dataDxfId="231">
      <calculatedColumnFormula>COUNTIF(Vertices[In-Degree], "&gt;= " &amp; F2) - COUNTIF(Vertices[In-Degree], "&gt;=" &amp; F3)</calculatedColumnFormula>
    </tableColumn>
    <tableColumn id="5" name="Out-Degree Bin" dataDxfId="230"/>
    <tableColumn id="6" name="Out-Degree Frequency" dataDxfId="229">
      <calculatedColumnFormula>COUNTIF(Vertices[Out-Degree], "&gt;= " &amp; H2) - COUNTIF(Vertices[Out-Degree], "&gt;=" &amp; H3)</calculatedColumnFormula>
    </tableColumn>
    <tableColumn id="7" name="Betweenness Centrality Bin" dataDxfId="228"/>
    <tableColumn id="8" name="Betweenness Centrality Frequency" dataDxfId="227">
      <calculatedColumnFormula>COUNTIF(Vertices[Betweenness Centrality], "&gt;= " &amp; J2) - COUNTIF(Vertices[Betweenness Centrality], "&gt;=" &amp; J3)</calculatedColumnFormula>
    </tableColumn>
    <tableColumn id="9" name="Closeness Centrality Bin" dataDxfId="226"/>
    <tableColumn id="10" name="Closeness Centrality Frequency" dataDxfId="225">
      <calculatedColumnFormula>COUNTIF(Vertices[Closeness Centrality], "&gt;= " &amp; L2) - COUNTIF(Vertices[Closeness Centrality], "&gt;=" &amp; L3)</calculatedColumnFormula>
    </tableColumn>
    <tableColumn id="11" name="Eigenvector Centrality Bin" dataDxfId="224"/>
    <tableColumn id="12" name="Eigenvector Centrality Frequency" dataDxfId="223">
      <calculatedColumnFormula>COUNTIF(Vertices[Eigenvector Centrality], "&gt;= " &amp; N2) - COUNTIF(Vertices[Eigenvector Centrality], "&gt;=" &amp; N3)</calculatedColumnFormula>
    </tableColumn>
    <tableColumn id="18" name="PageRank Bin" dataDxfId="222"/>
    <tableColumn id="17" name="PageRank Frequency" dataDxfId="221">
      <calculatedColumnFormula>COUNTIF(Vertices[Eigenvector Centrality], "&gt;= " &amp; P2) - COUNTIF(Vertices[Eigenvector Centrality], "&gt;=" &amp; P3)</calculatedColumnFormula>
    </tableColumn>
    <tableColumn id="13" name="Clustering Coefficient Bin" dataDxfId="220"/>
    <tableColumn id="14" name="Clustering Coefficient Frequency" dataDxfId="219">
      <calculatedColumnFormula>COUNTIF(Vertices[Clustering Coefficient], "&gt;= " &amp; R2) - COUNTIF(Vertices[Clustering Coefficient], "&gt;=" &amp; R3)</calculatedColumnFormula>
    </tableColumn>
    <tableColumn id="15" name="Dynamic Filter Bin" dataDxfId="218"/>
    <tableColumn id="16" name="Dynamic Filter Frequency" dataDxfId="21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fi/til/salatuo/2018/salatuo_2018_2019-11-01_tie_001_fi.html" TargetMode="External" /><Relationship Id="rId2" Type="http://schemas.openxmlformats.org/officeDocument/2006/relationships/hyperlink" Target="https://en.ilmatieteenlaitos.fi/ice-conditions" TargetMode="External" /><Relationship Id="rId3" Type="http://schemas.openxmlformats.org/officeDocument/2006/relationships/hyperlink" Target="http://www.stat.fi/tietotrendit/artikkelit/2019/arvonlisavero-haivyttaa-progression-vaikutuksen-pienituloisimmilta/" TargetMode="External" /><Relationship Id="rId4" Type="http://schemas.openxmlformats.org/officeDocument/2006/relationships/hyperlink" Target="http://www.stat.fi/tietotrendit/artikkelit/2019/arvonlisavero-haivyttaa-progression-vaikutuksen-pienituloisimmilta/" TargetMode="External" /><Relationship Id="rId5" Type="http://schemas.openxmlformats.org/officeDocument/2006/relationships/hyperlink" Target="http://www.stat.fi/tietotrendit/artikkelit/2019/arvonlisavero-haivyttaa-progression-vaikutuksen-pienituloisimmilta/" TargetMode="External" /><Relationship Id="rId6" Type="http://schemas.openxmlformats.org/officeDocument/2006/relationships/hyperlink" Target="https://twitter.com/Verouutiset/status/1191308894993289216" TargetMode="External" /><Relationship Id="rId7" Type="http://schemas.openxmlformats.org/officeDocument/2006/relationships/hyperlink" Target="https://www.finlex.fi/fi/laki/ajantasa/1999/19991346" TargetMode="External" /><Relationship Id="rId8" Type="http://schemas.openxmlformats.org/officeDocument/2006/relationships/hyperlink" Target="https://www.finlex.fi/fi/laki/ajantasa/1999/19991346" TargetMode="External" /><Relationship Id="rId9" Type="http://schemas.openxmlformats.org/officeDocument/2006/relationships/hyperlink" Target="https://www.seurakuntalainen.fi/uutiset/paivi-rasanen-ei-aio-poistaa-kirjoituksiaan-vaikka-rikostuomio-tulisi-tarkeampaa-olla-vastaamassa-jumalan-valtaistuimen-edessa/#.XcLqPAZpPIs.twitter" TargetMode="External" /><Relationship Id="rId10" Type="http://schemas.openxmlformats.org/officeDocument/2006/relationships/hyperlink" Target="https://elisaviihde.fi/sport/sarjat/1215/intel-extreme-masters" TargetMode="External" /><Relationship Id="rId11" Type="http://schemas.openxmlformats.org/officeDocument/2006/relationships/hyperlink" Target="https://elisaviihde.fi/sport/sarjat/1215/intel-extreme-masters" TargetMode="External" /><Relationship Id="rId12" Type="http://schemas.openxmlformats.org/officeDocument/2006/relationships/hyperlink" Target="https://elisaviihde.fi/sport/sarjat/1215/intel-extreme-masters" TargetMode="External" /><Relationship Id="rId13" Type="http://schemas.openxmlformats.org/officeDocument/2006/relationships/hyperlink" Target="https://elisaviihde.fi/sport/sarjat/1215/intel-extreme-masters" TargetMode="External" /><Relationship Id="rId14" Type="http://schemas.openxmlformats.org/officeDocument/2006/relationships/hyperlink" Target="https://elisaviihde.fi/sport/sarjat/1215/intel-extreme-masters" TargetMode="External" /><Relationship Id="rId15" Type="http://schemas.openxmlformats.org/officeDocument/2006/relationships/hyperlink" Target="https://elisaviihde.fi/sport/sarjat/1215/intel-extreme-masters" TargetMode="External" /><Relationship Id="rId16" Type="http://schemas.openxmlformats.org/officeDocument/2006/relationships/hyperlink" Target="https://elisaviihde.fi/sport/sarjat/1215/intel-extreme-masters" TargetMode="External" /><Relationship Id="rId17" Type="http://schemas.openxmlformats.org/officeDocument/2006/relationships/hyperlink" Target="https://elisaviihde.fi/sport/sarjat/1215/intel-extreme-masters" TargetMode="External" /><Relationship Id="rId18" Type="http://schemas.openxmlformats.org/officeDocument/2006/relationships/hyperlink" Target="https://pelaajat.com/esports/sunny-kertoo-encen-kokemasta-paineesta-paatavoitteemme-on-valmistautua-ensi-vuoteen" TargetMode="External" /><Relationship Id="rId19" Type="http://schemas.openxmlformats.org/officeDocument/2006/relationships/hyperlink" Target="https://areena.yle.fi/1-4584686" TargetMode="External" /><Relationship Id="rId20" Type="http://schemas.openxmlformats.org/officeDocument/2006/relationships/hyperlink" Target="https://dynamic.hs.fi/2019/maailma-kun-synnyit/" TargetMode="External" /><Relationship Id="rId21" Type="http://schemas.openxmlformats.org/officeDocument/2006/relationships/hyperlink" Target="https://www.sttk.fi/2019/09/04/rikkaat-eivat-kannattele-suomea/" TargetMode="External" /><Relationship Id="rId22" Type="http://schemas.openxmlformats.org/officeDocument/2006/relationships/hyperlink" Target="https://yle.fi/uutiset/3-10035200" TargetMode="External" /><Relationship Id="rId23" Type="http://schemas.openxmlformats.org/officeDocument/2006/relationships/hyperlink" Target="https://www.iltalehti.fi/kotimaa/a/395c6a1d-07a0-4172-a87b-90c1bc418aea" TargetMode="External" /><Relationship Id="rId24" Type="http://schemas.openxmlformats.org/officeDocument/2006/relationships/hyperlink" Target="https://yle.fi/uutiset/3-11048377" TargetMode="External" /><Relationship Id="rId25" Type="http://schemas.openxmlformats.org/officeDocument/2006/relationships/hyperlink" Target="https://www.maaseuduntulevaisuus.fi/politiikka/artikkeli-1.546742" TargetMode="External" /><Relationship Id="rId26" Type="http://schemas.openxmlformats.org/officeDocument/2006/relationships/hyperlink" Target="https://pbs.twimg.com/ext_tw_video_thumb/1190011164316581892/pu/img/aXoe0wUldSe5jTvo.jpg" TargetMode="External" /><Relationship Id="rId27" Type="http://schemas.openxmlformats.org/officeDocument/2006/relationships/hyperlink" Target="https://pbs.twimg.com/ext_tw_video_thumb/1190011164316581892/pu/img/aXoe0wUldSe5jTvo.jpg" TargetMode="External" /><Relationship Id="rId28" Type="http://schemas.openxmlformats.org/officeDocument/2006/relationships/hyperlink" Target="https://pbs.twimg.com/media/EIRMcseXsAAlGgU.png" TargetMode="External" /><Relationship Id="rId29" Type="http://schemas.openxmlformats.org/officeDocument/2006/relationships/hyperlink" Target="https://pbs.twimg.com/media/EINhlnBXYAATK7G.jpg" TargetMode="External" /><Relationship Id="rId30" Type="http://schemas.openxmlformats.org/officeDocument/2006/relationships/hyperlink" Target="https://pbs.twimg.com/media/EIg35y-XYAAfjm1.png" TargetMode="External" /><Relationship Id="rId31" Type="http://schemas.openxmlformats.org/officeDocument/2006/relationships/hyperlink" Target="https://pbs.twimg.com/media/EIg35y-XYAAfjm1.png" TargetMode="External" /><Relationship Id="rId32" Type="http://schemas.openxmlformats.org/officeDocument/2006/relationships/hyperlink" Target="https://pbs.twimg.com/media/EIg35y-XYAAfjm1.png" TargetMode="External" /><Relationship Id="rId33" Type="http://schemas.openxmlformats.org/officeDocument/2006/relationships/hyperlink" Target="https://pbs.twimg.com/media/EIg25qrXYAASNJW.jpg" TargetMode="External" /><Relationship Id="rId34" Type="http://schemas.openxmlformats.org/officeDocument/2006/relationships/hyperlink" Target="https://pbs.twimg.com/media/EIiFdr0XsAAUV87.jpg" TargetMode="External" /><Relationship Id="rId35" Type="http://schemas.openxmlformats.org/officeDocument/2006/relationships/hyperlink" Target="https://pbs.twimg.com/media/EIjW9lgXsAE6xP_.jpg" TargetMode="External" /><Relationship Id="rId36" Type="http://schemas.openxmlformats.org/officeDocument/2006/relationships/hyperlink" Target="https://pbs.twimg.com/media/EIjW9lgXsAE6xP_.jpg" TargetMode="External" /><Relationship Id="rId37" Type="http://schemas.openxmlformats.org/officeDocument/2006/relationships/hyperlink" Target="https://pbs.twimg.com/media/EIw-fV5W4AA87t_.jpg" TargetMode="External" /><Relationship Id="rId38" Type="http://schemas.openxmlformats.org/officeDocument/2006/relationships/hyperlink" Target="https://pbs.twimg.com/media/EIw-fV5W4AA87t_.jpg" TargetMode="External" /><Relationship Id="rId39" Type="http://schemas.openxmlformats.org/officeDocument/2006/relationships/hyperlink" Target="https://pbs.twimg.com/media/EIw-fV5W4AA87t_.jpg" TargetMode="External" /><Relationship Id="rId40" Type="http://schemas.openxmlformats.org/officeDocument/2006/relationships/hyperlink" Target="https://pbs.twimg.com/media/EIw-fV5W4AA87t_.jpg" TargetMode="External" /><Relationship Id="rId41" Type="http://schemas.openxmlformats.org/officeDocument/2006/relationships/hyperlink" Target="https://pbs.twimg.com/ext_tw_video_thumb/1192725295310221312/pu/img/BHN2O2Tzj57usU0v.jpg" TargetMode="External" /><Relationship Id="rId42" Type="http://schemas.openxmlformats.org/officeDocument/2006/relationships/hyperlink" Target="https://pbs.twimg.com/ext_tw_video_thumb/1192725295310221312/pu/img/BHN2O2Tzj57usU0v.jpg" TargetMode="External" /><Relationship Id="rId43" Type="http://schemas.openxmlformats.org/officeDocument/2006/relationships/hyperlink" Target="https://pbs.twimg.com/ext_tw_video_thumb/1192725295310221312/pu/img/BHN2O2Tzj57usU0v.jpg" TargetMode="External" /><Relationship Id="rId44" Type="http://schemas.openxmlformats.org/officeDocument/2006/relationships/hyperlink" Target="https://pbs.twimg.com/ext_tw_video_thumb/1192725295310221312/pu/img/BHN2O2Tzj57usU0v.jpg" TargetMode="External" /><Relationship Id="rId45" Type="http://schemas.openxmlformats.org/officeDocument/2006/relationships/hyperlink" Target="https://pbs.twimg.com/media/EI2qRLyW4AMoc-3.jpg" TargetMode="External" /><Relationship Id="rId46" Type="http://schemas.openxmlformats.org/officeDocument/2006/relationships/hyperlink" Target="https://pbs.twimg.com/ext_tw_video_thumb/1190011164316581892/pu/img/aXoe0wUldSe5jTvo.jpg" TargetMode="External" /><Relationship Id="rId47" Type="http://schemas.openxmlformats.org/officeDocument/2006/relationships/hyperlink" Target="https://pbs.twimg.com/ext_tw_video_thumb/1190011164316581892/pu/img/aXoe0wUldSe5jTvo.jpg" TargetMode="External" /><Relationship Id="rId48" Type="http://schemas.openxmlformats.org/officeDocument/2006/relationships/hyperlink" Target="https://pbs.twimg.com/media/EIRMcseXsAAlGgU.png" TargetMode="External" /><Relationship Id="rId49" Type="http://schemas.openxmlformats.org/officeDocument/2006/relationships/hyperlink" Target="http://pbs.twimg.com/profile_images/1850241563/tebest_normal.jpg" TargetMode="External" /><Relationship Id="rId50" Type="http://schemas.openxmlformats.org/officeDocument/2006/relationships/hyperlink" Target="https://pbs.twimg.com/media/EINhlnBXYAATK7G.jpg" TargetMode="External" /><Relationship Id="rId51" Type="http://schemas.openxmlformats.org/officeDocument/2006/relationships/hyperlink" Target="http://pbs.twimg.com/profile_images/1850241563/tebest_normal.jpg" TargetMode="External" /><Relationship Id="rId52" Type="http://schemas.openxmlformats.org/officeDocument/2006/relationships/hyperlink" Target="http://pbs.twimg.com/profile_images/1116670839481675777/TjE-LBYr_normal.jpg" TargetMode="External" /><Relationship Id="rId53" Type="http://schemas.openxmlformats.org/officeDocument/2006/relationships/hyperlink" Target="http://pbs.twimg.com/profile_images/1850241563/tebest_normal.jpg" TargetMode="External" /><Relationship Id="rId54" Type="http://schemas.openxmlformats.org/officeDocument/2006/relationships/hyperlink" Target="https://pbs.twimg.com/media/EIg35y-XYAAfjm1.png" TargetMode="External" /><Relationship Id="rId55" Type="http://schemas.openxmlformats.org/officeDocument/2006/relationships/hyperlink" Target="https://pbs.twimg.com/media/EIg35y-XYAAfjm1.png" TargetMode="External" /><Relationship Id="rId56" Type="http://schemas.openxmlformats.org/officeDocument/2006/relationships/hyperlink" Target="https://pbs.twimg.com/media/EIg35y-XYAAfjm1.png" TargetMode="External" /><Relationship Id="rId57" Type="http://schemas.openxmlformats.org/officeDocument/2006/relationships/hyperlink" Target="http://pbs.twimg.com/profile_images/1850241563/tebest_normal.jpg" TargetMode="External" /><Relationship Id="rId58" Type="http://schemas.openxmlformats.org/officeDocument/2006/relationships/hyperlink" Target="http://pbs.twimg.com/profile_images/1850241563/tebest_normal.jpg" TargetMode="External" /><Relationship Id="rId59" Type="http://schemas.openxmlformats.org/officeDocument/2006/relationships/hyperlink" Target="http://pbs.twimg.com/profile_images/1850241563/tebest_normal.jpg" TargetMode="External" /><Relationship Id="rId60" Type="http://schemas.openxmlformats.org/officeDocument/2006/relationships/hyperlink" Target="http://pbs.twimg.com/profile_images/1850241563/tebest_normal.jpg" TargetMode="External" /><Relationship Id="rId61" Type="http://schemas.openxmlformats.org/officeDocument/2006/relationships/hyperlink" Target="https://pbs.twimg.com/media/EIg25qrXYAASNJW.jpg" TargetMode="External" /><Relationship Id="rId62" Type="http://schemas.openxmlformats.org/officeDocument/2006/relationships/hyperlink" Target="http://pbs.twimg.com/profile_images/1850241563/tebest_normal.jpg" TargetMode="External" /><Relationship Id="rId63" Type="http://schemas.openxmlformats.org/officeDocument/2006/relationships/hyperlink" Target="http://pbs.twimg.com/profile_images/489867715964710913/9sTPjpUp_normal.jpeg" TargetMode="External" /><Relationship Id="rId64" Type="http://schemas.openxmlformats.org/officeDocument/2006/relationships/hyperlink" Target="http://pbs.twimg.com/profile_images/489867715964710913/9sTPjpUp_normal.jpeg" TargetMode="External" /><Relationship Id="rId65" Type="http://schemas.openxmlformats.org/officeDocument/2006/relationships/hyperlink" Target="http://pbs.twimg.com/profile_images/1850241563/tebest_normal.jpg" TargetMode="External" /><Relationship Id="rId66" Type="http://schemas.openxmlformats.org/officeDocument/2006/relationships/hyperlink" Target="http://pbs.twimg.com/profile_images/1850241563/tebest_normal.jpg" TargetMode="External" /><Relationship Id="rId67" Type="http://schemas.openxmlformats.org/officeDocument/2006/relationships/hyperlink" Target="https://pbs.twimg.com/media/EIiFdr0XsAAUV87.jpg" TargetMode="External" /><Relationship Id="rId68" Type="http://schemas.openxmlformats.org/officeDocument/2006/relationships/hyperlink" Target="http://pbs.twimg.com/profile_images/1850241563/tebest_normal.jpg" TargetMode="External" /><Relationship Id="rId69" Type="http://schemas.openxmlformats.org/officeDocument/2006/relationships/hyperlink" Target="https://pbs.twimg.com/media/EIjW9lgXsAE6xP_.jpg" TargetMode="External" /><Relationship Id="rId70" Type="http://schemas.openxmlformats.org/officeDocument/2006/relationships/hyperlink" Target="https://pbs.twimg.com/media/EIjW9lgXsAE6xP_.jpg" TargetMode="External" /><Relationship Id="rId71" Type="http://schemas.openxmlformats.org/officeDocument/2006/relationships/hyperlink" Target="http://pbs.twimg.com/profile_images/1085475591883837440/bRI9k0TR_normal.jpg" TargetMode="External" /><Relationship Id="rId72" Type="http://schemas.openxmlformats.org/officeDocument/2006/relationships/hyperlink" Target="http://pbs.twimg.com/profile_images/1850241563/tebest_normal.jpg" TargetMode="External" /><Relationship Id="rId73" Type="http://schemas.openxmlformats.org/officeDocument/2006/relationships/hyperlink" Target="https://pbs.twimg.com/media/EIw-fV5W4AA87t_.jpg" TargetMode="External" /><Relationship Id="rId74" Type="http://schemas.openxmlformats.org/officeDocument/2006/relationships/hyperlink" Target="http://pbs.twimg.com/profile_images/1850241563/tebest_normal.jpg" TargetMode="External" /><Relationship Id="rId75" Type="http://schemas.openxmlformats.org/officeDocument/2006/relationships/hyperlink" Target="https://pbs.twimg.com/media/EIw-fV5W4AA87t_.jpg" TargetMode="External" /><Relationship Id="rId76" Type="http://schemas.openxmlformats.org/officeDocument/2006/relationships/hyperlink" Target="http://pbs.twimg.com/profile_images/1850241563/tebest_normal.jpg" TargetMode="External" /><Relationship Id="rId77" Type="http://schemas.openxmlformats.org/officeDocument/2006/relationships/hyperlink" Target="https://pbs.twimg.com/media/EIw-fV5W4AA87t_.jpg" TargetMode="External" /><Relationship Id="rId78" Type="http://schemas.openxmlformats.org/officeDocument/2006/relationships/hyperlink" Target="https://pbs.twimg.com/media/EIw-fV5W4AA87t_.jpg" TargetMode="External" /><Relationship Id="rId79" Type="http://schemas.openxmlformats.org/officeDocument/2006/relationships/hyperlink" Target="https://pbs.twimg.com/ext_tw_video_thumb/1192725295310221312/pu/img/BHN2O2Tzj57usU0v.jpg" TargetMode="External" /><Relationship Id="rId80" Type="http://schemas.openxmlformats.org/officeDocument/2006/relationships/hyperlink" Target="https://pbs.twimg.com/ext_tw_video_thumb/1192725295310221312/pu/img/BHN2O2Tzj57usU0v.jpg" TargetMode="External" /><Relationship Id="rId81" Type="http://schemas.openxmlformats.org/officeDocument/2006/relationships/hyperlink" Target="https://pbs.twimg.com/ext_tw_video_thumb/1192725295310221312/pu/img/BHN2O2Tzj57usU0v.jpg" TargetMode="External" /><Relationship Id="rId82" Type="http://schemas.openxmlformats.org/officeDocument/2006/relationships/hyperlink" Target="https://pbs.twimg.com/ext_tw_video_thumb/1192725295310221312/pu/img/BHN2O2Tzj57usU0v.jpg" TargetMode="External" /><Relationship Id="rId83" Type="http://schemas.openxmlformats.org/officeDocument/2006/relationships/hyperlink" Target="http://pbs.twimg.com/profile_images/1850241563/tebest_normal.jpg" TargetMode="External" /><Relationship Id="rId84" Type="http://schemas.openxmlformats.org/officeDocument/2006/relationships/hyperlink" Target="http://pbs.twimg.com/profile_images/1850241563/tebest_normal.jpg" TargetMode="External" /><Relationship Id="rId85" Type="http://schemas.openxmlformats.org/officeDocument/2006/relationships/hyperlink" Target="http://pbs.twimg.com/profile_images/1850241563/tebest_normal.jpg" TargetMode="External" /><Relationship Id="rId86" Type="http://schemas.openxmlformats.org/officeDocument/2006/relationships/hyperlink" Target="http://pbs.twimg.com/profile_images/1850241563/tebest_normal.jpg" TargetMode="External" /><Relationship Id="rId87" Type="http://schemas.openxmlformats.org/officeDocument/2006/relationships/hyperlink" Target="http://pbs.twimg.com/profile_images/1850241563/tebest_normal.jpg" TargetMode="External" /><Relationship Id="rId88" Type="http://schemas.openxmlformats.org/officeDocument/2006/relationships/hyperlink" Target="http://pbs.twimg.com/profile_images/1850241563/tebest_normal.jpg" TargetMode="External" /><Relationship Id="rId89" Type="http://schemas.openxmlformats.org/officeDocument/2006/relationships/hyperlink" Target="http://pbs.twimg.com/profile_images/1850241563/tebest_normal.jpg" TargetMode="External" /><Relationship Id="rId90" Type="http://schemas.openxmlformats.org/officeDocument/2006/relationships/hyperlink" Target="http://pbs.twimg.com/profile_images/1850241563/tebest_normal.jpg" TargetMode="External" /><Relationship Id="rId91" Type="http://schemas.openxmlformats.org/officeDocument/2006/relationships/hyperlink" Target="https://pbs.twimg.com/media/EI2qRLyW4AMoc-3.jpg" TargetMode="External" /><Relationship Id="rId92" Type="http://schemas.openxmlformats.org/officeDocument/2006/relationships/hyperlink" Target="http://pbs.twimg.com/profile_images/1850241563/tebest_normal.jpg" TargetMode="External" /><Relationship Id="rId93" Type="http://schemas.openxmlformats.org/officeDocument/2006/relationships/hyperlink" Target="http://pbs.twimg.com/profile_images/1192785362369863685/Dh7yoYSl_normal.jpg" TargetMode="External" /><Relationship Id="rId94" Type="http://schemas.openxmlformats.org/officeDocument/2006/relationships/hyperlink" Target="http://pbs.twimg.com/profile_images/1850241563/tebest_normal.jpg" TargetMode="External" /><Relationship Id="rId95" Type="http://schemas.openxmlformats.org/officeDocument/2006/relationships/hyperlink" Target="http://pbs.twimg.com/profile_images/1850241563/tebest_normal.jpg" TargetMode="External" /><Relationship Id="rId96" Type="http://schemas.openxmlformats.org/officeDocument/2006/relationships/hyperlink" Target="http://pbs.twimg.com/profile_images/1192785362369863685/Dh7yoYSl_normal.jpg" TargetMode="External" /><Relationship Id="rId97" Type="http://schemas.openxmlformats.org/officeDocument/2006/relationships/hyperlink" Target="http://pbs.twimg.com/profile_images/1850241563/tebest_normal.jpg" TargetMode="External" /><Relationship Id="rId98" Type="http://schemas.openxmlformats.org/officeDocument/2006/relationships/hyperlink" Target="http://pbs.twimg.com/profile_images/1850241563/tebest_normal.jpg" TargetMode="External" /><Relationship Id="rId99" Type="http://schemas.openxmlformats.org/officeDocument/2006/relationships/hyperlink" Target="http://pbs.twimg.com/profile_images/1850241563/tebest_normal.jpg" TargetMode="External" /><Relationship Id="rId100" Type="http://schemas.openxmlformats.org/officeDocument/2006/relationships/hyperlink" Target="http://pbs.twimg.com/profile_images/1850241563/tebest_normal.jpg" TargetMode="External" /><Relationship Id="rId101" Type="http://schemas.openxmlformats.org/officeDocument/2006/relationships/hyperlink" Target="http://pbs.twimg.com/profile_images/1850241563/tebest_normal.jpg" TargetMode="External" /><Relationship Id="rId102" Type="http://schemas.openxmlformats.org/officeDocument/2006/relationships/hyperlink" Target="http://pbs.twimg.com/profile_images/1850241563/tebest_normal.jpg" TargetMode="External" /><Relationship Id="rId103" Type="http://schemas.openxmlformats.org/officeDocument/2006/relationships/hyperlink" Target="http://pbs.twimg.com/profile_images/1850241563/tebest_normal.jpg" TargetMode="External" /><Relationship Id="rId104" Type="http://schemas.openxmlformats.org/officeDocument/2006/relationships/hyperlink" Target="https://twitter.com/arttuhamalainen/status/1190011299649990656" TargetMode="External" /><Relationship Id="rId105" Type="http://schemas.openxmlformats.org/officeDocument/2006/relationships/hyperlink" Target="https://twitter.com/teelmo/status/1190158076483178497" TargetMode="External" /><Relationship Id="rId106" Type="http://schemas.openxmlformats.org/officeDocument/2006/relationships/hyperlink" Target="https://twitter.com/tilastokeskus/status/1190160261149274112" TargetMode="External" /><Relationship Id="rId107" Type="http://schemas.openxmlformats.org/officeDocument/2006/relationships/hyperlink" Target="https://twitter.com/teelmo/status/1190161183128641536" TargetMode="External" /><Relationship Id="rId108" Type="http://schemas.openxmlformats.org/officeDocument/2006/relationships/hyperlink" Target="https://twitter.com/fmi_marine/status/1189902033056350209" TargetMode="External" /><Relationship Id="rId109" Type="http://schemas.openxmlformats.org/officeDocument/2006/relationships/hyperlink" Target="https://twitter.com/teelmo/status/1190161652651614208" TargetMode="External" /><Relationship Id="rId110" Type="http://schemas.openxmlformats.org/officeDocument/2006/relationships/hyperlink" Target="https://twitter.com/erikaisohanni/status/1190353523487182850" TargetMode="External" /><Relationship Id="rId111" Type="http://schemas.openxmlformats.org/officeDocument/2006/relationships/hyperlink" Target="https://twitter.com/teelmo/status/1190367153452670979" TargetMode="External" /><Relationship Id="rId112" Type="http://schemas.openxmlformats.org/officeDocument/2006/relationships/hyperlink" Target="https://twitter.com/juuhaa/status/1191263572082462720" TargetMode="External" /><Relationship Id="rId113" Type="http://schemas.openxmlformats.org/officeDocument/2006/relationships/hyperlink" Target="https://twitter.com/juuhaa/status/1191263572082462720" TargetMode="External" /><Relationship Id="rId114" Type="http://schemas.openxmlformats.org/officeDocument/2006/relationships/hyperlink" Target="https://twitter.com/juuhaa/status/1191263572082462720" TargetMode="External" /><Relationship Id="rId115" Type="http://schemas.openxmlformats.org/officeDocument/2006/relationships/hyperlink" Target="https://twitter.com/teelmo/status/1191308151473225728" TargetMode="External" /><Relationship Id="rId116" Type="http://schemas.openxmlformats.org/officeDocument/2006/relationships/hyperlink" Target="https://twitter.com/teelmo/status/1191308151473225728" TargetMode="External" /><Relationship Id="rId117" Type="http://schemas.openxmlformats.org/officeDocument/2006/relationships/hyperlink" Target="https://twitter.com/teelmo/status/1191308151473225728" TargetMode="External" /><Relationship Id="rId118" Type="http://schemas.openxmlformats.org/officeDocument/2006/relationships/hyperlink" Target="https://twitter.com/teelmo/status/1191308151473225728" TargetMode="External" /><Relationship Id="rId119" Type="http://schemas.openxmlformats.org/officeDocument/2006/relationships/hyperlink" Target="https://twitter.com/angelozehr/status/1191263545251508224" TargetMode="External" /><Relationship Id="rId120" Type="http://schemas.openxmlformats.org/officeDocument/2006/relationships/hyperlink" Target="https://twitter.com/teelmo/status/1191308423243194378" TargetMode="External" /><Relationship Id="rId121" Type="http://schemas.openxmlformats.org/officeDocument/2006/relationships/hyperlink" Target="https://twitter.com/hponka/status/1191310602075082752" TargetMode="External" /><Relationship Id="rId122" Type="http://schemas.openxmlformats.org/officeDocument/2006/relationships/hyperlink" Target="https://twitter.com/hponka/status/1191354025616248832" TargetMode="External" /><Relationship Id="rId123" Type="http://schemas.openxmlformats.org/officeDocument/2006/relationships/hyperlink" Target="https://twitter.com/teelmo/status/1191354130843013120" TargetMode="External" /><Relationship Id="rId124" Type="http://schemas.openxmlformats.org/officeDocument/2006/relationships/hyperlink" Target="https://twitter.com/teelmo/status/1191354136182349824" TargetMode="External" /><Relationship Id="rId125" Type="http://schemas.openxmlformats.org/officeDocument/2006/relationships/hyperlink" Target="https://twitter.com/tommi_kinnunen/status/1191348855964438528" TargetMode="External" /><Relationship Id="rId126" Type="http://schemas.openxmlformats.org/officeDocument/2006/relationships/hyperlink" Target="https://twitter.com/teelmo/status/1191354638030852096" TargetMode="External" /><Relationship Id="rId127" Type="http://schemas.openxmlformats.org/officeDocument/2006/relationships/hyperlink" Target="https://twitter.com/3lsik/status/1191438463113080832" TargetMode="External" /><Relationship Id="rId128" Type="http://schemas.openxmlformats.org/officeDocument/2006/relationships/hyperlink" Target="https://twitter.com/teelmo/status/1191485506430947328" TargetMode="External" /><Relationship Id="rId129" Type="http://schemas.openxmlformats.org/officeDocument/2006/relationships/hyperlink" Target="https://twitter.com/paivirasanen/status/1192105573984194560" TargetMode="External" /><Relationship Id="rId130" Type="http://schemas.openxmlformats.org/officeDocument/2006/relationships/hyperlink" Target="https://twitter.com/teelmo/status/1192196040193167361" TargetMode="External" /><Relationship Id="rId131" Type="http://schemas.openxmlformats.org/officeDocument/2006/relationships/hyperlink" Target="https://twitter.com/elisaesports/status/1192396719536914432" TargetMode="External" /><Relationship Id="rId132" Type="http://schemas.openxmlformats.org/officeDocument/2006/relationships/hyperlink" Target="https://twitter.com/teelmo/status/1192398643598417921" TargetMode="External" /><Relationship Id="rId133" Type="http://schemas.openxmlformats.org/officeDocument/2006/relationships/hyperlink" Target="https://twitter.com/elisaesports/status/1192396719536914432" TargetMode="External" /><Relationship Id="rId134" Type="http://schemas.openxmlformats.org/officeDocument/2006/relationships/hyperlink" Target="https://twitter.com/teelmo/status/1192398643598417921" TargetMode="External" /><Relationship Id="rId135" Type="http://schemas.openxmlformats.org/officeDocument/2006/relationships/hyperlink" Target="https://twitter.com/elisaesports/status/1192396719536914432" TargetMode="External" /><Relationship Id="rId136" Type="http://schemas.openxmlformats.org/officeDocument/2006/relationships/hyperlink" Target="https://twitter.com/elisaesports/status/1192396719536914432" TargetMode="External" /><Relationship Id="rId137" Type="http://schemas.openxmlformats.org/officeDocument/2006/relationships/hyperlink" Target="https://twitter.com/elisaesports/status/1192725393427574784" TargetMode="External" /><Relationship Id="rId138" Type="http://schemas.openxmlformats.org/officeDocument/2006/relationships/hyperlink" Target="https://twitter.com/elisaesports/status/1192725393427574784" TargetMode="External" /><Relationship Id="rId139" Type="http://schemas.openxmlformats.org/officeDocument/2006/relationships/hyperlink" Target="https://twitter.com/elisaesports/status/1192725393427574784" TargetMode="External" /><Relationship Id="rId140" Type="http://schemas.openxmlformats.org/officeDocument/2006/relationships/hyperlink" Target="https://twitter.com/elisaesports/status/1192725393427574784" TargetMode="External" /><Relationship Id="rId141" Type="http://schemas.openxmlformats.org/officeDocument/2006/relationships/hyperlink" Target="https://twitter.com/teelmo/status/1192398643598417921" TargetMode="External" /><Relationship Id="rId142" Type="http://schemas.openxmlformats.org/officeDocument/2006/relationships/hyperlink" Target="https://twitter.com/teelmo/status/1192732922886983680" TargetMode="External" /><Relationship Id="rId143" Type="http://schemas.openxmlformats.org/officeDocument/2006/relationships/hyperlink" Target="https://twitter.com/teelmo/status/1192398643598417921" TargetMode="External" /><Relationship Id="rId144" Type="http://schemas.openxmlformats.org/officeDocument/2006/relationships/hyperlink" Target="https://twitter.com/teelmo/status/1192732922886983680" TargetMode="External" /><Relationship Id="rId145" Type="http://schemas.openxmlformats.org/officeDocument/2006/relationships/hyperlink" Target="https://twitter.com/teelmo/status/1192732922886983680" TargetMode="External" /><Relationship Id="rId146" Type="http://schemas.openxmlformats.org/officeDocument/2006/relationships/hyperlink" Target="https://twitter.com/teelmo/status/1192398643598417921" TargetMode="External" /><Relationship Id="rId147" Type="http://schemas.openxmlformats.org/officeDocument/2006/relationships/hyperlink" Target="https://twitter.com/teelmo/status/1192732922886983680" TargetMode="External" /><Relationship Id="rId148" Type="http://schemas.openxmlformats.org/officeDocument/2006/relationships/hyperlink" Target="https://twitter.com/teelmo/status/1192732922886983680" TargetMode="External" /><Relationship Id="rId149" Type="http://schemas.openxmlformats.org/officeDocument/2006/relationships/hyperlink" Target="https://twitter.com/pelaajatcom/status/1192796707379175425" TargetMode="External" /><Relationship Id="rId150" Type="http://schemas.openxmlformats.org/officeDocument/2006/relationships/hyperlink" Target="https://twitter.com/teelmo/status/1192798433465323521" TargetMode="External" /><Relationship Id="rId151" Type="http://schemas.openxmlformats.org/officeDocument/2006/relationships/hyperlink" Target="https://twitter.com/mihkal/status/1192874120083578880" TargetMode="External" /><Relationship Id="rId152" Type="http://schemas.openxmlformats.org/officeDocument/2006/relationships/hyperlink" Target="https://twitter.com/teelmo/status/1192869764022067200" TargetMode="External" /><Relationship Id="rId153" Type="http://schemas.openxmlformats.org/officeDocument/2006/relationships/hyperlink" Target="https://twitter.com/teelmo/status/1192882215308406785" TargetMode="External" /><Relationship Id="rId154" Type="http://schemas.openxmlformats.org/officeDocument/2006/relationships/hyperlink" Target="https://twitter.com/mihkal/status/1192874120083578880" TargetMode="External" /><Relationship Id="rId155" Type="http://schemas.openxmlformats.org/officeDocument/2006/relationships/hyperlink" Target="https://twitter.com/teelmo/status/1192882215308406785" TargetMode="External" /><Relationship Id="rId156" Type="http://schemas.openxmlformats.org/officeDocument/2006/relationships/hyperlink" Target="https://twitter.com/teelmo/status/1191338068843933707" TargetMode="External" /><Relationship Id="rId157" Type="http://schemas.openxmlformats.org/officeDocument/2006/relationships/hyperlink" Target="https://twitter.com/teelmo/status/1191352588308008960" TargetMode="External" /><Relationship Id="rId158" Type="http://schemas.openxmlformats.org/officeDocument/2006/relationships/hyperlink" Target="https://twitter.com/teelmo/status/1191353367416709120" TargetMode="External" /><Relationship Id="rId159" Type="http://schemas.openxmlformats.org/officeDocument/2006/relationships/hyperlink" Target="https://twitter.com/teelmo/status/1191375303861571585" TargetMode="External" /><Relationship Id="rId160" Type="http://schemas.openxmlformats.org/officeDocument/2006/relationships/hyperlink" Target="https://twitter.com/teelmo/status/1192135841881169920" TargetMode="External" /><Relationship Id="rId161" Type="http://schemas.openxmlformats.org/officeDocument/2006/relationships/hyperlink" Target="https://twitter.com/teelmo/status/1192901525397475334" TargetMode="External" /><Relationship Id="rId162" Type="http://schemas.openxmlformats.org/officeDocument/2006/relationships/hyperlink" Target="https://api.twitter.com/1.1/geo/id/e3ba9e096a0fc232.json" TargetMode="External" /><Relationship Id="rId163" Type="http://schemas.openxmlformats.org/officeDocument/2006/relationships/comments" Target="../comments1.xml" /><Relationship Id="rId164" Type="http://schemas.openxmlformats.org/officeDocument/2006/relationships/vmlDrawing" Target="../drawings/vmlDrawing1.vml" /><Relationship Id="rId165" Type="http://schemas.openxmlformats.org/officeDocument/2006/relationships/table" Target="../tables/table1.xml" /><Relationship Id="rId1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eyGW2vv4b" TargetMode="External" /><Relationship Id="rId2" Type="http://schemas.openxmlformats.org/officeDocument/2006/relationships/hyperlink" Target="https://t.co/RQmwtsYu2e" TargetMode="External" /><Relationship Id="rId3" Type="http://schemas.openxmlformats.org/officeDocument/2006/relationships/hyperlink" Target="http://t.co/vQ6o7OcrLd" TargetMode="External" /><Relationship Id="rId4" Type="http://schemas.openxmlformats.org/officeDocument/2006/relationships/hyperlink" Target="https://t.co/zRVgYClxOT" TargetMode="External" /><Relationship Id="rId5" Type="http://schemas.openxmlformats.org/officeDocument/2006/relationships/hyperlink" Target="https://t.co/H1O9lsUhcc" TargetMode="External" /><Relationship Id="rId6" Type="http://schemas.openxmlformats.org/officeDocument/2006/relationships/hyperlink" Target="https://t.co/QW02LRJBFt" TargetMode="External" /><Relationship Id="rId7" Type="http://schemas.openxmlformats.org/officeDocument/2006/relationships/hyperlink" Target="https://t.co/21ojV5yRKT" TargetMode="External" /><Relationship Id="rId8" Type="http://schemas.openxmlformats.org/officeDocument/2006/relationships/hyperlink" Target="https://t.co/5o6HiNLXOn" TargetMode="External" /><Relationship Id="rId9" Type="http://schemas.openxmlformats.org/officeDocument/2006/relationships/hyperlink" Target="https://t.co/PlmzfkUZSl" TargetMode="External" /><Relationship Id="rId10" Type="http://schemas.openxmlformats.org/officeDocument/2006/relationships/hyperlink" Target="https://t.co/bia1hmr1Py" TargetMode="External" /><Relationship Id="rId11" Type="http://schemas.openxmlformats.org/officeDocument/2006/relationships/hyperlink" Target="http://t.co/uN3JFFYYhR" TargetMode="External" /><Relationship Id="rId12" Type="http://schemas.openxmlformats.org/officeDocument/2006/relationships/hyperlink" Target="https://t.co/dgpASV1You" TargetMode="External" /><Relationship Id="rId13" Type="http://schemas.openxmlformats.org/officeDocument/2006/relationships/hyperlink" Target="http://t.co/5BKmJ2jplw" TargetMode="External" /><Relationship Id="rId14" Type="http://schemas.openxmlformats.org/officeDocument/2006/relationships/hyperlink" Target="https://t.co/CHJvAlZA2b" TargetMode="External" /><Relationship Id="rId15" Type="http://schemas.openxmlformats.org/officeDocument/2006/relationships/hyperlink" Target="https://t.co/y6cAkqFNvQ" TargetMode="External" /><Relationship Id="rId16" Type="http://schemas.openxmlformats.org/officeDocument/2006/relationships/hyperlink" Target="https://t.co/lQpwyNTzcR" TargetMode="External" /><Relationship Id="rId17" Type="http://schemas.openxmlformats.org/officeDocument/2006/relationships/hyperlink" Target="https://t.co/FRC4Udlme4" TargetMode="External" /><Relationship Id="rId18" Type="http://schemas.openxmlformats.org/officeDocument/2006/relationships/hyperlink" Target="https://t.co/4ZSG2kkIYC" TargetMode="External" /><Relationship Id="rId19" Type="http://schemas.openxmlformats.org/officeDocument/2006/relationships/hyperlink" Target="https://t.co/H3RrEtb4NJ" TargetMode="External" /><Relationship Id="rId20" Type="http://schemas.openxmlformats.org/officeDocument/2006/relationships/hyperlink" Target="https://t.co/zXBMIqHzg7" TargetMode="External" /><Relationship Id="rId21" Type="http://schemas.openxmlformats.org/officeDocument/2006/relationships/hyperlink" Target="https://t.co/BMfbVSSJZ6" TargetMode="External" /><Relationship Id="rId22" Type="http://schemas.openxmlformats.org/officeDocument/2006/relationships/hyperlink" Target="http://t.co/ItOpcQwh6u" TargetMode="External" /><Relationship Id="rId23" Type="http://schemas.openxmlformats.org/officeDocument/2006/relationships/hyperlink" Target="https://pbs.twimg.com/profile_banners/299323949/1538045812" TargetMode="External" /><Relationship Id="rId24" Type="http://schemas.openxmlformats.org/officeDocument/2006/relationships/hyperlink" Target="https://pbs.twimg.com/profile_banners/42385053/1425284731" TargetMode="External" /><Relationship Id="rId25" Type="http://schemas.openxmlformats.org/officeDocument/2006/relationships/hyperlink" Target="https://pbs.twimg.com/profile_banners/253837902/1525355333" TargetMode="External" /><Relationship Id="rId26" Type="http://schemas.openxmlformats.org/officeDocument/2006/relationships/hyperlink" Target="https://pbs.twimg.com/profile_banners/4200489387/1447663435" TargetMode="External" /><Relationship Id="rId27" Type="http://schemas.openxmlformats.org/officeDocument/2006/relationships/hyperlink" Target="https://pbs.twimg.com/profile_banners/715993701491851264/1496420359" TargetMode="External" /><Relationship Id="rId28" Type="http://schemas.openxmlformats.org/officeDocument/2006/relationships/hyperlink" Target="https://pbs.twimg.com/profile_banners/1914301/1371243972" TargetMode="External" /><Relationship Id="rId29" Type="http://schemas.openxmlformats.org/officeDocument/2006/relationships/hyperlink" Target="https://pbs.twimg.com/profile_banners/830846978582011905/1539623241" TargetMode="External" /><Relationship Id="rId30" Type="http://schemas.openxmlformats.org/officeDocument/2006/relationships/hyperlink" Target="https://pbs.twimg.com/profile_banners/37667747/1571152339" TargetMode="External" /><Relationship Id="rId31" Type="http://schemas.openxmlformats.org/officeDocument/2006/relationships/hyperlink" Target="https://pbs.twimg.com/profile_banners/29306310/1556738918" TargetMode="External" /><Relationship Id="rId32" Type="http://schemas.openxmlformats.org/officeDocument/2006/relationships/hyperlink" Target="https://pbs.twimg.com/profile_banners/17157969/1407966809" TargetMode="External" /><Relationship Id="rId33" Type="http://schemas.openxmlformats.org/officeDocument/2006/relationships/hyperlink" Target="https://pbs.twimg.com/profile_banners/1702199024/1429516575" TargetMode="External" /><Relationship Id="rId34" Type="http://schemas.openxmlformats.org/officeDocument/2006/relationships/hyperlink" Target="https://pbs.twimg.com/profile_banners/1595292708/1547632467" TargetMode="External" /><Relationship Id="rId35" Type="http://schemas.openxmlformats.org/officeDocument/2006/relationships/hyperlink" Target="https://pbs.twimg.com/profile_banners/1141240839273963520/1561982683" TargetMode="External" /><Relationship Id="rId36" Type="http://schemas.openxmlformats.org/officeDocument/2006/relationships/hyperlink" Target="https://pbs.twimg.com/profile_banners/603376724/1535101398" TargetMode="External" /><Relationship Id="rId37" Type="http://schemas.openxmlformats.org/officeDocument/2006/relationships/hyperlink" Target="https://pbs.twimg.com/profile_banners/888340963/1568950661" TargetMode="External" /><Relationship Id="rId38" Type="http://schemas.openxmlformats.org/officeDocument/2006/relationships/hyperlink" Target="https://pbs.twimg.com/profile_banners/364359164/1550673686" TargetMode="External" /><Relationship Id="rId39" Type="http://schemas.openxmlformats.org/officeDocument/2006/relationships/hyperlink" Target="https://pbs.twimg.com/profile_banners/1225578282/1569476782" TargetMode="External" /><Relationship Id="rId40" Type="http://schemas.openxmlformats.org/officeDocument/2006/relationships/hyperlink" Target="https://pbs.twimg.com/profile_banners/1163095513/1547737990" TargetMode="External" /><Relationship Id="rId41" Type="http://schemas.openxmlformats.org/officeDocument/2006/relationships/hyperlink" Target="https://pbs.twimg.com/profile_banners/720303639277928448/1573092069" TargetMode="External" /><Relationship Id="rId42" Type="http://schemas.openxmlformats.org/officeDocument/2006/relationships/hyperlink" Target="https://pbs.twimg.com/profile_banners/1023844178097319936/1533130556" TargetMode="External" /><Relationship Id="rId43" Type="http://schemas.openxmlformats.org/officeDocument/2006/relationships/hyperlink" Target="https://pbs.twimg.com/profile_banners/24256031/1572979627" TargetMode="External" /><Relationship Id="rId44" Type="http://schemas.openxmlformats.org/officeDocument/2006/relationships/hyperlink" Target="https://pbs.twimg.com/profile_banners/472810111/1569915646"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9/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2/bg.gif" TargetMode="External" /><Relationship Id="rId53" Type="http://schemas.openxmlformats.org/officeDocument/2006/relationships/hyperlink" Target="http://abs.twimg.com/images/themes/theme15/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9/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pbs.twimg.com/profile_images/1162090856402358272/hs_qLtQs_normal.jpg" TargetMode="External" /><Relationship Id="rId68" Type="http://schemas.openxmlformats.org/officeDocument/2006/relationships/hyperlink" Target="http://pbs.twimg.com/profile_images/1850241563/tebest_normal.jpg" TargetMode="External" /><Relationship Id="rId69" Type="http://schemas.openxmlformats.org/officeDocument/2006/relationships/hyperlink" Target="http://pbs.twimg.com/profile_images/562169661995745280/CRdQAyFT_normal.png" TargetMode="External" /><Relationship Id="rId70" Type="http://schemas.openxmlformats.org/officeDocument/2006/relationships/hyperlink" Target="http://pbs.twimg.com/profile_images/666174513432780800/F6mrrRTU_normal.png" TargetMode="External" /><Relationship Id="rId71" Type="http://schemas.openxmlformats.org/officeDocument/2006/relationships/hyperlink" Target="http://pbs.twimg.com/profile_images/1116670839481675777/TjE-LBYr_normal.jpg" TargetMode="External" /><Relationship Id="rId72" Type="http://schemas.openxmlformats.org/officeDocument/2006/relationships/hyperlink" Target="http://pbs.twimg.com/profile_images/919146081941884928/Woth6WEO_normal.jpg" TargetMode="External" /><Relationship Id="rId73" Type="http://schemas.openxmlformats.org/officeDocument/2006/relationships/hyperlink" Target="http://pbs.twimg.com/profile_images/378800000715253761/1ad2b6e68fd8f2233911eee1f5b350a7_normal.jpeg" TargetMode="External" /><Relationship Id="rId74" Type="http://schemas.openxmlformats.org/officeDocument/2006/relationships/hyperlink" Target="http://pbs.twimg.com/profile_images/958684051950489601/Wh1eDlKa_normal.jpg" TargetMode="External" /><Relationship Id="rId75" Type="http://schemas.openxmlformats.org/officeDocument/2006/relationships/hyperlink" Target="http://pbs.twimg.com/profile_images/1116040269848354818/lY_x-9Dm_normal.png" TargetMode="External" /><Relationship Id="rId76" Type="http://schemas.openxmlformats.org/officeDocument/2006/relationships/hyperlink" Target="http://pbs.twimg.com/profile_images/1123669876432953344/zHabL3iH_normal.png" TargetMode="External" /><Relationship Id="rId77" Type="http://schemas.openxmlformats.org/officeDocument/2006/relationships/hyperlink" Target="http://pbs.twimg.com/profile_images/489867715964710913/9sTPjpUp_normal.jpeg" TargetMode="External" /><Relationship Id="rId78" Type="http://schemas.openxmlformats.org/officeDocument/2006/relationships/hyperlink" Target="http://pbs.twimg.com/profile_images/866505920355983360/Hj4kO01r_normal.jpg" TargetMode="External" /><Relationship Id="rId79" Type="http://schemas.openxmlformats.org/officeDocument/2006/relationships/hyperlink" Target="http://pbs.twimg.com/profile_images/1088441451606880256/ghQxNf82_normal.jpg" TargetMode="External" /><Relationship Id="rId80" Type="http://schemas.openxmlformats.org/officeDocument/2006/relationships/hyperlink" Target="http://pbs.twimg.com/profile_images/1085475591883837440/bRI9k0TR_normal.jpg" TargetMode="External" /><Relationship Id="rId81" Type="http://schemas.openxmlformats.org/officeDocument/2006/relationships/hyperlink" Target="http://pbs.twimg.com/profile_images/1145271710188527616/sP8Al6Ei_normal.jpg" TargetMode="External" /><Relationship Id="rId82" Type="http://schemas.openxmlformats.org/officeDocument/2006/relationships/hyperlink" Target="http://pbs.twimg.com/profile_images/1066835631085629440/zcx5wRKt_normal.jpg" TargetMode="External" /><Relationship Id="rId83" Type="http://schemas.openxmlformats.org/officeDocument/2006/relationships/hyperlink" Target="http://pbs.twimg.com/profile_images/1166060301625614338/7r_YlRP8_normal.jpg" TargetMode="External" /><Relationship Id="rId84" Type="http://schemas.openxmlformats.org/officeDocument/2006/relationships/hyperlink" Target="http://pbs.twimg.com/profile_images/1156732885623287808/9-DX4RN4_normal.jpg" TargetMode="External" /><Relationship Id="rId85" Type="http://schemas.openxmlformats.org/officeDocument/2006/relationships/hyperlink" Target="http://pbs.twimg.com/profile_images/948458312214949888/6Wo096-1_normal.jpg" TargetMode="External" /><Relationship Id="rId86" Type="http://schemas.openxmlformats.org/officeDocument/2006/relationships/hyperlink" Target="http://pbs.twimg.com/profile_images/993518131099373570/hCLQuUrH_normal.jpg" TargetMode="External" /><Relationship Id="rId87" Type="http://schemas.openxmlformats.org/officeDocument/2006/relationships/hyperlink" Target="http://pbs.twimg.com/profile_images/1192260662719864838/QRW-Wwzq_normal.jpg" TargetMode="External" /><Relationship Id="rId88" Type="http://schemas.openxmlformats.org/officeDocument/2006/relationships/hyperlink" Target="http://pbs.twimg.com/profile_images/1024648751871340546/hrmKOywG_normal.jpg" TargetMode="External" /><Relationship Id="rId89" Type="http://schemas.openxmlformats.org/officeDocument/2006/relationships/hyperlink" Target="http://pbs.twimg.com/profile_images/1192785362369863685/Dh7yoYSl_normal.jpg" TargetMode="External" /><Relationship Id="rId90" Type="http://schemas.openxmlformats.org/officeDocument/2006/relationships/hyperlink" Target="http://pbs.twimg.com/profile_images/912934939334774784/9qfYfCqv_normal.jpg" TargetMode="External" /><Relationship Id="rId91" Type="http://schemas.openxmlformats.org/officeDocument/2006/relationships/hyperlink" Target="https://twitter.com/arttuhamalainen" TargetMode="External" /><Relationship Id="rId92" Type="http://schemas.openxmlformats.org/officeDocument/2006/relationships/hyperlink" Target="https://twitter.com/teelmo" TargetMode="External" /><Relationship Id="rId93" Type="http://schemas.openxmlformats.org/officeDocument/2006/relationships/hyperlink" Target="https://twitter.com/tilastokeskus" TargetMode="External" /><Relationship Id="rId94" Type="http://schemas.openxmlformats.org/officeDocument/2006/relationships/hyperlink" Target="https://twitter.com/fmi_marine" TargetMode="External" /><Relationship Id="rId95" Type="http://schemas.openxmlformats.org/officeDocument/2006/relationships/hyperlink" Target="https://twitter.com/erikaisohanni" TargetMode="External" /><Relationship Id="rId96" Type="http://schemas.openxmlformats.org/officeDocument/2006/relationships/hyperlink" Target="https://twitter.com/juuhaa" TargetMode="External" /><Relationship Id="rId97" Type="http://schemas.openxmlformats.org/officeDocument/2006/relationships/hyperlink" Target="https://twitter.com/panuraatikainen" TargetMode="External" /><Relationship Id="rId98" Type="http://schemas.openxmlformats.org/officeDocument/2006/relationships/hyperlink" Target="https://twitter.com/riittailonen" TargetMode="External" /><Relationship Id="rId99" Type="http://schemas.openxmlformats.org/officeDocument/2006/relationships/hyperlink" Target="https://twitter.com/reindeerfinn" TargetMode="External" /><Relationship Id="rId100" Type="http://schemas.openxmlformats.org/officeDocument/2006/relationships/hyperlink" Target="https://twitter.com/angelozehr" TargetMode="External" /><Relationship Id="rId101" Type="http://schemas.openxmlformats.org/officeDocument/2006/relationships/hyperlink" Target="https://twitter.com/hponka" TargetMode="External" /><Relationship Id="rId102" Type="http://schemas.openxmlformats.org/officeDocument/2006/relationships/hyperlink" Target="https://twitter.com/tommi_kinnunen" TargetMode="External" /><Relationship Id="rId103" Type="http://schemas.openxmlformats.org/officeDocument/2006/relationships/hyperlink" Target="https://twitter.com/3lsik" TargetMode="External" /><Relationship Id="rId104" Type="http://schemas.openxmlformats.org/officeDocument/2006/relationships/hyperlink" Target="https://twitter.com/paivirasanen" TargetMode="External" /><Relationship Id="rId105" Type="http://schemas.openxmlformats.org/officeDocument/2006/relationships/hyperlink" Target="https://twitter.com/elisaesports" TargetMode="External" /><Relationship Id="rId106" Type="http://schemas.openxmlformats.org/officeDocument/2006/relationships/hyperlink" Target="https://twitter.com/stimby_" TargetMode="External" /><Relationship Id="rId107" Type="http://schemas.openxmlformats.org/officeDocument/2006/relationships/hyperlink" Target="https://twitter.com/vici" TargetMode="External" /><Relationship Id="rId108" Type="http://schemas.openxmlformats.org/officeDocument/2006/relationships/hyperlink" Target="https://twitter.com/t0mbbaa" TargetMode="External" /><Relationship Id="rId109" Type="http://schemas.openxmlformats.org/officeDocument/2006/relationships/hyperlink" Target="https://twitter.com/ence" TargetMode="External" /><Relationship Id="rId110" Type="http://schemas.openxmlformats.org/officeDocument/2006/relationships/hyperlink" Target="https://twitter.com/robujohnson" TargetMode="External" /><Relationship Id="rId111" Type="http://schemas.openxmlformats.org/officeDocument/2006/relationships/hyperlink" Target="https://twitter.com/100thieves" TargetMode="External" /><Relationship Id="rId112" Type="http://schemas.openxmlformats.org/officeDocument/2006/relationships/hyperlink" Target="https://twitter.com/pelaajatcom" TargetMode="External" /><Relationship Id="rId113" Type="http://schemas.openxmlformats.org/officeDocument/2006/relationships/hyperlink" Target="https://twitter.com/mihkal" TargetMode="External" /><Relationship Id="rId114" Type="http://schemas.openxmlformats.org/officeDocument/2006/relationships/hyperlink" Target="https://twitter.com/yleastudio" TargetMode="External" /><Relationship Id="rId115" Type="http://schemas.openxmlformats.org/officeDocument/2006/relationships/comments" Target="../comments2.xml" /><Relationship Id="rId116" Type="http://schemas.openxmlformats.org/officeDocument/2006/relationships/vmlDrawing" Target="../drawings/vmlDrawing2.vml" /><Relationship Id="rId117" Type="http://schemas.openxmlformats.org/officeDocument/2006/relationships/table" Target="../tables/table2.xml" /><Relationship Id="rId118" Type="http://schemas.openxmlformats.org/officeDocument/2006/relationships/drawing" Target="../drawings/drawing1.xml" /><Relationship Id="rId1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lisaviihde.fi/sport/sarjat/1215/intel-extreme-masters" TargetMode="External" /><Relationship Id="rId2" Type="http://schemas.openxmlformats.org/officeDocument/2006/relationships/hyperlink" Target="https://www.finlex.fi/fi/laki/ajantasa/1999/19991346" TargetMode="External" /><Relationship Id="rId3" Type="http://schemas.openxmlformats.org/officeDocument/2006/relationships/hyperlink" Target="https://areena.yle.fi/1-4584686" TargetMode="External" /><Relationship Id="rId4" Type="http://schemas.openxmlformats.org/officeDocument/2006/relationships/hyperlink" Target="https://pelaajat.com/esports/sunny-kertoo-encen-kokemasta-paineesta-paatavoitteemme-on-valmistautua-ensi-vuoteen" TargetMode="External" /><Relationship Id="rId5" Type="http://schemas.openxmlformats.org/officeDocument/2006/relationships/hyperlink" Target="https://www.seurakuntalainen.fi/uutiset/paivi-rasanen-ei-aio-poistaa-kirjoituksiaan-vaikka-rikostuomio-tulisi-tarkeampaa-olla-vastaamassa-jumalan-valtaistuimen-edessa/#.XcLqPAZpPIs.twitter" TargetMode="External" /><Relationship Id="rId6" Type="http://schemas.openxmlformats.org/officeDocument/2006/relationships/hyperlink" Target="https://twitter.com/Verouutiset/status/1191308894993289216" TargetMode="External" /><Relationship Id="rId7" Type="http://schemas.openxmlformats.org/officeDocument/2006/relationships/hyperlink" Target="https://blog.az.sg/posts/mapping-switzerland-2/" TargetMode="External" /><Relationship Id="rId8" Type="http://schemas.openxmlformats.org/officeDocument/2006/relationships/hyperlink" Target="https://github.com/angelozehr/bivariate-maps-react-d3" TargetMode="External" /><Relationship Id="rId9" Type="http://schemas.openxmlformats.org/officeDocument/2006/relationships/hyperlink" Target="http://www.stat.fi/tietotrendit/artikkelit/2019/arvonlisavero-haivyttaa-progression-vaikutuksen-pienituloisimmilta/" TargetMode="External" /><Relationship Id="rId10" Type="http://schemas.openxmlformats.org/officeDocument/2006/relationships/hyperlink" Target="https://en.ilmatieteenlaitos.fi/ice-conditions" TargetMode="External" /><Relationship Id="rId11" Type="http://schemas.openxmlformats.org/officeDocument/2006/relationships/hyperlink" Target="https://www.finlex.fi/fi/laki/ajantasa/1999/19991346" TargetMode="External" /><Relationship Id="rId12" Type="http://schemas.openxmlformats.org/officeDocument/2006/relationships/hyperlink" Target="https://dynamic.hs.fi/2019/maailma-kun-synnyit/" TargetMode="External" /><Relationship Id="rId13" Type="http://schemas.openxmlformats.org/officeDocument/2006/relationships/hyperlink" Target="https://www.sttk.fi/2019/09/04/rikkaat-eivat-kannattele-suomea/" TargetMode="External" /><Relationship Id="rId14" Type="http://schemas.openxmlformats.org/officeDocument/2006/relationships/hyperlink" Target="https://yle.fi/uutiset/3-10035200" TargetMode="External" /><Relationship Id="rId15" Type="http://schemas.openxmlformats.org/officeDocument/2006/relationships/hyperlink" Target="https://www.iltalehti.fi/kotimaa/a/395c6a1d-07a0-4172-a87b-90c1bc418aea" TargetMode="External" /><Relationship Id="rId16" Type="http://schemas.openxmlformats.org/officeDocument/2006/relationships/hyperlink" Target="https://yle.fi/uutiset/3-11048377" TargetMode="External" /><Relationship Id="rId17" Type="http://schemas.openxmlformats.org/officeDocument/2006/relationships/hyperlink" Target="https://www.maaseuduntulevaisuus.fi/politiikka/artikkeli-1.546742" TargetMode="External" /><Relationship Id="rId18" Type="http://schemas.openxmlformats.org/officeDocument/2006/relationships/hyperlink" Target="https://areena.yle.fi/1-4584686" TargetMode="External" /><Relationship Id="rId19" Type="http://schemas.openxmlformats.org/officeDocument/2006/relationships/hyperlink" Target="https://pelaajat.com/esports/sunny-kertoo-encen-kokemasta-paineesta-paatavoitteemme-on-valmistautua-ensi-vuoteen" TargetMode="External" /><Relationship Id="rId20" Type="http://schemas.openxmlformats.org/officeDocument/2006/relationships/hyperlink" Target="https://www.seurakuntalainen.fi/uutiset/paivi-rasanen-ei-aio-poistaa-kirjoituksiaan-vaikka-rikostuomio-tulisi-tarkeampaa-olla-vastaamassa-jumalan-valtaistuimen-edessa/#.XcLqPAZpPIs.twitter" TargetMode="External" /><Relationship Id="rId21" Type="http://schemas.openxmlformats.org/officeDocument/2006/relationships/hyperlink" Target="https://elisaviihde.fi/sport/sarjat/1215/intel-extreme-masters" TargetMode="External" /><Relationship Id="rId22" Type="http://schemas.openxmlformats.org/officeDocument/2006/relationships/hyperlink" Target="http://www.stat.fi/tietotrendit/artikkelit/2019/arvonlisavero-haivyttaa-progression-vaikutuksen-pienituloisimmilta/" TargetMode="External" /><Relationship Id="rId23" Type="http://schemas.openxmlformats.org/officeDocument/2006/relationships/table" Target="../tables/table11.xm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687</v>
      </c>
      <c r="BD2" s="13" t="s">
        <v>697</v>
      </c>
      <c r="BE2" s="13" t="s">
        <v>698</v>
      </c>
      <c r="BF2" s="67" t="s">
        <v>1102</v>
      </c>
      <c r="BG2" s="67" t="s">
        <v>1103</v>
      </c>
      <c r="BH2" s="67" t="s">
        <v>1104</v>
      </c>
      <c r="BI2" s="67" t="s">
        <v>1105</v>
      </c>
      <c r="BJ2" s="67" t="s">
        <v>1106</v>
      </c>
      <c r="BK2" s="67" t="s">
        <v>1107</v>
      </c>
      <c r="BL2" s="67" t="s">
        <v>1108</v>
      </c>
      <c r="BM2" s="67" t="s">
        <v>1109</v>
      </c>
      <c r="BN2" s="67" t="s">
        <v>1110</v>
      </c>
    </row>
    <row r="3" spans="1:66" ht="15" customHeight="1">
      <c r="A3" s="84" t="s">
        <v>214</v>
      </c>
      <c r="B3" s="84" t="s">
        <v>214</v>
      </c>
      <c r="C3" s="53" t="s">
        <v>1146</v>
      </c>
      <c r="D3" s="54">
        <v>3</v>
      </c>
      <c r="E3" s="65" t="s">
        <v>132</v>
      </c>
      <c r="F3" s="55">
        <v>32</v>
      </c>
      <c r="G3" s="53"/>
      <c r="H3" s="57"/>
      <c r="I3" s="56"/>
      <c r="J3" s="56"/>
      <c r="K3" s="36" t="s">
        <v>65</v>
      </c>
      <c r="L3" s="62">
        <v>3</v>
      </c>
      <c r="M3" s="62"/>
      <c r="N3" s="63"/>
      <c r="O3" s="85" t="s">
        <v>176</v>
      </c>
      <c r="P3" s="87">
        <v>43769.87704861111</v>
      </c>
      <c r="Q3" s="85" t="s">
        <v>241</v>
      </c>
      <c r="R3" s="85"/>
      <c r="S3" s="85"/>
      <c r="T3" s="85" t="s">
        <v>293</v>
      </c>
      <c r="U3" s="90" t="s">
        <v>300</v>
      </c>
      <c r="V3" s="90" t="s">
        <v>300</v>
      </c>
      <c r="W3" s="87">
        <v>43769.87704861111</v>
      </c>
      <c r="X3" s="91">
        <v>43769</v>
      </c>
      <c r="Y3" s="93" t="s">
        <v>315</v>
      </c>
      <c r="Z3" s="90" t="s">
        <v>352</v>
      </c>
      <c r="AA3" s="85"/>
      <c r="AB3" s="85"/>
      <c r="AC3" s="93" t="s">
        <v>389</v>
      </c>
      <c r="AD3" s="85"/>
      <c r="AE3" s="85" t="b">
        <v>0</v>
      </c>
      <c r="AF3" s="85">
        <v>353</v>
      </c>
      <c r="AG3" s="93" t="s">
        <v>427</v>
      </c>
      <c r="AH3" s="85" t="b">
        <v>0</v>
      </c>
      <c r="AI3" s="85" t="s">
        <v>432</v>
      </c>
      <c r="AJ3" s="85"/>
      <c r="AK3" s="93" t="s">
        <v>427</v>
      </c>
      <c r="AL3" s="85" t="b">
        <v>0</v>
      </c>
      <c r="AM3" s="85">
        <v>37</v>
      </c>
      <c r="AN3" s="93" t="s">
        <v>427</v>
      </c>
      <c r="AO3" s="85" t="s">
        <v>436</v>
      </c>
      <c r="AP3" s="85" t="b">
        <v>0</v>
      </c>
      <c r="AQ3" s="93" t="s">
        <v>389</v>
      </c>
      <c r="AR3" s="85" t="s">
        <v>238</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3</v>
      </c>
      <c r="BM3" s="52">
        <v>100</v>
      </c>
      <c r="BN3" s="51">
        <v>3</v>
      </c>
    </row>
    <row r="4" spans="1:66" ht="15" customHeight="1">
      <c r="A4" s="84" t="s">
        <v>215</v>
      </c>
      <c r="B4" s="84" t="s">
        <v>214</v>
      </c>
      <c r="C4" s="53" t="s">
        <v>1146</v>
      </c>
      <c r="D4" s="54">
        <v>3</v>
      </c>
      <c r="E4" s="65" t="s">
        <v>132</v>
      </c>
      <c r="F4" s="55">
        <v>32</v>
      </c>
      <c r="G4" s="53"/>
      <c r="H4" s="57"/>
      <c r="I4" s="56"/>
      <c r="J4" s="56"/>
      <c r="K4" s="36" t="s">
        <v>65</v>
      </c>
      <c r="L4" s="83">
        <v>4</v>
      </c>
      <c r="M4" s="83"/>
      <c r="N4" s="63"/>
      <c r="O4" s="86" t="s">
        <v>238</v>
      </c>
      <c r="P4" s="88">
        <v>43770.28208333333</v>
      </c>
      <c r="Q4" s="86" t="s">
        <v>241</v>
      </c>
      <c r="R4" s="86"/>
      <c r="S4" s="86"/>
      <c r="T4" s="86" t="s">
        <v>293</v>
      </c>
      <c r="U4" s="89" t="s">
        <v>300</v>
      </c>
      <c r="V4" s="89" t="s">
        <v>300</v>
      </c>
      <c r="W4" s="88">
        <v>43770.28208333333</v>
      </c>
      <c r="X4" s="92">
        <v>43770</v>
      </c>
      <c r="Y4" s="94" t="s">
        <v>316</v>
      </c>
      <c r="Z4" s="89" t="s">
        <v>353</v>
      </c>
      <c r="AA4" s="86"/>
      <c r="AB4" s="86"/>
      <c r="AC4" s="94" t="s">
        <v>390</v>
      </c>
      <c r="AD4" s="86"/>
      <c r="AE4" s="86" t="b">
        <v>0</v>
      </c>
      <c r="AF4" s="86">
        <v>0</v>
      </c>
      <c r="AG4" s="94" t="s">
        <v>427</v>
      </c>
      <c r="AH4" s="86" t="b">
        <v>0</v>
      </c>
      <c r="AI4" s="86" t="s">
        <v>432</v>
      </c>
      <c r="AJ4" s="86"/>
      <c r="AK4" s="94" t="s">
        <v>427</v>
      </c>
      <c r="AL4" s="86" t="b">
        <v>0</v>
      </c>
      <c r="AM4" s="86">
        <v>37</v>
      </c>
      <c r="AN4" s="94" t="s">
        <v>389</v>
      </c>
      <c r="AO4" s="86" t="s">
        <v>437</v>
      </c>
      <c r="AP4" s="86" t="b">
        <v>0</v>
      </c>
      <c r="AQ4" s="94" t="s">
        <v>389</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3</v>
      </c>
      <c r="BM4" s="52">
        <v>100</v>
      </c>
      <c r="BN4" s="51">
        <v>3</v>
      </c>
    </row>
    <row r="5" spans="1:66" ht="15">
      <c r="A5" s="84" t="s">
        <v>216</v>
      </c>
      <c r="B5" s="84" t="s">
        <v>216</v>
      </c>
      <c r="C5" s="53" t="s">
        <v>1146</v>
      </c>
      <c r="D5" s="54">
        <v>3</v>
      </c>
      <c r="E5" s="65" t="s">
        <v>132</v>
      </c>
      <c r="F5" s="55">
        <v>32</v>
      </c>
      <c r="G5" s="53"/>
      <c r="H5" s="57"/>
      <c r="I5" s="56"/>
      <c r="J5" s="56"/>
      <c r="K5" s="36" t="s">
        <v>65</v>
      </c>
      <c r="L5" s="83">
        <v>5</v>
      </c>
      <c r="M5" s="83"/>
      <c r="N5" s="63"/>
      <c r="O5" s="86" t="s">
        <v>176</v>
      </c>
      <c r="P5" s="88">
        <v>43770.28811342592</v>
      </c>
      <c r="Q5" s="86" t="s">
        <v>242</v>
      </c>
      <c r="R5" s="89" t="s">
        <v>264</v>
      </c>
      <c r="S5" s="86" t="s">
        <v>280</v>
      </c>
      <c r="T5" s="86" t="s">
        <v>294</v>
      </c>
      <c r="U5" s="89" t="s">
        <v>301</v>
      </c>
      <c r="V5" s="89" t="s">
        <v>301</v>
      </c>
      <c r="W5" s="88">
        <v>43770.28811342592</v>
      </c>
      <c r="X5" s="92">
        <v>43770</v>
      </c>
      <c r="Y5" s="94" t="s">
        <v>317</v>
      </c>
      <c r="Z5" s="89" t="s">
        <v>354</v>
      </c>
      <c r="AA5" s="86"/>
      <c r="AB5" s="86"/>
      <c r="AC5" s="94" t="s">
        <v>391</v>
      </c>
      <c r="AD5" s="86"/>
      <c r="AE5" s="86" t="b">
        <v>0</v>
      </c>
      <c r="AF5" s="86">
        <v>1</v>
      </c>
      <c r="AG5" s="94" t="s">
        <v>427</v>
      </c>
      <c r="AH5" s="86" t="b">
        <v>0</v>
      </c>
      <c r="AI5" s="86" t="s">
        <v>432</v>
      </c>
      <c r="AJ5" s="86"/>
      <c r="AK5" s="94" t="s">
        <v>427</v>
      </c>
      <c r="AL5" s="86" t="b">
        <v>0</v>
      </c>
      <c r="AM5" s="86">
        <v>3</v>
      </c>
      <c r="AN5" s="94" t="s">
        <v>427</v>
      </c>
      <c r="AO5" s="86" t="s">
        <v>436</v>
      </c>
      <c r="AP5" s="86" t="b">
        <v>0</v>
      </c>
      <c r="AQ5" s="94" t="s">
        <v>391</v>
      </c>
      <c r="AR5" s="86" t="s">
        <v>238</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27</v>
      </c>
      <c r="BM5" s="52">
        <v>100</v>
      </c>
      <c r="BN5" s="51">
        <v>27</v>
      </c>
    </row>
    <row r="6" spans="1:66" ht="15">
      <c r="A6" s="84" t="s">
        <v>215</v>
      </c>
      <c r="B6" s="84" t="s">
        <v>216</v>
      </c>
      <c r="C6" s="53" t="s">
        <v>1146</v>
      </c>
      <c r="D6" s="54">
        <v>3</v>
      </c>
      <c r="E6" s="65" t="s">
        <v>132</v>
      </c>
      <c r="F6" s="55">
        <v>32</v>
      </c>
      <c r="G6" s="53"/>
      <c r="H6" s="57"/>
      <c r="I6" s="56"/>
      <c r="J6" s="56"/>
      <c r="K6" s="36" t="s">
        <v>65</v>
      </c>
      <c r="L6" s="83">
        <v>6</v>
      </c>
      <c r="M6" s="83"/>
      <c r="N6" s="63"/>
      <c r="O6" s="86" t="s">
        <v>238</v>
      </c>
      <c r="P6" s="88">
        <v>43770.29064814815</v>
      </c>
      <c r="Q6" s="86" t="s">
        <v>242</v>
      </c>
      <c r="R6" s="86"/>
      <c r="S6" s="86"/>
      <c r="T6" s="86"/>
      <c r="U6" s="86"/>
      <c r="V6" s="89" t="s">
        <v>310</v>
      </c>
      <c r="W6" s="88">
        <v>43770.29064814815</v>
      </c>
      <c r="X6" s="92">
        <v>43770</v>
      </c>
      <c r="Y6" s="94" t="s">
        <v>318</v>
      </c>
      <c r="Z6" s="89" t="s">
        <v>355</v>
      </c>
      <c r="AA6" s="86"/>
      <c r="AB6" s="86"/>
      <c r="AC6" s="94" t="s">
        <v>392</v>
      </c>
      <c r="AD6" s="86"/>
      <c r="AE6" s="86" t="b">
        <v>0</v>
      </c>
      <c r="AF6" s="86">
        <v>0</v>
      </c>
      <c r="AG6" s="94" t="s">
        <v>427</v>
      </c>
      <c r="AH6" s="86" t="b">
        <v>0</v>
      </c>
      <c r="AI6" s="86" t="s">
        <v>432</v>
      </c>
      <c r="AJ6" s="86"/>
      <c r="AK6" s="94" t="s">
        <v>427</v>
      </c>
      <c r="AL6" s="86" t="b">
        <v>0</v>
      </c>
      <c r="AM6" s="86">
        <v>3</v>
      </c>
      <c r="AN6" s="94" t="s">
        <v>391</v>
      </c>
      <c r="AO6" s="86" t="s">
        <v>437</v>
      </c>
      <c r="AP6" s="86" t="b">
        <v>0</v>
      </c>
      <c r="AQ6" s="94" t="s">
        <v>391</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27</v>
      </c>
      <c r="BM6" s="52">
        <v>100</v>
      </c>
      <c r="BN6" s="51">
        <v>27</v>
      </c>
    </row>
    <row r="7" spans="1:66" ht="15">
      <c r="A7" s="84" t="s">
        <v>217</v>
      </c>
      <c r="B7" s="84" t="s">
        <v>217</v>
      </c>
      <c r="C7" s="53" t="s">
        <v>1146</v>
      </c>
      <c r="D7" s="54">
        <v>3</v>
      </c>
      <c r="E7" s="65" t="s">
        <v>132</v>
      </c>
      <c r="F7" s="55">
        <v>32</v>
      </c>
      <c r="G7" s="53"/>
      <c r="H7" s="57"/>
      <c r="I7" s="56"/>
      <c r="J7" s="56"/>
      <c r="K7" s="36" t="s">
        <v>65</v>
      </c>
      <c r="L7" s="83">
        <v>7</v>
      </c>
      <c r="M7" s="83"/>
      <c r="N7" s="63"/>
      <c r="O7" s="86" t="s">
        <v>176</v>
      </c>
      <c r="P7" s="88">
        <v>43769.575532407405</v>
      </c>
      <c r="Q7" s="86" t="s">
        <v>243</v>
      </c>
      <c r="R7" s="89" t="s">
        <v>265</v>
      </c>
      <c r="S7" s="86" t="s">
        <v>281</v>
      </c>
      <c r="T7" s="86"/>
      <c r="U7" s="89" t="s">
        <v>302</v>
      </c>
      <c r="V7" s="89" t="s">
        <v>302</v>
      </c>
      <c r="W7" s="88">
        <v>43769.575532407405</v>
      </c>
      <c r="X7" s="92">
        <v>43769</v>
      </c>
      <c r="Y7" s="94" t="s">
        <v>319</v>
      </c>
      <c r="Z7" s="89" t="s">
        <v>356</v>
      </c>
      <c r="AA7" s="86"/>
      <c r="AB7" s="86"/>
      <c r="AC7" s="94" t="s">
        <v>393</v>
      </c>
      <c r="AD7" s="86"/>
      <c r="AE7" s="86" t="b">
        <v>0</v>
      </c>
      <c r="AF7" s="86">
        <v>32</v>
      </c>
      <c r="AG7" s="94" t="s">
        <v>427</v>
      </c>
      <c r="AH7" s="86" t="b">
        <v>0</v>
      </c>
      <c r="AI7" s="86" t="s">
        <v>433</v>
      </c>
      <c r="AJ7" s="86"/>
      <c r="AK7" s="94" t="s">
        <v>427</v>
      </c>
      <c r="AL7" s="86" t="b">
        <v>0</v>
      </c>
      <c r="AM7" s="86">
        <v>16</v>
      </c>
      <c r="AN7" s="94" t="s">
        <v>427</v>
      </c>
      <c r="AO7" s="86" t="s">
        <v>436</v>
      </c>
      <c r="AP7" s="86" t="b">
        <v>0</v>
      </c>
      <c r="AQ7" s="94" t="s">
        <v>393</v>
      </c>
      <c r="AR7" s="86" t="s">
        <v>238</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39</v>
      </c>
      <c r="BM7" s="52">
        <v>100</v>
      </c>
      <c r="BN7" s="51">
        <v>39</v>
      </c>
    </row>
    <row r="8" spans="1:66" ht="15">
      <c r="A8" s="84" t="s">
        <v>215</v>
      </c>
      <c r="B8" s="84" t="s">
        <v>217</v>
      </c>
      <c r="C8" s="53" t="s">
        <v>1146</v>
      </c>
      <c r="D8" s="54">
        <v>3</v>
      </c>
      <c r="E8" s="65" t="s">
        <v>132</v>
      </c>
      <c r="F8" s="55">
        <v>32</v>
      </c>
      <c r="G8" s="53"/>
      <c r="H8" s="57"/>
      <c r="I8" s="56"/>
      <c r="J8" s="56"/>
      <c r="K8" s="36" t="s">
        <v>65</v>
      </c>
      <c r="L8" s="83">
        <v>8</v>
      </c>
      <c r="M8" s="83"/>
      <c r="N8" s="63"/>
      <c r="O8" s="86" t="s">
        <v>238</v>
      </c>
      <c r="P8" s="88">
        <v>43770.29194444444</v>
      </c>
      <c r="Q8" s="86" t="s">
        <v>243</v>
      </c>
      <c r="R8" s="86"/>
      <c r="S8" s="86"/>
      <c r="T8" s="86"/>
      <c r="U8" s="86"/>
      <c r="V8" s="89" t="s">
        <v>310</v>
      </c>
      <c r="W8" s="88">
        <v>43770.29194444444</v>
      </c>
      <c r="X8" s="92">
        <v>43770</v>
      </c>
      <c r="Y8" s="94" t="s">
        <v>320</v>
      </c>
      <c r="Z8" s="89" t="s">
        <v>357</v>
      </c>
      <c r="AA8" s="86"/>
      <c r="AB8" s="86"/>
      <c r="AC8" s="94" t="s">
        <v>394</v>
      </c>
      <c r="AD8" s="86"/>
      <c r="AE8" s="86" t="b">
        <v>0</v>
      </c>
      <c r="AF8" s="86">
        <v>0</v>
      </c>
      <c r="AG8" s="94" t="s">
        <v>427</v>
      </c>
      <c r="AH8" s="86" t="b">
        <v>0</v>
      </c>
      <c r="AI8" s="86" t="s">
        <v>433</v>
      </c>
      <c r="AJ8" s="86"/>
      <c r="AK8" s="94" t="s">
        <v>427</v>
      </c>
      <c r="AL8" s="86" t="b">
        <v>0</v>
      </c>
      <c r="AM8" s="86">
        <v>16</v>
      </c>
      <c r="AN8" s="94" t="s">
        <v>393</v>
      </c>
      <c r="AO8" s="86" t="s">
        <v>437</v>
      </c>
      <c r="AP8" s="86" t="b">
        <v>0</v>
      </c>
      <c r="AQ8" s="94" t="s">
        <v>393</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39</v>
      </c>
      <c r="BM8" s="52">
        <v>100</v>
      </c>
      <c r="BN8" s="51">
        <v>39</v>
      </c>
    </row>
    <row r="9" spans="1:66" ht="15">
      <c r="A9" s="84" t="s">
        <v>218</v>
      </c>
      <c r="B9" s="84" t="s">
        <v>218</v>
      </c>
      <c r="C9" s="53" t="s">
        <v>1146</v>
      </c>
      <c r="D9" s="54">
        <v>3</v>
      </c>
      <c r="E9" s="65" t="s">
        <v>132</v>
      </c>
      <c r="F9" s="55">
        <v>32</v>
      </c>
      <c r="G9" s="53"/>
      <c r="H9" s="57"/>
      <c r="I9" s="56"/>
      <c r="J9" s="56"/>
      <c r="K9" s="36" t="s">
        <v>65</v>
      </c>
      <c r="L9" s="83">
        <v>9</v>
      </c>
      <c r="M9" s="83"/>
      <c r="N9" s="63"/>
      <c r="O9" s="86" t="s">
        <v>176</v>
      </c>
      <c r="P9" s="88">
        <v>43770.82141203704</v>
      </c>
      <c r="Q9" s="86" t="s">
        <v>244</v>
      </c>
      <c r="R9" s="86"/>
      <c r="S9" s="86"/>
      <c r="T9" s="86"/>
      <c r="U9" s="86"/>
      <c r="V9" s="89" t="s">
        <v>311</v>
      </c>
      <c r="W9" s="88">
        <v>43770.82141203704</v>
      </c>
      <c r="X9" s="92">
        <v>43770</v>
      </c>
      <c r="Y9" s="94" t="s">
        <v>321</v>
      </c>
      <c r="Z9" s="89" t="s">
        <v>358</v>
      </c>
      <c r="AA9" s="86"/>
      <c r="AB9" s="86"/>
      <c r="AC9" s="94" t="s">
        <v>395</v>
      </c>
      <c r="AD9" s="86"/>
      <c r="AE9" s="86" t="b">
        <v>0</v>
      </c>
      <c r="AF9" s="86">
        <v>262</v>
      </c>
      <c r="AG9" s="94" t="s">
        <v>427</v>
      </c>
      <c r="AH9" s="86" t="b">
        <v>0</v>
      </c>
      <c r="AI9" s="86" t="s">
        <v>432</v>
      </c>
      <c r="AJ9" s="86"/>
      <c r="AK9" s="94" t="s">
        <v>427</v>
      </c>
      <c r="AL9" s="86" t="b">
        <v>0</v>
      </c>
      <c r="AM9" s="86">
        <v>3</v>
      </c>
      <c r="AN9" s="94" t="s">
        <v>427</v>
      </c>
      <c r="AO9" s="86" t="s">
        <v>438</v>
      </c>
      <c r="AP9" s="86" t="b">
        <v>0</v>
      </c>
      <c r="AQ9" s="94" t="s">
        <v>395</v>
      </c>
      <c r="AR9" s="86" t="s">
        <v>238</v>
      </c>
      <c r="AS9" s="86">
        <v>0</v>
      </c>
      <c r="AT9" s="86">
        <v>0</v>
      </c>
      <c r="AU9" s="86" t="s">
        <v>441</v>
      </c>
      <c r="AV9" s="86" t="s">
        <v>442</v>
      </c>
      <c r="AW9" s="86" t="s">
        <v>443</v>
      </c>
      <c r="AX9" s="86" t="s">
        <v>444</v>
      </c>
      <c r="AY9" s="86" t="s">
        <v>445</v>
      </c>
      <c r="AZ9" s="86" t="s">
        <v>446</v>
      </c>
      <c r="BA9" s="86" t="s">
        <v>447</v>
      </c>
      <c r="BB9" s="89" t="s">
        <v>448</v>
      </c>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18</v>
      </c>
      <c r="BM9" s="52">
        <v>100</v>
      </c>
      <c r="BN9" s="51">
        <v>18</v>
      </c>
    </row>
    <row r="10" spans="1:66" ht="15">
      <c r="A10" s="84" t="s">
        <v>215</v>
      </c>
      <c r="B10" s="84" t="s">
        <v>218</v>
      </c>
      <c r="C10" s="53" t="s">
        <v>1146</v>
      </c>
      <c r="D10" s="54">
        <v>3</v>
      </c>
      <c r="E10" s="65" t="s">
        <v>132</v>
      </c>
      <c r="F10" s="55">
        <v>32</v>
      </c>
      <c r="G10" s="53"/>
      <c r="H10" s="57"/>
      <c r="I10" s="56"/>
      <c r="J10" s="56"/>
      <c r="K10" s="36" t="s">
        <v>65</v>
      </c>
      <c r="L10" s="83">
        <v>10</v>
      </c>
      <c r="M10" s="83"/>
      <c r="N10" s="63"/>
      <c r="O10" s="86" t="s">
        <v>238</v>
      </c>
      <c r="P10" s="88">
        <v>43770.85901620371</v>
      </c>
      <c r="Q10" s="86" t="s">
        <v>244</v>
      </c>
      <c r="R10" s="86"/>
      <c r="S10" s="86"/>
      <c r="T10" s="86"/>
      <c r="U10" s="86"/>
      <c r="V10" s="89" t="s">
        <v>310</v>
      </c>
      <c r="W10" s="88">
        <v>43770.85901620371</v>
      </c>
      <c r="X10" s="92">
        <v>43770</v>
      </c>
      <c r="Y10" s="94" t="s">
        <v>322</v>
      </c>
      <c r="Z10" s="89" t="s">
        <v>359</v>
      </c>
      <c r="AA10" s="86"/>
      <c r="AB10" s="86"/>
      <c r="AC10" s="94" t="s">
        <v>396</v>
      </c>
      <c r="AD10" s="86"/>
      <c r="AE10" s="86" t="b">
        <v>0</v>
      </c>
      <c r="AF10" s="86">
        <v>0</v>
      </c>
      <c r="AG10" s="94" t="s">
        <v>427</v>
      </c>
      <c r="AH10" s="86" t="b">
        <v>0</v>
      </c>
      <c r="AI10" s="86" t="s">
        <v>432</v>
      </c>
      <c r="AJ10" s="86"/>
      <c r="AK10" s="94" t="s">
        <v>427</v>
      </c>
      <c r="AL10" s="86" t="b">
        <v>0</v>
      </c>
      <c r="AM10" s="86">
        <v>3</v>
      </c>
      <c r="AN10" s="94" t="s">
        <v>395</v>
      </c>
      <c r="AO10" s="86" t="s">
        <v>437</v>
      </c>
      <c r="AP10" s="86" t="b">
        <v>0</v>
      </c>
      <c r="AQ10" s="94" t="s">
        <v>395</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18</v>
      </c>
      <c r="BM10" s="52">
        <v>100</v>
      </c>
      <c r="BN10" s="51">
        <v>18</v>
      </c>
    </row>
    <row r="11" spans="1:66" ht="15">
      <c r="A11" s="84" t="s">
        <v>219</v>
      </c>
      <c r="B11" s="84" t="s">
        <v>228</v>
      </c>
      <c r="C11" s="53" t="s">
        <v>1146</v>
      </c>
      <c r="D11" s="54">
        <v>3</v>
      </c>
      <c r="E11" s="65" t="s">
        <v>132</v>
      </c>
      <c r="F11" s="55">
        <v>32</v>
      </c>
      <c r="G11" s="53"/>
      <c r="H11" s="57"/>
      <c r="I11" s="56"/>
      <c r="J11" s="56"/>
      <c r="K11" s="36" t="s">
        <v>65</v>
      </c>
      <c r="L11" s="83">
        <v>11</v>
      </c>
      <c r="M11" s="83"/>
      <c r="N11" s="63"/>
      <c r="O11" s="86" t="s">
        <v>239</v>
      </c>
      <c r="P11" s="88">
        <v>43773.332662037035</v>
      </c>
      <c r="Q11" s="86" t="s">
        <v>245</v>
      </c>
      <c r="R11" s="89" t="s">
        <v>266</v>
      </c>
      <c r="S11" s="86" t="s">
        <v>280</v>
      </c>
      <c r="T11" s="86"/>
      <c r="U11" s="89" t="s">
        <v>303</v>
      </c>
      <c r="V11" s="89" t="s">
        <v>303</v>
      </c>
      <c r="W11" s="88">
        <v>43773.332662037035</v>
      </c>
      <c r="X11" s="92">
        <v>43773</v>
      </c>
      <c r="Y11" s="94" t="s">
        <v>323</v>
      </c>
      <c r="Z11" s="89" t="s">
        <v>360</v>
      </c>
      <c r="AA11" s="86"/>
      <c r="AB11" s="86"/>
      <c r="AC11" s="94" t="s">
        <v>397</v>
      </c>
      <c r="AD11" s="94" t="s">
        <v>426</v>
      </c>
      <c r="AE11" s="86" t="b">
        <v>0</v>
      </c>
      <c r="AF11" s="86">
        <v>7</v>
      </c>
      <c r="AG11" s="94" t="s">
        <v>428</v>
      </c>
      <c r="AH11" s="86" t="b">
        <v>0</v>
      </c>
      <c r="AI11" s="86" t="s">
        <v>432</v>
      </c>
      <c r="AJ11" s="86"/>
      <c r="AK11" s="94" t="s">
        <v>427</v>
      </c>
      <c r="AL11" s="86" t="b">
        <v>0</v>
      </c>
      <c r="AM11" s="86">
        <v>7</v>
      </c>
      <c r="AN11" s="94" t="s">
        <v>427</v>
      </c>
      <c r="AO11" s="86" t="s">
        <v>436</v>
      </c>
      <c r="AP11" s="86" t="b">
        <v>0</v>
      </c>
      <c r="AQ11" s="94" t="s">
        <v>426</v>
      </c>
      <c r="AR11" s="86" t="s">
        <v>238</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c r="BG11" s="52"/>
      <c r="BH11" s="51"/>
      <c r="BI11" s="52"/>
      <c r="BJ11" s="51"/>
      <c r="BK11" s="52"/>
      <c r="BL11" s="51"/>
      <c r="BM11" s="52"/>
      <c r="BN11" s="51"/>
    </row>
    <row r="12" spans="1:66" ht="15">
      <c r="A12" s="84" t="s">
        <v>219</v>
      </c>
      <c r="B12" s="84" t="s">
        <v>229</v>
      </c>
      <c r="C12" s="53" t="s">
        <v>1146</v>
      </c>
      <c r="D12" s="54">
        <v>3</v>
      </c>
      <c r="E12" s="65" t="s">
        <v>132</v>
      </c>
      <c r="F12" s="55">
        <v>32</v>
      </c>
      <c r="G12" s="53"/>
      <c r="H12" s="57"/>
      <c r="I12" s="56"/>
      <c r="J12" s="56"/>
      <c r="K12" s="36" t="s">
        <v>65</v>
      </c>
      <c r="L12" s="83">
        <v>12</v>
      </c>
      <c r="M12" s="83"/>
      <c r="N12" s="63"/>
      <c r="O12" s="86" t="s">
        <v>239</v>
      </c>
      <c r="P12" s="88">
        <v>43773.332662037035</v>
      </c>
      <c r="Q12" s="86" t="s">
        <v>245</v>
      </c>
      <c r="R12" s="89" t="s">
        <v>266</v>
      </c>
      <c r="S12" s="86" t="s">
        <v>280</v>
      </c>
      <c r="T12" s="86"/>
      <c r="U12" s="89" t="s">
        <v>303</v>
      </c>
      <c r="V12" s="89" t="s">
        <v>303</v>
      </c>
      <c r="W12" s="88">
        <v>43773.332662037035</v>
      </c>
      <c r="X12" s="92">
        <v>43773</v>
      </c>
      <c r="Y12" s="94" t="s">
        <v>323</v>
      </c>
      <c r="Z12" s="89" t="s">
        <v>360</v>
      </c>
      <c r="AA12" s="86"/>
      <c r="AB12" s="86"/>
      <c r="AC12" s="94" t="s">
        <v>397</v>
      </c>
      <c r="AD12" s="94" t="s">
        <v>426</v>
      </c>
      <c r="AE12" s="86" t="b">
        <v>0</v>
      </c>
      <c r="AF12" s="86">
        <v>7</v>
      </c>
      <c r="AG12" s="94" t="s">
        <v>428</v>
      </c>
      <c r="AH12" s="86" t="b">
        <v>0</v>
      </c>
      <c r="AI12" s="86" t="s">
        <v>432</v>
      </c>
      <c r="AJ12" s="86"/>
      <c r="AK12" s="94" t="s">
        <v>427</v>
      </c>
      <c r="AL12" s="86" t="b">
        <v>0</v>
      </c>
      <c r="AM12" s="86">
        <v>7</v>
      </c>
      <c r="AN12" s="94" t="s">
        <v>427</v>
      </c>
      <c r="AO12" s="86" t="s">
        <v>436</v>
      </c>
      <c r="AP12" s="86" t="b">
        <v>0</v>
      </c>
      <c r="AQ12" s="94" t="s">
        <v>426</v>
      </c>
      <c r="AR12" s="86" t="s">
        <v>238</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15">
      <c r="A13" s="84" t="s">
        <v>219</v>
      </c>
      <c r="B13" s="84" t="s">
        <v>230</v>
      </c>
      <c r="C13" s="53" t="s">
        <v>1146</v>
      </c>
      <c r="D13" s="54">
        <v>3</v>
      </c>
      <c r="E13" s="65" t="s">
        <v>132</v>
      </c>
      <c r="F13" s="55">
        <v>32</v>
      </c>
      <c r="G13" s="53"/>
      <c r="H13" s="57"/>
      <c r="I13" s="56"/>
      <c r="J13" s="56"/>
      <c r="K13" s="36" t="s">
        <v>65</v>
      </c>
      <c r="L13" s="83">
        <v>13</v>
      </c>
      <c r="M13" s="83"/>
      <c r="N13" s="63"/>
      <c r="O13" s="86" t="s">
        <v>240</v>
      </c>
      <c r="P13" s="88">
        <v>43773.332662037035</v>
      </c>
      <c r="Q13" s="86" t="s">
        <v>245</v>
      </c>
      <c r="R13" s="89" t="s">
        <v>266</v>
      </c>
      <c r="S13" s="86" t="s">
        <v>280</v>
      </c>
      <c r="T13" s="86"/>
      <c r="U13" s="89" t="s">
        <v>303</v>
      </c>
      <c r="V13" s="89" t="s">
        <v>303</v>
      </c>
      <c r="W13" s="88">
        <v>43773.332662037035</v>
      </c>
      <c r="X13" s="92">
        <v>43773</v>
      </c>
      <c r="Y13" s="94" t="s">
        <v>323</v>
      </c>
      <c r="Z13" s="89" t="s">
        <v>360</v>
      </c>
      <c r="AA13" s="86"/>
      <c r="AB13" s="86"/>
      <c r="AC13" s="94" t="s">
        <v>397</v>
      </c>
      <c r="AD13" s="94" t="s">
        <v>426</v>
      </c>
      <c r="AE13" s="86" t="b">
        <v>0</v>
      </c>
      <c r="AF13" s="86">
        <v>7</v>
      </c>
      <c r="AG13" s="94" t="s">
        <v>428</v>
      </c>
      <c r="AH13" s="86" t="b">
        <v>0</v>
      </c>
      <c r="AI13" s="86" t="s">
        <v>432</v>
      </c>
      <c r="AJ13" s="86"/>
      <c r="AK13" s="94" t="s">
        <v>427</v>
      </c>
      <c r="AL13" s="86" t="b">
        <v>0</v>
      </c>
      <c r="AM13" s="86">
        <v>7</v>
      </c>
      <c r="AN13" s="94" t="s">
        <v>427</v>
      </c>
      <c r="AO13" s="86" t="s">
        <v>436</v>
      </c>
      <c r="AP13" s="86" t="b">
        <v>0</v>
      </c>
      <c r="AQ13" s="94" t="s">
        <v>426</v>
      </c>
      <c r="AR13" s="86" t="s">
        <v>238</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1</v>
      </c>
      <c r="BI13" s="52">
        <v>4.545454545454546</v>
      </c>
      <c r="BJ13" s="51">
        <v>0</v>
      </c>
      <c r="BK13" s="52">
        <v>0</v>
      </c>
      <c r="BL13" s="51">
        <v>21</v>
      </c>
      <c r="BM13" s="52">
        <v>95.45454545454545</v>
      </c>
      <c r="BN13" s="51">
        <v>22</v>
      </c>
    </row>
    <row r="14" spans="1:66" ht="15">
      <c r="A14" s="84" t="s">
        <v>215</v>
      </c>
      <c r="B14" s="84" t="s">
        <v>219</v>
      </c>
      <c r="C14" s="53" t="s">
        <v>1146</v>
      </c>
      <c r="D14" s="54">
        <v>3</v>
      </c>
      <c r="E14" s="65" t="s">
        <v>132</v>
      </c>
      <c r="F14" s="55">
        <v>32</v>
      </c>
      <c r="G14" s="53"/>
      <c r="H14" s="57"/>
      <c r="I14" s="56"/>
      <c r="J14" s="56"/>
      <c r="K14" s="36" t="s">
        <v>65</v>
      </c>
      <c r="L14" s="83">
        <v>14</v>
      </c>
      <c r="M14" s="83"/>
      <c r="N14" s="63"/>
      <c r="O14" s="86" t="s">
        <v>238</v>
      </c>
      <c r="P14" s="88">
        <v>43773.45568287037</v>
      </c>
      <c r="Q14" s="86" t="s">
        <v>245</v>
      </c>
      <c r="R14" s="86"/>
      <c r="S14" s="86"/>
      <c r="T14" s="86"/>
      <c r="U14" s="86"/>
      <c r="V14" s="89" t="s">
        <v>310</v>
      </c>
      <c r="W14" s="88">
        <v>43773.45568287037</v>
      </c>
      <c r="X14" s="92">
        <v>43773</v>
      </c>
      <c r="Y14" s="94" t="s">
        <v>324</v>
      </c>
      <c r="Z14" s="89" t="s">
        <v>361</v>
      </c>
      <c r="AA14" s="86"/>
      <c r="AB14" s="86"/>
      <c r="AC14" s="94" t="s">
        <v>398</v>
      </c>
      <c r="AD14" s="86"/>
      <c r="AE14" s="86" t="b">
        <v>0</v>
      </c>
      <c r="AF14" s="86">
        <v>0</v>
      </c>
      <c r="AG14" s="94" t="s">
        <v>427</v>
      </c>
      <c r="AH14" s="86" t="b">
        <v>0</v>
      </c>
      <c r="AI14" s="86" t="s">
        <v>432</v>
      </c>
      <c r="AJ14" s="86"/>
      <c r="AK14" s="94" t="s">
        <v>427</v>
      </c>
      <c r="AL14" s="86" t="b">
        <v>0</v>
      </c>
      <c r="AM14" s="86">
        <v>7</v>
      </c>
      <c r="AN14" s="94" t="s">
        <v>397</v>
      </c>
      <c r="AO14" s="86" t="s">
        <v>436</v>
      </c>
      <c r="AP14" s="86" t="b">
        <v>0</v>
      </c>
      <c r="AQ14" s="94" t="s">
        <v>397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3</v>
      </c>
      <c r="BF14" s="51"/>
      <c r="BG14" s="52"/>
      <c r="BH14" s="51"/>
      <c r="BI14" s="52"/>
      <c r="BJ14" s="51"/>
      <c r="BK14" s="52"/>
      <c r="BL14" s="51"/>
      <c r="BM14" s="52"/>
      <c r="BN14" s="51"/>
    </row>
    <row r="15" spans="1:66" ht="15">
      <c r="A15" s="84" t="s">
        <v>215</v>
      </c>
      <c r="B15" s="84" t="s">
        <v>228</v>
      </c>
      <c r="C15" s="53" t="s">
        <v>1146</v>
      </c>
      <c r="D15" s="54">
        <v>3</v>
      </c>
      <c r="E15" s="65" t="s">
        <v>132</v>
      </c>
      <c r="F15" s="55">
        <v>32</v>
      </c>
      <c r="G15" s="53"/>
      <c r="H15" s="57"/>
      <c r="I15" s="56"/>
      <c r="J15" s="56"/>
      <c r="K15" s="36" t="s">
        <v>65</v>
      </c>
      <c r="L15" s="83">
        <v>15</v>
      </c>
      <c r="M15" s="83"/>
      <c r="N15" s="63"/>
      <c r="O15" s="86" t="s">
        <v>239</v>
      </c>
      <c r="P15" s="88">
        <v>43773.45568287037</v>
      </c>
      <c r="Q15" s="86" t="s">
        <v>245</v>
      </c>
      <c r="R15" s="86"/>
      <c r="S15" s="86"/>
      <c r="T15" s="86"/>
      <c r="U15" s="86"/>
      <c r="V15" s="89" t="s">
        <v>310</v>
      </c>
      <c r="W15" s="88">
        <v>43773.45568287037</v>
      </c>
      <c r="X15" s="92">
        <v>43773</v>
      </c>
      <c r="Y15" s="94" t="s">
        <v>324</v>
      </c>
      <c r="Z15" s="89" t="s">
        <v>361</v>
      </c>
      <c r="AA15" s="86"/>
      <c r="AB15" s="86"/>
      <c r="AC15" s="94" t="s">
        <v>398</v>
      </c>
      <c r="AD15" s="86"/>
      <c r="AE15" s="86" t="b">
        <v>0</v>
      </c>
      <c r="AF15" s="86">
        <v>0</v>
      </c>
      <c r="AG15" s="94" t="s">
        <v>427</v>
      </c>
      <c r="AH15" s="86" t="b">
        <v>0</v>
      </c>
      <c r="AI15" s="86" t="s">
        <v>432</v>
      </c>
      <c r="AJ15" s="86"/>
      <c r="AK15" s="94" t="s">
        <v>427</v>
      </c>
      <c r="AL15" s="86" t="b">
        <v>0</v>
      </c>
      <c r="AM15" s="86">
        <v>7</v>
      </c>
      <c r="AN15" s="94" t="s">
        <v>397</v>
      </c>
      <c r="AO15" s="86" t="s">
        <v>436</v>
      </c>
      <c r="AP15" s="86" t="b">
        <v>0</v>
      </c>
      <c r="AQ15" s="94" t="s">
        <v>397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3</v>
      </c>
      <c r="BF15" s="51"/>
      <c r="BG15" s="52"/>
      <c r="BH15" s="51"/>
      <c r="BI15" s="52"/>
      <c r="BJ15" s="51"/>
      <c r="BK15" s="52"/>
      <c r="BL15" s="51"/>
      <c r="BM15" s="52"/>
      <c r="BN15" s="51"/>
    </row>
    <row r="16" spans="1:66" ht="15">
      <c r="A16" s="84" t="s">
        <v>215</v>
      </c>
      <c r="B16" s="84" t="s">
        <v>229</v>
      </c>
      <c r="C16" s="53" t="s">
        <v>1146</v>
      </c>
      <c r="D16" s="54">
        <v>3</v>
      </c>
      <c r="E16" s="65" t="s">
        <v>132</v>
      </c>
      <c r="F16" s="55">
        <v>32</v>
      </c>
      <c r="G16" s="53"/>
      <c r="H16" s="57"/>
      <c r="I16" s="56"/>
      <c r="J16" s="56"/>
      <c r="K16" s="36" t="s">
        <v>65</v>
      </c>
      <c r="L16" s="83">
        <v>16</v>
      </c>
      <c r="M16" s="83"/>
      <c r="N16" s="63"/>
      <c r="O16" s="86" t="s">
        <v>239</v>
      </c>
      <c r="P16" s="88">
        <v>43773.45568287037</v>
      </c>
      <c r="Q16" s="86" t="s">
        <v>245</v>
      </c>
      <c r="R16" s="86"/>
      <c r="S16" s="86"/>
      <c r="T16" s="86"/>
      <c r="U16" s="86"/>
      <c r="V16" s="89" t="s">
        <v>310</v>
      </c>
      <c r="W16" s="88">
        <v>43773.45568287037</v>
      </c>
      <c r="X16" s="92">
        <v>43773</v>
      </c>
      <c r="Y16" s="94" t="s">
        <v>324</v>
      </c>
      <c r="Z16" s="89" t="s">
        <v>361</v>
      </c>
      <c r="AA16" s="86"/>
      <c r="AB16" s="86"/>
      <c r="AC16" s="94" t="s">
        <v>398</v>
      </c>
      <c r="AD16" s="86"/>
      <c r="AE16" s="86" t="b">
        <v>0</v>
      </c>
      <c r="AF16" s="86">
        <v>0</v>
      </c>
      <c r="AG16" s="94" t="s">
        <v>427</v>
      </c>
      <c r="AH16" s="86" t="b">
        <v>0</v>
      </c>
      <c r="AI16" s="86" t="s">
        <v>432</v>
      </c>
      <c r="AJ16" s="86"/>
      <c r="AK16" s="94" t="s">
        <v>427</v>
      </c>
      <c r="AL16" s="86" t="b">
        <v>0</v>
      </c>
      <c r="AM16" s="86">
        <v>7</v>
      </c>
      <c r="AN16" s="94" t="s">
        <v>397</v>
      </c>
      <c r="AO16" s="86" t="s">
        <v>436</v>
      </c>
      <c r="AP16" s="86" t="b">
        <v>0</v>
      </c>
      <c r="AQ16" s="94" t="s">
        <v>397</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3</v>
      </c>
      <c r="BF16" s="51"/>
      <c r="BG16" s="52"/>
      <c r="BH16" s="51"/>
      <c r="BI16" s="52"/>
      <c r="BJ16" s="51"/>
      <c r="BK16" s="52"/>
      <c r="BL16" s="51"/>
      <c r="BM16" s="52"/>
      <c r="BN16" s="51"/>
    </row>
    <row r="17" spans="1:66" ht="15">
      <c r="A17" s="84" t="s">
        <v>215</v>
      </c>
      <c r="B17" s="84" t="s">
        <v>230</v>
      </c>
      <c r="C17" s="53" t="s">
        <v>1146</v>
      </c>
      <c r="D17" s="54">
        <v>3</v>
      </c>
      <c r="E17" s="65" t="s">
        <v>132</v>
      </c>
      <c r="F17" s="55">
        <v>32</v>
      </c>
      <c r="G17" s="53"/>
      <c r="H17" s="57"/>
      <c r="I17" s="56"/>
      <c r="J17" s="56"/>
      <c r="K17" s="36" t="s">
        <v>65</v>
      </c>
      <c r="L17" s="83">
        <v>17</v>
      </c>
      <c r="M17" s="83"/>
      <c r="N17" s="63"/>
      <c r="O17" s="86" t="s">
        <v>240</v>
      </c>
      <c r="P17" s="88">
        <v>43773.45568287037</v>
      </c>
      <c r="Q17" s="86" t="s">
        <v>245</v>
      </c>
      <c r="R17" s="86"/>
      <c r="S17" s="86"/>
      <c r="T17" s="86"/>
      <c r="U17" s="86"/>
      <c r="V17" s="89" t="s">
        <v>310</v>
      </c>
      <c r="W17" s="88">
        <v>43773.45568287037</v>
      </c>
      <c r="X17" s="92">
        <v>43773</v>
      </c>
      <c r="Y17" s="94" t="s">
        <v>324</v>
      </c>
      <c r="Z17" s="89" t="s">
        <v>361</v>
      </c>
      <c r="AA17" s="86"/>
      <c r="AB17" s="86"/>
      <c r="AC17" s="94" t="s">
        <v>398</v>
      </c>
      <c r="AD17" s="86"/>
      <c r="AE17" s="86" t="b">
        <v>0</v>
      </c>
      <c r="AF17" s="86">
        <v>0</v>
      </c>
      <c r="AG17" s="94" t="s">
        <v>427</v>
      </c>
      <c r="AH17" s="86" t="b">
        <v>0</v>
      </c>
      <c r="AI17" s="86" t="s">
        <v>432</v>
      </c>
      <c r="AJ17" s="86"/>
      <c r="AK17" s="94" t="s">
        <v>427</v>
      </c>
      <c r="AL17" s="86" t="b">
        <v>0</v>
      </c>
      <c r="AM17" s="86">
        <v>7</v>
      </c>
      <c r="AN17" s="94" t="s">
        <v>397</v>
      </c>
      <c r="AO17" s="86" t="s">
        <v>436</v>
      </c>
      <c r="AP17" s="86" t="b">
        <v>0</v>
      </c>
      <c r="AQ17" s="94" t="s">
        <v>397</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3</v>
      </c>
      <c r="BF17" s="51">
        <v>0</v>
      </c>
      <c r="BG17" s="52">
        <v>0</v>
      </c>
      <c r="BH17" s="51">
        <v>1</v>
      </c>
      <c r="BI17" s="52">
        <v>4.545454545454546</v>
      </c>
      <c r="BJ17" s="51">
        <v>0</v>
      </c>
      <c r="BK17" s="52">
        <v>0</v>
      </c>
      <c r="BL17" s="51">
        <v>21</v>
      </c>
      <c r="BM17" s="52">
        <v>95.45454545454545</v>
      </c>
      <c r="BN17" s="51">
        <v>22</v>
      </c>
    </row>
    <row r="18" spans="1:66" ht="15">
      <c r="A18" s="84" t="s">
        <v>220</v>
      </c>
      <c r="B18" s="84" t="s">
        <v>220</v>
      </c>
      <c r="C18" s="53" t="s">
        <v>1146</v>
      </c>
      <c r="D18" s="54">
        <v>3</v>
      </c>
      <c r="E18" s="65" t="s">
        <v>132</v>
      </c>
      <c r="F18" s="55">
        <v>32</v>
      </c>
      <c r="G18" s="53"/>
      <c r="H18" s="57"/>
      <c r="I18" s="56"/>
      <c r="J18" s="56"/>
      <c r="K18" s="36" t="s">
        <v>65</v>
      </c>
      <c r="L18" s="83">
        <v>18</v>
      </c>
      <c r="M18" s="83"/>
      <c r="N18" s="63"/>
      <c r="O18" s="86" t="s">
        <v>176</v>
      </c>
      <c r="P18" s="88">
        <v>43773.33259259259</v>
      </c>
      <c r="Q18" s="86" t="s">
        <v>246</v>
      </c>
      <c r="R18" s="86" t="s">
        <v>267</v>
      </c>
      <c r="S18" s="86" t="s">
        <v>282</v>
      </c>
      <c r="T18" s="86" t="s">
        <v>295</v>
      </c>
      <c r="U18" s="89" t="s">
        <v>304</v>
      </c>
      <c r="V18" s="89" t="s">
        <v>304</v>
      </c>
      <c r="W18" s="88">
        <v>43773.33259259259</v>
      </c>
      <c r="X18" s="92">
        <v>43773</v>
      </c>
      <c r="Y18" s="94" t="s">
        <v>325</v>
      </c>
      <c r="Z18" s="89" t="s">
        <v>362</v>
      </c>
      <c r="AA18" s="86"/>
      <c r="AB18" s="86"/>
      <c r="AC18" s="94" t="s">
        <v>399</v>
      </c>
      <c r="AD18" s="86"/>
      <c r="AE18" s="86" t="b">
        <v>0</v>
      </c>
      <c r="AF18" s="86">
        <v>60</v>
      </c>
      <c r="AG18" s="94" t="s">
        <v>427</v>
      </c>
      <c r="AH18" s="86" t="b">
        <v>0</v>
      </c>
      <c r="AI18" s="86" t="s">
        <v>433</v>
      </c>
      <c r="AJ18" s="86"/>
      <c r="AK18" s="94" t="s">
        <v>427</v>
      </c>
      <c r="AL18" s="86" t="b">
        <v>0</v>
      </c>
      <c r="AM18" s="86">
        <v>13</v>
      </c>
      <c r="AN18" s="94" t="s">
        <v>427</v>
      </c>
      <c r="AO18" s="86" t="s">
        <v>439</v>
      </c>
      <c r="AP18" s="86" t="b">
        <v>0</v>
      </c>
      <c r="AQ18" s="94" t="s">
        <v>399</v>
      </c>
      <c r="AR18" s="86" t="s">
        <v>238</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1</v>
      </c>
      <c r="BG18" s="52">
        <v>2.380952380952381</v>
      </c>
      <c r="BH18" s="51">
        <v>0</v>
      </c>
      <c r="BI18" s="52">
        <v>0</v>
      </c>
      <c r="BJ18" s="51">
        <v>0</v>
      </c>
      <c r="BK18" s="52">
        <v>0</v>
      </c>
      <c r="BL18" s="51">
        <v>41</v>
      </c>
      <c r="BM18" s="52">
        <v>97.61904761904762</v>
      </c>
      <c r="BN18" s="51">
        <v>42</v>
      </c>
    </row>
    <row r="19" spans="1:66" ht="15">
      <c r="A19" s="84" t="s">
        <v>215</v>
      </c>
      <c r="B19" s="84" t="s">
        <v>220</v>
      </c>
      <c r="C19" s="53" t="s">
        <v>1146</v>
      </c>
      <c r="D19" s="54">
        <v>3</v>
      </c>
      <c r="E19" s="65" t="s">
        <v>132</v>
      </c>
      <c r="F19" s="55">
        <v>32</v>
      </c>
      <c r="G19" s="53"/>
      <c r="H19" s="57"/>
      <c r="I19" s="56"/>
      <c r="J19" s="56"/>
      <c r="K19" s="36" t="s">
        <v>65</v>
      </c>
      <c r="L19" s="83">
        <v>19</v>
      </c>
      <c r="M19" s="83"/>
      <c r="N19" s="63"/>
      <c r="O19" s="86" t="s">
        <v>238</v>
      </c>
      <c r="P19" s="88">
        <v>43773.45643518519</v>
      </c>
      <c r="Q19" s="86" t="s">
        <v>246</v>
      </c>
      <c r="R19" s="86"/>
      <c r="S19" s="86"/>
      <c r="T19" s="86"/>
      <c r="U19" s="86"/>
      <c r="V19" s="89" t="s">
        <v>310</v>
      </c>
      <c r="W19" s="88">
        <v>43773.45643518519</v>
      </c>
      <c r="X19" s="92">
        <v>43773</v>
      </c>
      <c r="Y19" s="94" t="s">
        <v>326</v>
      </c>
      <c r="Z19" s="89" t="s">
        <v>363</v>
      </c>
      <c r="AA19" s="86"/>
      <c r="AB19" s="86"/>
      <c r="AC19" s="94" t="s">
        <v>400</v>
      </c>
      <c r="AD19" s="86"/>
      <c r="AE19" s="86" t="b">
        <v>0</v>
      </c>
      <c r="AF19" s="86">
        <v>0</v>
      </c>
      <c r="AG19" s="94" t="s">
        <v>427</v>
      </c>
      <c r="AH19" s="86" t="b">
        <v>0</v>
      </c>
      <c r="AI19" s="86" t="s">
        <v>433</v>
      </c>
      <c r="AJ19" s="86"/>
      <c r="AK19" s="94" t="s">
        <v>427</v>
      </c>
      <c r="AL19" s="86" t="b">
        <v>0</v>
      </c>
      <c r="AM19" s="86">
        <v>13</v>
      </c>
      <c r="AN19" s="94" t="s">
        <v>399</v>
      </c>
      <c r="AO19" s="86" t="s">
        <v>436</v>
      </c>
      <c r="AP19" s="86" t="b">
        <v>0</v>
      </c>
      <c r="AQ19" s="94" t="s">
        <v>399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2.380952380952381</v>
      </c>
      <c r="BH19" s="51">
        <v>0</v>
      </c>
      <c r="BI19" s="52">
        <v>0</v>
      </c>
      <c r="BJ19" s="51">
        <v>0</v>
      </c>
      <c r="BK19" s="52">
        <v>0</v>
      </c>
      <c r="BL19" s="51">
        <v>41</v>
      </c>
      <c r="BM19" s="52">
        <v>97.61904761904762</v>
      </c>
      <c r="BN19" s="51">
        <v>42</v>
      </c>
    </row>
    <row r="20" spans="1:66" ht="30">
      <c r="A20" s="84" t="s">
        <v>221</v>
      </c>
      <c r="B20" s="84" t="s">
        <v>221</v>
      </c>
      <c r="C20" s="53" t="s">
        <v>1147</v>
      </c>
      <c r="D20" s="54">
        <v>10</v>
      </c>
      <c r="E20" s="65" t="s">
        <v>136</v>
      </c>
      <c r="F20" s="55">
        <v>26.8</v>
      </c>
      <c r="G20" s="53"/>
      <c r="H20" s="57"/>
      <c r="I20" s="56"/>
      <c r="J20" s="56"/>
      <c r="K20" s="36" t="s">
        <v>65</v>
      </c>
      <c r="L20" s="83">
        <v>20</v>
      </c>
      <c r="M20" s="83"/>
      <c r="N20" s="63"/>
      <c r="O20" s="86" t="s">
        <v>176</v>
      </c>
      <c r="P20" s="88">
        <v>43773.46244212963</v>
      </c>
      <c r="Q20" s="86" t="s">
        <v>247</v>
      </c>
      <c r="R20" s="89" t="s">
        <v>268</v>
      </c>
      <c r="S20" s="86" t="s">
        <v>283</v>
      </c>
      <c r="T20" s="86" t="s">
        <v>296</v>
      </c>
      <c r="U20" s="86"/>
      <c r="V20" s="89" t="s">
        <v>312</v>
      </c>
      <c r="W20" s="88">
        <v>43773.46244212963</v>
      </c>
      <c r="X20" s="92">
        <v>43773</v>
      </c>
      <c r="Y20" s="94" t="s">
        <v>327</v>
      </c>
      <c r="Z20" s="89" t="s">
        <v>364</v>
      </c>
      <c r="AA20" s="86"/>
      <c r="AB20" s="86"/>
      <c r="AC20" s="94" t="s">
        <v>401</v>
      </c>
      <c r="AD20" s="86"/>
      <c r="AE20" s="86" t="b">
        <v>0</v>
      </c>
      <c r="AF20" s="86">
        <v>0</v>
      </c>
      <c r="AG20" s="94" t="s">
        <v>427</v>
      </c>
      <c r="AH20" s="86" t="b">
        <v>1</v>
      </c>
      <c r="AI20" s="86" t="s">
        <v>432</v>
      </c>
      <c r="AJ20" s="86"/>
      <c r="AK20" s="94" t="s">
        <v>435</v>
      </c>
      <c r="AL20" s="86" t="b">
        <v>0</v>
      </c>
      <c r="AM20" s="86">
        <v>1</v>
      </c>
      <c r="AN20" s="94" t="s">
        <v>427</v>
      </c>
      <c r="AO20" s="86" t="s">
        <v>439</v>
      </c>
      <c r="AP20" s="86" t="b">
        <v>0</v>
      </c>
      <c r="AQ20" s="94" t="s">
        <v>401</v>
      </c>
      <c r="AR20" s="86" t="s">
        <v>238</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30">
      <c r="A21" s="84" t="s">
        <v>221</v>
      </c>
      <c r="B21" s="84" t="s">
        <v>221</v>
      </c>
      <c r="C21" s="53" t="s">
        <v>1147</v>
      </c>
      <c r="D21" s="54">
        <v>10</v>
      </c>
      <c r="E21" s="65" t="s">
        <v>136</v>
      </c>
      <c r="F21" s="55">
        <v>26.8</v>
      </c>
      <c r="G21" s="53"/>
      <c r="H21" s="57"/>
      <c r="I21" s="56"/>
      <c r="J21" s="56"/>
      <c r="K21" s="36" t="s">
        <v>65</v>
      </c>
      <c r="L21" s="83">
        <v>21</v>
      </c>
      <c r="M21" s="83"/>
      <c r="N21" s="63"/>
      <c r="O21" s="86" t="s">
        <v>176</v>
      </c>
      <c r="P21" s="88">
        <v>43773.58226851852</v>
      </c>
      <c r="Q21" s="86" t="s">
        <v>248</v>
      </c>
      <c r="R21" s="89" t="s">
        <v>269</v>
      </c>
      <c r="S21" s="86" t="s">
        <v>284</v>
      </c>
      <c r="T21" s="86"/>
      <c r="U21" s="86"/>
      <c r="V21" s="89" t="s">
        <v>312</v>
      </c>
      <c r="W21" s="88">
        <v>43773.58226851852</v>
      </c>
      <c r="X21" s="92">
        <v>43773</v>
      </c>
      <c r="Y21" s="94" t="s">
        <v>328</v>
      </c>
      <c r="Z21" s="89" t="s">
        <v>365</v>
      </c>
      <c r="AA21" s="86"/>
      <c r="AB21" s="86"/>
      <c r="AC21" s="94" t="s">
        <v>402</v>
      </c>
      <c r="AD21" s="94" t="s">
        <v>401</v>
      </c>
      <c r="AE21" s="86" t="b">
        <v>0</v>
      </c>
      <c r="AF21" s="86">
        <v>0</v>
      </c>
      <c r="AG21" s="94" t="s">
        <v>429</v>
      </c>
      <c r="AH21" s="86" t="b">
        <v>0</v>
      </c>
      <c r="AI21" s="86" t="s">
        <v>432</v>
      </c>
      <c r="AJ21" s="86"/>
      <c r="AK21" s="94" t="s">
        <v>427</v>
      </c>
      <c r="AL21" s="86" t="b">
        <v>0</v>
      </c>
      <c r="AM21" s="86">
        <v>1</v>
      </c>
      <c r="AN21" s="94" t="s">
        <v>427</v>
      </c>
      <c r="AO21" s="86" t="s">
        <v>439</v>
      </c>
      <c r="AP21" s="86" t="b">
        <v>0</v>
      </c>
      <c r="AQ21" s="94" t="s">
        <v>401</v>
      </c>
      <c r="AR21" s="86" t="s">
        <v>238</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9</v>
      </c>
      <c r="BM21" s="52">
        <v>100</v>
      </c>
      <c r="BN21" s="51">
        <v>9</v>
      </c>
    </row>
    <row r="22" spans="1:66" ht="30">
      <c r="A22" s="84" t="s">
        <v>215</v>
      </c>
      <c r="B22" s="84" t="s">
        <v>221</v>
      </c>
      <c r="C22" s="53" t="s">
        <v>1147</v>
      </c>
      <c r="D22" s="54">
        <v>10</v>
      </c>
      <c r="E22" s="65" t="s">
        <v>136</v>
      </c>
      <c r="F22" s="55">
        <v>26.8</v>
      </c>
      <c r="G22" s="53"/>
      <c r="H22" s="57"/>
      <c r="I22" s="56"/>
      <c r="J22" s="56"/>
      <c r="K22" s="36" t="s">
        <v>65</v>
      </c>
      <c r="L22" s="83">
        <v>22</v>
      </c>
      <c r="M22" s="83"/>
      <c r="N22" s="63"/>
      <c r="O22" s="86" t="s">
        <v>238</v>
      </c>
      <c r="P22" s="88">
        <v>43773.58255787037</v>
      </c>
      <c r="Q22" s="86" t="s">
        <v>247</v>
      </c>
      <c r="R22" s="86"/>
      <c r="S22" s="86"/>
      <c r="T22" s="86"/>
      <c r="U22" s="86"/>
      <c r="V22" s="89" t="s">
        <v>310</v>
      </c>
      <c r="W22" s="88">
        <v>43773.58255787037</v>
      </c>
      <c r="X22" s="92">
        <v>43773</v>
      </c>
      <c r="Y22" s="94" t="s">
        <v>329</v>
      </c>
      <c r="Z22" s="89" t="s">
        <v>366</v>
      </c>
      <c r="AA22" s="86"/>
      <c r="AB22" s="86"/>
      <c r="AC22" s="94" t="s">
        <v>403</v>
      </c>
      <c r="AD22" s="86"/>
      <c r="AE22" s="86" t="b">
        <v>0</v>
      </c>
      <c r="AF22" s="86">
        <v>0</v>
      </c>
      <c r="AG22" s="94" t="s">
        <v>427</v>
      </c>
      <c r="AH22" s="86" t="b">
        <v>1</v>
      </c>
      <c r="AI22" s="86" t="s">
        <v>432</v>
      </c>
      <c r="AJ22" s="86"/>
      <c r="AK22" s="94" t="s">
        <v>435</v>
      </c>
      <c r="AL22" s="86" t="b">
        <v>0</v>
      </c>
      <c r="AM22" s="86">
        <v>1</v>
      </c>
      <c r="AN22" s="94" t="s">
        <v>401</v>
      </c>
      <c r="AO22" s="86" t="s">
        <v>436</v>
      </c>
      <c r="AP22" s="86" t="b">
        <v>0</v>
      </c>
      <c r="AQ22" s="94" t="s">
        <v>401</v>
      </c>
      <c r="AR22" s="86" t="s">
        <v>176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30">
      <c r="A23" s="84" t="s">
        <v>215</v>
      </c>
      <c r="B23" s="84" t="s">
        <v>221</v>
      </c>
      <c r="C23" s="53" t="s">
        <v>1147</v>
      </c>
      <c r="D23" s="54">
        <v>10</v>
      </c>
      <c r="E23" s="65" t="s">
        <v>136</v>
      </c>
      <c r="F23" s="55">
        <v>26.8</v>
      </c>
      <c r="G23" s="53"/>
      <c r="H23" s="57"/>
      <c r="I23" s="56"/>
      <c r="J23" s="56"/>
      <c r="K23" s="36" t="s">
        <v>65</v>
      </c>
      <c r="L23" s="83">
        <v>23</v>
      </c>
      <c r="M23" s="83"/>
      <c r="N23" s="63"/>
      <c r="O23" s="86" t="s">
        <v>238</v>
      </c>
      <c r="P23" s="88">
        <v>43773.58258101852</v>
      </c>
      <c r="Q23" s="86" t="s">
        <v>248</v>
      </c>
      <c r="R23" s="89" t="s">
        <v>269</v>
      </c>
      <c r="S23" s="86" t="s">
        <v>284</v>
      </c>
      <c r="T23" s="86"/>
      <c r="U23" s="86"/>
      <c r="V23" s="89" t="s">
        <v>310</v>
      </c>
      <c r="W23" s="88">
        <v>43773.58258101852</v>
      </c>
      <c r="X23" s="92">
        <v>43773</v>
      </c>
      <c r="Y23" s="94" t="s">
        <v>330</v>
      </c>
      <c r="Z23" s="89" t="s">
        <v>367</v>
      </c>
      <c r="AA23" s="86"/>
      <c r="AB23" s="86"/>
      <c r="AC23" s="94" t="s">
        <v>404</v>
      </c>
      <c r="AD23" s="86"/>
      <c r="AE23" s="86" t="b">
        <v>0</v>
      </c>
      <c r="AF23" s="86">
        <v>0</v>
      </c>
      <c r="AG23" s="94" t="s">
        <v>427</v>
      </c>
      <c r="AH23" s="86" t="b">
        <v>0</v>
      </c>
      <c r="AI23" s="86" t="s">
        <v>432</v>
      </c>
      <c r="AJ23" s="86"/>
      <c r="AK23" s="94" t="s">
        <v>427</v>
      </c>
      <c r="AL23" s="86" t="b">
        <v>0</v>
      </c>
      <c r="AM23" s="86">
        <v>1</v>
      </c>
      <c r="AN23" s="94" t="s">
        <v>402</v>
      </c>
      <c r="AO23" s="86" t="s">
        <v>436</v>
      </c>
      <c r="AP23" s="86" t="b">
        <v>0</v>
      </c>
      <c r="AQ23" s="94" t="s">
        <v>402</v>
      </c>
      <c r="AR23" s="86" t="s">
        <v>176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15">
      <c r="A24" s="84" t="s">
        <v>222</v>
      </c>
      <c r="B24" s="84" t="s">
        <v>222</v>
      </c>
      <c r="C24" s="53" t="s">
        <v>1146</v>
      </c>
      <c r="D24" s="54">
        <v>3</v>
      </c>
      <c r="E24" s="65" t="s">
        <v>132</v>
      </c>
      <c r="F24" s="55">
        <v>32</v>
      </c>
      <c r="G24" s="53"/>
      <c r="H24" s="57"/>
      <c r="I24" s="56"/>
      <c r="J24" s="56"/>
      <c r="K24" s="36" t="s">
        <v>65</v>
      </c>
      <c r="L24" s="83">
        <v>24</v>
      </c>
      <c r="M24" s="83"/>
      <c r="N24" s="63"/>
      <c r="O24" s="86" t="s">
        <v>176</v>
      </c>
      <c r="P24" s="88">
        <v>43773.56800925926</v>
      </c>
      <c r="Q24" s="86" t="s">
        <v>249</v>
      </c>
      <c r="R24" s="86"/>
      <c r="S24" s="86"/>
      <c r="T24" s="86"/>
      <c r="U24" s="89" t="s">
        <v>305</v>
      </c>
      <c r="V24" s="89" t="s">
        <v>305</v>
      </c>
      <c r="W24" s="88">
        <v>43773.56800925926</v>
      </c>
      <c r="X24" s="92">
        <v>43773</v>
      </c>
      <c r="Y24" s="94" t="s">
        <v>331</v>
      </c>
      <c r="Z24" s="89" t="s">
        <v>368</v>
      </c>
      <c r="AA24" s="86"/>
      <c r="AB24" s="86"/>
      <c r="AC24" s="94" t="s">
        <v>405</v>
      </c>
      <c r="AD24" s="86"/>
      <c r="AE24" s="86" t="b">
        <v>0</v>
      </c>
      <c r="AF24" s="86">
        <v>112</v>
      </c>
      <c r="AG24" s="94" t="s">
        <v>427</v>
      </c>
      <c r="AH24" s="86" t="b">
        <v>0</v>
      </c>
      <c r="AI24" s="86" t="s">
        <v>432</v>
      </c>
      <c r="AJ24" s="86"/>
      <c r="AK24" s="94" t="s">
        <v>427</v>
      </c>
      <c r="AL24" s="86" t="b">
        <v>0</v>
      </c>
      <c r="AM24" s="86">
        <v>2</v>
      </c>
      <c r="AN24" s="94" t="s">
        <v>427</v>
      </c>
      <c r="AO24" s="86" t="s">
        <v>436</v>
      </c>
      <c r="AP24" s="86" t="b">
        <v>0</v>
      </c>
      <c r="AQ24" s="94" t="s">
        <v>405</v>
      </c>
      <c r="AR24" s="86" t="s">
        <v>238</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31</v>
      </c>
      <c r="BM24" s="52">
        <v>100</v>
      </c>
      <c r="BN24" s="51">
        <v>31</v>
      </c>
    </row>
    <row r="25" spans="1:66" ht="15">
      <c r="A25" s="84" t="s">
        <v>215</v>
      </c>
      <c r="B25" s="84" t="s">
        <v>222</v>
      </c>
      <c r="C25" s="53" t="s">
        <v>1146</v>
      </c>
      <c r="D25" s="54">
        <v>3</v>
      </c>
      <c r="E25" s="65" t="s">
        <v>132</v>
      </c>
      <c r="F25" s="55">
        <v>32</v>
      </c>
      <c r="G25" s="53"/>
      <c r="H25" s="57"/>
      <c r="I25" s="56"/>
      <c r="J25" s="56"/>
      <c r="K25" s="36" t="s">
        <v>65</v>
      </c>
      <c r="L25" s="83">
        <v>25</v>
      </c>
      <c r="M25" s="83"/>
      <c r="N25" s="63"/>
      <c r="O25" s="86" t="s">
        <v>238</v>
      </c>
      <c r="P25" s="88">
        <v>43773.583958333336</v>
      </c>
      <c r="Q25" s="86" t="s">
        <v>249</v>
      </c>
      <c r="R25" s="86"/>
      <c r="S25" s="86"/>
      <c r="T25" s="86"/>
      <c r="U25" s="86"/>
      <c r="V25" s="89" t="s">
        <v>310</v>
      </c>
      <c r="W25" s="88">
        <v>43773.583958333336</v>
      </c>
      <c r="X25" s="92">
        <v>43773</v>
      </c>
      <c r="Y25" s="94" t="s">
        <v>332</v>
      </c>
      <c r="Z25" s="89" t="s">
        <v>369</v>
      </c>
      <c r="AA25" s="86"/>
      <c r="AB25" s="86"/>
      <c r="AC25" s="94" t="s">
        <v>406</v>
      </c>
      <c r="AD25" s="86"/>
      <c r="AE25" s="86" t="b">
        <v>0</v>
      </c>
      <c r="AF25" s="86">
        <v>0</v>
      </c>
      <c r="AG25" s="94" t="s">
        <v>427</v>
      </c>
      <c r="AH25" s="86" t="b">
        <v>0</v>
      </c>
      <c r="AI25" s="86" t="s">
        <v>432</v>
      </c>
      <c r="AJ25" s="86"/>
      <c r="AK25" s="94" t="s">
        <v>427</v>
      </c>
      <c r="AL25" s="86" t="b">
        <v>0</v>
      </c>
      <c r="AM25" s="86">
        <v>2</v>
      </c>
      <c r="AN25" s="94" t="s">
        <v>405</v>
      </c>
      <c r="AO25" s="86" t="s">
        <v>436</v>
      </c>
      <c r="AP25" s="86" t="b">
        <v>0</v>
      </c>
      <c r="AQ25" s="94" t="s">
        <v>405</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31</v>
      </c>
      <c r="BM25" s="52">
        <v>100</v>
      </c>
      <c r="BN25" s="51">
        <v>31</v>
      </c>
    </row>
    <row r="26" spans="1:66" ht="15">
      <c r="A26" s="84" t="s">
        <v>223</v>
      </c>
      <c r="B26" s="84" t="s">
        <v>223</v>
      </c>
      <c r="C26" s="53" t="s">
        <v>1146</v>
      </c>
      <c r="D26" s="54">
        <v>3</v>
      </c>
      <c r="E26" s="65" t="s">
        <v>132</v>
      </c>
      <c r="F26" s="55">
        <v>32</v>
      </c>
      <c r="G26" s="53"/>
      <c r="H26" s="57"/>
      <c r="I26" s="56"/>
      <c r="J26" s="56"/>
      <c r="K26" s="36" t="s">
        <v>65</v>
      </c>
      <c r="L26" s="83">
        <v>26</v>
      </c>
      <c r="M26" s="83"/>
      <c r="N26" s="63"/>
      <c r="O26" s="86" t="s">
        <v>176</v>
      </c>
      <c r="P26" s="88">
        <v>43773.81527777778</v>
      </c>
      <c r="Q26" s="86" t="s">
        <v>250</v>
      </c>
      <c r="R26" s="86"/>
      <c r="S26" s="86"/>
      <c r="T26" s="86"/>
      <c r="U26" s="89" t="s">
        <v>306</v>
      </c>
      <c r="V26" s="89" t="s">
        <v>306</v>
      </c>
      <c r="W26" s="88">
        <v>43773.81527777778</v>
      </c>
      <c r="X26" s="92">
        <v>43773</v>
      </c>
      <c r="Y26" s="94" t="s">
        <v>333</v>
      </c>
      <c r="Z26" s="89" t="s">
        <v>370</v>
      </c>
      <c r="AA26" s="86"/>
      <c r="AB26" s="86"/>
      <c r="AC26" s="94" t="s">
        <v>407</v>
      </c>
      <c r="AD26" s="86"/>
      <c r="AE26" s="86" t="b">
        <v>0</v>
      </c>
      <c r="AF26" s="86">
        <v>910</v>
      </c>
      <c r="AG26" s="94" t="s">
        <v>427</v>
      </c>
      <c r="AH26" s="86" t="b">
        <v>0</v>
      </c>
      <c r="AI26" s="86" t="s">
        <v>432</v>
      </c>
      <c r="AJ26" s="86"/>
      <c r="AK26" s="94" t="s">
        <v>427</v>
      </c>
      <c r="AL26" s="86" t="b">
        <v>0</v>
      </c>
      <c r="AM26" s="86">
        <v>35</v>
      </c>
      <c r="AN26" s="94" t="s">
        <v>427</v>
      </c>
      <c r="AO26" s="86" t="s">
        <v>437</v>
      </c>
      <c r="AP26" s="86" t="b">
        <v>0</v>
      </c>
      <c r="AQ26" s="94" t="s">
        <v>407</v>
      </c>
      <c r="AR26" s="86" t="s">
        <v>238</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7</v>
      </c>
      <c r="BM26" s="52">
        <v>100</v>
      </c>
      <c r="BN26" s="51">
        <v>7</v>
      </c>
    </row>
    <row r="27" spans="1:66" ht="15">
      <c r="A27" s="84" t="s">
        <v>215</v>
      </c>
      <c r="B27" s="84" t="s">
        <v>223</v>
      </c>
      <c r="C27" s="53" t="s">
        <v>1146</v>
      </c>
      <c r="D27" s="54">
        <v>3</v>
      </c>
      <c r="E27" s="65" t="s">
        <v>132</v>
      </c>
      <c r="F27" s="55">
        <v>32</v>
      </c>
      <c r="G27" s="53"/>
      <c r="H27" s="57"/>
      <c r="I27" s="56"/>
      <c r="J27" s="56"/>
      <c r="K27" s="36" t="s">
        <v>65</v>
      </c>
      <c r="L27" s="83">
        <v>27</v>
      </c>
      <c r="M27" s="83"/>
      <c r="N27" s="63"/>
      <c r="O27" s="86" t="s">
        <v>238</v>
      </c>
      <c r="P27" s="88">
        <v>43773.94509259259</v>
      </c>
      <c r="Q27" s="86" t="s">
        <v>250</v>
      </c>
      <c r="R27" s="86"/>
      <c r="S27" s="86"/>
      <c r="T27" s="86"/>
      <c r="U27" s="89" t="s">
        <v>306</v>
      </c>
      <c r="V27" s="89" t="s">
        <v>306</v>
      </c>
      <c r="W27" s="88">
        <v>43773.94509259259</v>
      </c>
      <c r="X27" s="92">
        <v>43773</v>
      </c>
      <c r="Y27" s="94" t="s">
        <v>334</v>
      </c>
      <c r="Z27" s="89" t="s">
        <v>371</v>
      </c>
      <c r="AA27" s="86"/>
      <c r="AB27" s="86"/>
      <c r="AC27" s="94" t="s">
        <v>408</v>
      </c>
      <c r="AD27" s="86"/>
      <c r="AE27" s="86" t="b">
        <v>0</v>
      </c>
      <c r="AF27" s="86">
        <v>0</v>
      </c>
      <c r="AG27" s="94" t="s">
        <v>427</v>
      </c>
      <c r="AH27" s="86" t="b">
        <v>0</v>
      </c>
      <c r="AI27" s="86" t="s">
        <v>432</v>
      </c>
      <c r="AJ27" s="86"/>
      <c r="AK27" s="94" t="s">
        <v>427</v>
      </c>
      <c r="AL27" s="86" t="b">
        <v>0</v>
      </c>
      <c r="AM27" s="86">
        <v>35</v>
      </c>
      <c r="AN27" s="94" t="s">
        <v>407</v>
      </c>
      <c r="AO27" s="86" t="s">
        <v>437</v>
      </c>
      <c r="AP27" s="86" t="b">
        <v>0</v>
      </c>
      <c r="AQ27" s="94" t="s">
        <v>407</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7</v>
      </c>
      <c r="BM27" s="52">
        <v>100</v>
      </c>
      <c r="BN27" s="51">
        <v>7</v>
      </c>
    </row>
    <row r="28" spans="1:66" ht="15">
      <c r="A28" s="84" t="s">
        <v>224</v>
      </c>
      <c r="B28" s="84" t="s">
        <v>224</v>
      </c>
      <c r="C28" s="53" t="s">
        <v>1146</v>
      </c>
      <c r="D28" s="54">
        <v>3</v>
      </c>
      <c r="E28" s="65" t="s">
        <v>132</v>
      </c>
      <c r="F28" s="55">
        <v>32</v>
      </c>
      <c r="G28" s="53"/>
      <c r="H28" s="57"/>
      <c r="I28" s="56"/>
      <c r="J28" s="56"/>
      <c r="K28" s="36" t="s">
        <v>65</v>
      </c>
      <c r="L28" s="83">
        <v>28</v>
      </c>
      <c r="M28" s="83"/>
      <c r="N28" s="63"/>
      <c r="O28" s="86" t="s">
        <v>176</v>
      </c>
      <c r="P28" s="88">
        <v>43775.65614583333</v>
      </c>
      <c r="Q28" s="86" t="s">
        <v>251</v>
      </c>
      <c r="R28" s="89" t="s">
        <v>270</v>
      </c>
      <c r="S28" s="86" t="s">
        <v>285</v>
      </c>
      <c r="T28" s="86"/>
      <c r="U28" s="86"/>
      <c r="V28" s="89" t="s">
        <v>313</v>
      </c>
      <c r="W28" s="88">
        <v>43775.65614583333</v>
      </c>
      <c r="X28" s="92">
        <v>43775</v>
      </c>
      <c r="Y28" s="94" t="s">
        <v>335</v>
      </c>
      <c r="Z28" s="89" t="s">
        <v>372</v>
      </c>
      <c r="AA28" s="86"/>
      <c r="AB28" s="86"/>
      <c r="AC28" s="94" t="s">
        <v>409</v>
      </c>
      <c r="AD28" s="86"/>
      <c r="AE28" s="86" t="b">
        <v>0</v>
      </c>
      <c r="AF28" s="86">
        <v>600</v>
      </c>
      <c r="AG28" s="94" t="s">
        <v>427</v>
      </c>
      <c r="AH28" s="86" t="b">
        <v>0</v>
      </c>
      <c r="AI28" s="86" t="s">
        <v>432</v>
      </c>
      <c r="AJ28" s="86"/>
      <c r="AK28" s="94" t="s">
        <v>427</v>
      </c>
      <c r="AL28" s="86" t="b">
        <v>0</v>
      </c>
      <c r="AM28" s="86">
        <v>57</v>
      </c>
      <c r="AN28" s="94" t="s">
        <v>427</v>
      </c>
      <c r="AO28" s="86" t="s">
        <v>440</v>
      </c>
      <c r="AP28" s="86" t="b">
        <v>0</v>
      </c>
      <c r="AQ28" s="94" t="s">
        <v>409</v>
      </c>
      <c r="AR28" s="86" t="s">
        <v>238</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16</v>
      </c>
      <c r="BM28" s="52">
        <v>100</v>
      </c>
      <c r="BN28" s="51">
        <v>16</v>
      </c>
    </row>
    <row r="29" spans="1:66" ht="15">
      <c r="A29" s="84" t="s">
        <v>215</v>
      </c>
      <c r="B29" s="84" t="s">
        <v>224</v>
      </c>
      <c r="C29" s="53" t="s">
        <v>1146</v>
      </c>
      <c r="D29" s="54">
        <v>3</v>
      </c>
      <c r="E29" s="65" t="s">
        <v>132</v>
      </c>
      <c r="F29" s="55">
        <v>32</v>
      </c>
      <c r="G29" s="53"/>
      <c r="H29" s="57"/>
      <c r="I29" s="56"/>
      <c r="J29" s="56"/>
      <c r="K29" s="36" t="s">
        <v>65</v>
      </c>
      <c r="L29" s="83">
        <v>29</v>
      </c>
      <c r="M29" s="83"/>
      <c r="N29" s="63"/>
      <c r="O29" s="86" t="s">
        <v>238</v>
      </c>
      <c r="P29" s="88">
        <v>43775.90578703704</v>
      </c>
      <c r="Q29" s="86" t="s">
        <v>251</v>
      </c>
      <c r="R29" s="86"/>
      <c r="S29" s="86"/>
      <c r="T29" s="86"/>
      <c r="U29" s="86"/>
      <c r="V29" s="89" t="s">
        <v>310</v>
      </c>
      <c r="W29" s="88">
        <v>43775.90578703704</v>
      </c>
      <c r="X29" s="92">
        <v>43775</v>
      </c>
      <c r="Y29" s="94" t="s">
        <v>336</v>
      </c>
      <c r="Z29" s="89" t="s">
        <v>373</v>
      </c>
      <c r="AA29" s="86"/>
      <c r="AB29" s="86"/>
      <c r="AC29" s="94" t="s">
        <v>410</v>
      </c>
      <c r="AD29" s="86"/>
      <c r="AE29" s="86" t="b">
        <v>0</v>
      </c>
      <c r="AF29" s="86">
        <v>0</v>
      </c>
      <c r="AG29" s="94" t="s">
        <v>427</v>
      </c>
      <c r="AH29" s="86" t="b">
        <v>0</v>
      </c>
      <c r="AI29" s="86" t="s">
        <v>432</v>
      </c>
      <c r="AJ29" s="86"/>
      <c r="AK29" s="94" t="s">
        <v>427</v>
      </c>
      <c r="AL29" s="86" t="b">
        <v>0</v>
      </c>
      <c r="AM29" s="86">
        <v>57</v>
      </c>
      <c r="AN29" s="94" t="s">
        <v>409</v>
      </c>
      <c r="AO29" s="86" t="s">
        <v>437</v>
      </c>
      <c r="AP29" s="86" t="b">
        <v>0</v>
      </c>
      <c r="AQ29" s="94" t="s">
        <v>409</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16</v>
      </c>
      <c r="BM29" s="52">
        <v>100</v>
      </c>
      <c r="BN29" s="51">
        <v>16</v>
      </c>
    </row>
    <row r="30" spans="1:66" ht="15">
      <c r="A30" s="84" t="s">
        <v>225</v>
      </c>
      <c r="B30" s="84" t="s">
        <v>231</v>
      </c>
      <c r="C30" s="53" t="s">
        <v>1146</v>
      </c>
      <c r="D30" s="54">
        <v>3</v>
      </c>
      <c r="E30" s="65" t="s">
        <v>132</v>
      </c>
      <c r="F30" s="55">
        <v>32</v>
      </c>
      <c r="G30" s="53"/>
      <c r="H30" s="57"/>
      <c r="I30" s="56"/>
      <c r="J30" s="56"/>
      <c r="K30" s="36" t="s">
        <v>65</v>
      </c>
      <c r="L30" s="83">
        <v>30</v>
      </c>
      <c r="M30" s="83"/>
      <c r="N30" s="63"/>
      <c r="O30" s="86" t="s">
        <v>239</v>
      </c>
      <c r="P30" s="88">
        <v>43776.45956018518</v>
      </c>
      <c r="Q30" s="86" t="s">
        <v>252</v>
      </c>
      <c r="R30" s="89" t="s">
        <v>271</v>
      </c>
      <c r="S30" s="86" t="s">
        <v>286</v>
      </c>
      <c r="T30" s="86" t="s">
        <v>297</v>
      </c>
      <c r="U30" s="89" t="s">
        <v>307</v>
      </c>
      <c r="V30" s="89" t="s">
        <v>307</v>
      </c>
      <c r="W30" s="88">
        <v>43776.45956018518</v>
      </c>
      <c r="X30" s="92">
        <v>43776</v>
      </c>
      <c r="Y30" s="94" t="s">
        <v>337</v>
      </c>
      <c r="Z30" s="89" t="s">
        <v>374</v>
      </c>
      <c r="AA30" s="86"/>
      <c r="AB30" s="86"/>
      <c r="AC30" s="94" t="s">
        <v>411</v>
      </c>
      <c r="AD30" s="86"/>
      <c r="AE30" s="86" t="b">
        <v>0</v>
      </c>
      <c r="AF30" s="86">
        <v>3</v>
      </c>
      <c r="AG30" s="94" t="s">
        <v>427</v>
      </c>
      <c r="AH30" s="86" t="b">
        <v>0</v>
      </c>
      <c r="AI30" s="86" t="s">
        <v>432</v>
      </c>
      <c r="AJ30" s="86"/>
      <c r="AK30" s="94" t="s">
        <v>427</v>
      </c>
      <c r="AL30" s="86" t="b">
        <v>0</v>
      </c>
      <c r="AM30" s="86">
        <v>2</v>
      </c>
      <c r="AN30" s="94" t="s">
        <v>427</v>
      </c>
      <c r="AO30" s="86" t="s">
        <v>436</v>
      </c>
      <c r="AP30" s="86" t="b">
        <v>0</v>
      </c>
      <c r="AQ30" s="94" t="s">
        <v>411</v>
      </c>
      <c r="AR30" s="86" t="s">
        <v>238</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c r="BG30" s="52"/>
      <c r="BH30" s="51"/>
      <c r="BI30" s="52"/>
      <c r="BJ30" s="51"/>
      <c r="BK30" s="52"/>
      <c r="BL30" s="51"/>
      <c r="BM30" s="52"/>
      <c r="BN30" s="51"/>
    </row>
    <row r="31" spans="1:66" ht="15">
      <c r="A31" s="84" t="s">
        <v>215</v>
      </c>
      <c r="B31" s="84" t="s">
        <v>231</v>
      </c>
      <c r="C31" s="53" t="s">
        <v>1146</v>
      </c>
      <c r="D31" s="54">
        <v>3</v>
      </c>
      <c r="E31" s="65" t="s">
        <v>132</v>
      </c>
      <c r="F31" s="55">
        <v>32</v>
      </c>
      <c r="G31" s="53"/>
      <c r="H31" s="57"/>
      <c r="I31" s="56"/>
      <c r="J31" s="56"/>
      <c r="K31" s="36" t="s">
        <v>65</v>
      </c>
      <c r="L31" s="83">
        <v>31</v>
      </c>
      <c r="M31" s="83"/>
      <c r="N31" s="63"/>
      <c r="O31" s="86" t="s">
        <v>239</v>
      </c>
      <c r="P31" s="88">
        <v>43776.46486111111</v>
      </c>
      <c r="Q31" s="86" t="s">
        <v>252</v>
      </c>
      <c r="R31" s="86"/>
      <c r="S31" s="86"/>
      <c r="T31" s="86"/>
      <c r="U31" s="86"/>
      <c r="V31" s="89" t="s">
        <v>310</v>
      </c>
      <c r="W31" s="88">
        <v>43776.46486111111</v>
      </c>
      <c r="X31" s="92">
        <v>43776</v>
      </c>
      <c r="Y31" s="94" t="s">
        <v>338</v>
      </c>
      <c r="Z31" s="89" t="s">
        <v>375</v>
      </c>
      <c r="AA31" s="86"/>
      <c r="AB31" s="86"/>
      <c r="AC31" s="94" t="s">
        <v>412</v>
      </c>
      <c r="AD31" s="86"/>
      <c r="AE31" s="86" t="b">
        <v>0</v>
      </c>
      <c r="AF31" s="86">
        <v>0</v>
      </c>
      <c r="AG31" s="94" t="s">
        <v>427</v>
      </c>
      <c r="AH31" s="86" t="b">
        <v>0</v>
      </c>
      <c r="AI31" s="86" t="s">
        <v>432</v>
      </c>
      <c r="AJ31" s="86"/>
      <c r="AK31" s="94" t="s">
        <v>427</v>
      </c>
      <c r="AL31" s="86" t="b">
        <v>0</v>
      </c>
      <c r="AM31" s="86">
        <v>2</v>
      </c>
      <c r="AN31" s="94" t="s">
        <v>411</v>
      </c>
      <c r="AO31" s="86" t="s">
        <v>436</v>
      </c>
      <c r="AP31" s="86" t="b">
        <v>0</v>
      </c>
      <c r="AQ31" s="94" t="s">
        <v>411</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2</v>
      </c>
      <c r="BF31" s="51"/>
      <c r="BG31" s="52"/>
      <c r="BH31" s="51"/>
      <c r="BI31" s="52"/>
      <c r="BJ31" s="51"/>
      <c r="BK31" s="52"/>
      <c r="BL31" s="51"/>
      <c r="BM31" s="52"/>
      <c r="BN31" s="51"/>
    </row>
    <row r="32" spans="1:66" ht="15">
      <c r="A32" s="84" t="s">
        <v>225</v>
      </c>
      <c r="B32" s="84" t="s">
        <v>232</v>
      </c>
      <c r="C32" s="53" t="s">
        <v>1146</v>
      </c>
      <c r="D32" s="54">
        <v>3</v>
      </c>
      <c r="E32" s="65" t="s">
        <v>132</v>
      </c>
      <c r="F32" s="55">
        <v>32</v>
      </c>
      <c r="G32" s="53"/>
      <c r="H32" s="57"/>
      <c r="I32" s="56"/>
      <c r="J32" s="56"/>
      <c r="K32" s="36" t="s">
        <v>65</v>
      </c>
      <c r="L32" s="83">
        <v>32</v>
      </c>
      <c r="M32" s="83"/>
      <c r="N32" s="63"/>
      <c r="O32" s="86" t="s">
        <v>239</v>
      </c>
      <c r="P32" s="88">
        <v>43776.45956018518</v>
      </c>
      <c r="Q32" s="86" t="s">
        <v>252</v>
      </c>
      <c r="R32" s="89" t="s">
        <v>271</v>
      </c>
      <c r="S32" s="86" t="s">
        <v>286</v>
      </c>
      <c r="T32" s="86" t="s">
        <v>297</v>
      </c>
      <c r="U32" s="89" t="s">
        <v>307</v>
      </c>
      <c r="V32" s="89" t="s">
        <v>307</v>
      </c>
      <c r="W32" s="88">
        <v>43776.45956018518</v>
      </c>
      <c r="X32" s="92">
        <v>43776</v>
      </c>
      <c r="Y32" s="94" t="s">
        <v>337</v>
      </c>
      <c r="Z32" s="89" t="s">
        <v>374</v>
      </c>
      <c r="AA32" s="86"/>
      <c r="AB32" s="86"/>
      <c r="AC32" s="94" t="s">
        <v>411</v>
      </c>
      <c r="AD32" s="86"/>
      <c r="AE32" s="86" t="b">
        <v>0</v>
      </c>
      <c r="AF32" s="86">
        <v>3</v>
      </c>
      <c r="AG32" s="94" t="s">
        <v>427</v>
      </c>
      <c r="AH32" s="86" t="b">
        <v>0</v>
      </c>
      <c r="AI32" s="86" t="s">
        <v>432</v>
      </c>
      <c r="AJ32" s="86"/>
      <c r="AK32" s="94" t="s">
        <v>427</v>
      </c>
      <c r="AL32" s="86" t="b">
        <v>0</v>
      </c>
      <c r="AM32" s="86">
        <v>2</v>
      </c>
      <c r="AN32" s="94" t="s">
        <v>427</v>
      </c>
      <c r="AO32" s="86" t="s">
        <v>436</v>
      </c>
      <c r="AP32" s="86" t="b">
        <v>0</v>
      </c>
      <c r="AQ32" s="94" t="s">
        <v>411</v>
      </c>
      <c r="AR32" s="86" t="s">
        <v>238</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15">
      <c r="A33" s="84" t="s">
        <v>215</v>
      </c>
      <c r="B33" s="84" t="s">
        <v>232</v>
      </c>
      <c r="C33" s="53" t="s">
        <v>1146</v>
      </c>
      <c r="D33" s="54">
        <v>3</v>
      </c>
      <c r="E33" s="65" t="s">
        <v>132</v>
      </c>
      <c r="F33" s="55">
        <v>32</v>
      </c>
      <c r="G33" s="53"/>
      <c r="H33" s="57"/>
      <c r="I33" s="56"/>
      <c r="J33" s="56"/>
      <c r="K33" s="36" t="s">
        <v>65</v>
      </c>
      <c r="L33" s="83">
        <v>33</v>
      </c>
      <c r="M33" s="83"/>
      <c r="N33" s="63"/>
      <c r="O33" s="86" t="s">
        <v>239</v>
      </c>
      <c r="P33" s="88">
        <v>43776.46486111111</v>
      </c>
      <c r="Q33" s="86" t="s">
        <v>252</v>
      </c>
      <c r="R33" s="86"/>
      <c r="S33" s="86"/>
      <c r="T33" s="86"/>
      <c r="U33" s="86"/>
      <c r="V33" s="89" t="s">
        <v>310</v>
      </c>
      <c r="W33" s="88">
        <v>43776.46486111111</v>
      </c>
      <c r="X33" s="92">
        <v>43776</v>
      </c>
      <c r="Y33" s="94" t="s">
        <v>338</v>
      </c>
      <c r="Z33" s="89" t="s">
        <v>375</v>
      </c>
      <c r="AA33" s="86"/>
      <c r="AB33" s="86"/>
      <c r="AC33" s="94" t="s">
        <v>412</v>
      </c>
      <c r="AD33" s="86"/>
      <c r="AE33" s="86" t="b">
        <v>0</v>
      </c>
      <c r="AF33" s="86">
        <v>0</v>
      </c>
      <c r="AG33" s="94" t="s">
        <v>427</v>
      </c>
      <c r="AH33" s="86" t="b">
        <v>0</v>
      </c>
      <c r="AI33" s="86" t="s">
        <v>432</v>
      </c>
      <c r="AJ33" s="86"/>
      <c r="AK33" s="94" t="s">
        <v>427</v>
      </c>
      <c r="AL33" s="86" t="b">
        <v>0</v>
      </c>
      <c r="AM33" s="86">
        <v>2</v>
      </c>
      <c r="AN33" s="94" t="s">
        <v>411</v>
      </c>
      <c r="AO33" s="86" t="s">
        <v>436</v>
      </c>
      <c r="AP33" s="86" t="b">
        <v>0</v>
      </c>
      <c r="AQ33" s="94" t="s">
        <v>411</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2</v>
      </c>
      <c r="BF33" s="51"/>
      <c r="BG33" s="52"/>
      <c r="BH33" s="51"/>
      <c r="BI33" s="52"/>
      <c r="BJ33" s="51"/>
      <c r="BK33" s="52"/>
      <c r="BL33" s="51"/>
      <c r="BM33" s="52"/>
      <c r="BN33" s="51"/>
    </row>
    <row r="34" spans="1:66" ht="30">
      <c r="A34" s="84" t="s">
        <v>225</v>
      </c>
      <c r="B34" s="84" t="s">
        <v>233</v>
      </c>
      <c r="C34" s="53" t="s">
        <v>1147</v>
      </c>
      <c r="D34" s="54">
        <v>10</v>
      </c>
      <c r="E34" s="65" t="s">
        <v>136</v>
      </c>
      <c r="F34" s="55">
        <v>26.8</v>
      </c>
      <c r="G34" s="53"/>
      <c r="H34" s="57"/>
      <c r="I34" s="56"/>
      <c r="J34" s="56"/>
      <c r="K34" s="36" t="s">
        <v>65</v>
      </c>
      <c r="L34" s="83">
        <v>34</v>
      </c>
      <c r="M34" s="83"/>
      <c r="N34" s="63"/>
      <c r="O34" s="86" t="s">
        <v>239</v>
      </c>
      <c r="P34" s="88">
        <v>43776.45956018518</v>
      </c>
      <c r="Q34" s="86" t="s">
        <v>252</v>
      </c>
      <c r="R34" s="89" t="s">
        <v>271</v>
      </c>
      <c r="S34" s="86" t="s">
        <v>286</v>
      </c>
      <c r="T34" s="86" t="s">
        <v>297</v>
      </c>
      <c r="U34" s="89" t="s">
        <v>307</v>
      </c>
      <c r="V34" s="89" t="s">
        <v>307</v>
      </c>
      <c r="W34" s="88">
        <v>43776.45956018518</v>
      </c>
      <c r="X34" s="92">
        <v>43776</v>
      </c>
      <c r="Y34" s="94" t="s">
        <v>337</v>
      </c>
      <c r="Z34" s="89" t="s">
        <v>374</v>
      </c>
      <c r="AA34" s="86"/>
      <c r="AB34" s="86"/>
      <c r="AC34" s="94" t="s">
        <v>411</v>
      </c>
      <c r="AD34" s="86"/>
      <c r="AE34" s="86" t="b">
        <v>0</v>
      </c>
      <c r="AF34" s="86">
        <v>3</v>
      </c>
      <c r="AG34" s="94" t="s">
        <v>427</v>
      </c>
      <c r="AH34" s="86" t="b">
        <v>0</v>
      </c>
      <c r="AI34" s="86" t="s">
        <v>432</v>
      </c>
      <c r="AJ34" s="86"/>
      <c r="AK34" s="94" t="s">
        <v>427</v>
      </c>
      <c r="AL34" s="86" t="b">
        <v>0</v>
      </c>
      <c r="AM34" s="86">
        <v>2</v>
      </c>
      <c r="AN34" s="94" t="s">
        <v>427</v>
      </c>
      <c r="AO34" s="86" t="s">
        <v>436</v>
      </c>
      <c r="AP34" s="86" t="b">
        <v>0</v>
      </c>
      <c r="AQ34" s="94" t="s">
        <v>411</v>
      </c>
      <c r="AR34" s="86" t="s">
        <v>238</v>
      </c>
      <c r="AS34" s="86">
        <v>0</v>
      </c>
      <c r="AT34" s="86">
        <v>0</v>
      </c>
      <c r="AU34" s="86"/>
      <c r="AV34" s="86"/>
      <c r="AW34" s="86"/>
      <c r="AX34" s="86"/>
      <c r="AY34" s="86"/>
      <c r="AZ34" s="86"/>
      <c r="BA34" s="86"/>
      <c r="BB34" s="86"/>
      <c r="BC34">
        <v>2</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30">
      <c r="A35" s="84" t="s">
        <v>225</v>
      </c>
      <c r="B35" s="84" t="s">
        <v>234</v>
      </c>
      <c r="C35" s="53" t="s">
        <v>1147</v>
      </c>
      <c r="D35" s="54">
        <v>10</v>
      </c>
      <c r="E35" s="65" t="s">
        <v>136</v>
      </c>
      <c r="F35" s="55">
        <v>26.8</v>
      </c>
      <c r="G35" s="53"/>
      <c r="H35" s="57"/>
      <c r="I35" s="56"/>
      <c r="J35" s="56"/>
      <c r="K35" s="36" t="s">
        <v>65</v>
      </c>
      <c r="L35" s="83">
        <v>35</v>
      </c>
      <c r="M35" s="83"/>
      <c r="N35" s="63"/>
      <c r="O35" s="86" t="s">
        <v>239</v>
      </c>
      <c r="P35" s="88">
        <v>43776.45956018518</v>
      </c>
      <c r="Q35" s="86" t="s">
        <v>252</v>
      </c>
      <c r="R35" s="89" t="s">
        <v>271</v>
      </c>
      <c r="S35" s="86" t="s">
        <v>286</v>
      </c>
      <c r="T35" s="86" t="s">
        <v>297</v>
      </c>
      <c r="U35" s="89" t="s">
        <v>307</v>
      </c>
      <c r="V35" s="89" t="s">
        <v>307</v>
      </c>
      <c r="W35" s="88">
        <v>43776.45956018518</v>
      </c>
      <c r="X35" s="92">
        <v>43776</v>
      </c>
      <c r="Y35" s="94" t="s">
        <v>337</v>
      </c>
      <c r="Z35" s="89" t="s">
        <v>374</v>
      </c>
      <c r="AA35" s="86"/>
      <c r="AB35" s="86"/>
      <c r="AC35" s="94" t="s">
        <v>411</v>
      </c>
      <c r="AD35" s="86"/>
      <c r="AE35" s="86" t="b">
        <v>0</v>
      </c>
      <c r="AF35" s="86">
        <v>3</v>
      </c>
      <c r="AG35" s="94" t="s">
        <v>427</v>
      </c>
      <c r="AH35" s="86" t="b">
        <v>0</v>
      </c>
      <c r="AI35" s="86" t="s">
        <v>432</v>
      </c>
      <c r="AJ35" s="86"/>
      <c r="AK35" s="94" t="s">
        <v>427</v>
      </c>
      <c r="AL35" s="86" t="b">
        <v>0</v>
      </c>
      <c r="AM35" s="86">
        <v>2</v>
      </c>
      <c r="AN35" s="94" t="s">
        <v>427</v>
      </c>
      <c r="AO35" s="86" t="s">
        <v>436</v>
      </c>
      <c r="AP35" s="86" t="b">
        <v>0</v>
      </c>
      <c r="AQ35" s="94" t="s">
        <v>411</v>
      </c>
      <c r="AR35" s="86" t="s">
        <v>238</v>
      </c>
      <c r="AS35" s="86">
        <v>0</v>
      </c>
      <c r="AT35" s="86">
        <v>0</v>
      </c>
      <c r="AU35" s="86"/>
      <c r="AV35" s="86"/>
      <c r="AW35" s="86"/>
      <c r="AX35" s="86"/>
      <c r="AY35" s="86"/>
      <c r="AZ35" s="86"/>
      <c r="BA35" s="86"/>
      <c r="BB35" s="86"/>
      <c r="BC35">
        <v>2</v>
      </c>
      <c r="BD35" s="85" t="str">
        <f>REPLACE(INDEX(GroupVertices[Group],MATCH(Edges[[#This Row],[Vertex 1]],GroupVertices[Vertex],0)),1,1,"")</f>
        <v>2</v>
      </c>
      <c r="BE35" s="85" t="str">
        <f>REPLACE(INDEX(GroupVertices[Group],MATCH(Edges[[#This Row],[Vertex 2]],GroupVertices[Vertex],0)),1,1,"")</f>
        <v>2</v>
      </c>
      <c r="BF35" s="51">
        <v>0</v>
      </c>
      <c r="BG35" s="52">
        <v>0</v>
      </c>
      <c r="BH35" s="51">
        <v>0</v>
      </c>
      <c r="BI35" s="52">
        <v>0</v>
      </c>
      <c r="BJ35" s="51">
        <v>0</v>
      </c>
      <c r="BK35" s="52">
        <v>0</v>
      </c>
      <c r="BL35" s="51">
        <v>22</v>
      </c>
      <c r="BM35" s="52">
        <v>100</v>
      </c>
      <c r="BN35" s="51">
        <v>22</v>
      </c>
    </row>
    <row r="36" spans="1:66" ht="30">
      <c r="A36" s="84" t="s">
        <v>225</v>
      </c>
      <c r="B36" s="84" t="s">
        <v>234</v>
      </c>
      <c r="C36" s="53" t="s">
        <v>1147</v>
      </c>
      <c r="D36" s="54">
        <v>10</v>
      </c>
      <c r="E36" s="65" t="s">
        <v>136</v>
      </c>
      <c r="F36" s="55">
        <v>26.8</v>
      </c>
      <c r="G36" s="53"/>
      <c r="H36" s="57"/>
      <c r="I36" s="56"/>
      <c r="J36" s="56"/>
      <c r="K36" s="36" t="s">
        <v>65</v>
      </c>
      <c r="L36" s="83">
        <v>36</v>
      </c>
      <c r="M36" s="83"/>
      <c r="N36" s="63"/>
      <c r="O36" s="86" t="s">
        <v>239</v>
      </c>
      <c r="P36" s="88">
        <v>43777.366527777776</v>
      </c>
      <c r="Q36" s="86" t="s">
        <v>253</v>
      </c>
      <c r="R36" s="89" t="s">
        <v>271</v>
      </c>
      <c r="S36" s="86" t="s">
        <v>286</v>
      </c>
      <c r="T36" s="86" t="s">
        <v>297</v>
      </c>
      <c r="U36" s="89" t="s">
        <v>308</v>
      </c>
      <c r="V36" s="89" t="s">
        <v>308</v>
      </c>
      <c r="W36" s="88">
        <v>43777.366527777776</v>
      </c>
      <c r="X36" s="92">
        <v>43777</v>
      </c>
      <c r="Y36" s="94" t="s">
        <v>339</v>
      </c>
      <c r="Z36" s="89" t="s">
        <v>376</v>
      </c>
      <c r="AA36" s="86"/>
      <c r="AB36" s="86"/>
      <c r="AC36" s="94" t="s">
        <v>413</v>
      </c>
      <c r="AD36" s="86"/>
      <c r="AE36" s="86" t="b">
        <v>0</v>
      </c>
      <c r="AF36" s="86">
        <v>27</v>
      </c>
      <c r="AG36" s="94" t="s">
        <v>427</v>
      </c>
      <c r="AH36" s="86" t="b">
        <v>0</v>
      </c>
      <c r="AI36" s="86" t="s">
        <v>432</v>
      </c>
      <c r="AJ36" s="86"/>
      <c r="AK36" s="94" t="s">
        <v>427</v>
      </c>
      <c r="AL36" s="86" t="b">
        <v>0</v>
      </c>
      <c r="AM36" s="86">
        <v>1</v>
      </c>
      <c r="AN36" s="94" t="s">
        <v>427</v>
      </c>
      <c r="AO36" s="86" t="s">
        <v>436</v>
      </c>
      <c r="AP36" s="86" t="b">
        <v>0</v>
      </c>
      <c r="AQ36" s="94" t="s">
        <v>413</v>
      </c>
      <c r="AR36" s="86" t="s">
        <v>238</v>
      </c>
      <c r="AS36" s="86">
        <v>0</v>
      </c>
      <c r="AT36" s="86">
        <v>0</v>
      </c>
      <c r="AU36" s="86"/>
      <c r="AV36" s="86"/>
      <c r="AW36" s="86"/>
      <c r="AX36" s="86"/>
      <c r="AY36" s="86"/>
      <c r="AZ36" s="86"/>
      <c r="BA36" s="86"/>
      <c r="BB36" s="86"/>
      <c r="BC36">
        <v>2</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15">
      <c r="A37" s="84" t="s">
        <v>225</v>
      </c>
      <c r="B37" s="84" t="s">
        <v>235</v>
      </c>
      <c r="C37" s="53" t="s">
        <v>1146</v>
      </c>
      <c r="D37" s="54">
        <v>3</v>
      </c>
      <c r="E37" s="65" t="s">
        <v>132</v>
      </c>
      <c r="F37" s="55">
        <v>32</v>
      </c>
      <c r="G37" s="53"/>
      <c r="H37" s="57"/>
      <c r="I37" s="56"/>
      <c r="J37" s="56"/>
      <c r="K37" s="36" t="s">
        <v>65</v>
      </c>
      <c r="L37" s="83">
        <v>37</v>
      </c>
      <c r="M37" s="83"/>
      <c r="N37" s="63"/>
      <c r="O37" s="86" t="s">
        <v>239</v>
      </c>
      <c r="P37" s="88">
        <v>43777.366527777776</v>
      </c>
      <c r="Q37" s="86" t="s">
        <v>253</v>
      </c>
      <c r="R37" s="89" t="s">
        <v>271</v>
      </c>
      <c r="S37" s="86" t="s">
        <v>286</v>
      </c>
      <c r="T37" s="86" t="s">
        <v>297</v>
      </c>
      <c r="U37" s="89" t="s">
        <v>308</v>
      </c>
      <c r="V37" s="89" t="s">
        <v>308</v>
      </c>
      <c r="W37" s="88">
        <v>43777.366527777776</v>
      </c>
      <c r="X37" s="92">
        <v>43777</v>
      </c>
      <c r="Y37" s="94" t="s">
        <v>339</v>
      </c>
      <c r="Z37" s="89" t="s">
        <v>376</v>
      </c>
      <c r="AA37" s="86"/>
      <c r="AB37" s="86"/>
      <c r="AC37" s="94" t="s">
        <v>413</v>
      </c>
      <c r="AD37" s="86"/>
      <c r="AE37" s="86" t="b">
        <v>0</v>
      </c>
      <c r="AF37" s="86">
        <v>27</v>
      </c>
      <c r="AG37" s="94" t="s">
        <v>427</v>
      </c>
      <c r="AH37" s="86" t="b">
        <v>0</v>
      </c>
      <c r="AI37" s="86" t="s">
        <v>432</v>
      </c>
      <c r="AJ37" s="86"/>
      <c r="AK37" s="94" t="s">
        <v>427</v>
      </c>
      <c r="AL37" s="86" t="b">
        <v>0</v>
      </c>
      <c r="AM37" s="86">
        <v>1</v>
      </c>
      <c r="AN37" s="94" t="s">
        <v>427</v>
      </c>
      <c r="AO37" s="86" t="s">
        <v>436</v>
      </c>
      <c r="AP37" s="86" t="b">
        <v>0</v>
      </c>
      <c r="AQ37" s="94" t="s">
        <v>413</v>
      </c>
      <c r="AR37" s="86" t="s">
        <v>238</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30">
      <c r="A38" s="84" t="s">
        <v>225</v>
      </c>
      <c r="B38" s="84" t="s">
        <v>233</v>
      </c>
      <c r="C38" s="53" t="s">
        <v>1147</v>
      </c>
      <c r="D38" s="54">
        <v>10</v>
      </c>
      <c r="E38" s="65" t="s">
        <v>136</v>
      </c>
      <c r="F38" s="55">
        <v>26.8</v>
      </c>
      <c r="G38" s="53"/>
      <c r="H38" s="57"/>
      <c r="I38" s="56"/>
      <c r="J38" s="56"/>
      <c r="K38" s="36" t="s">
        <v>65</v>
      </c>
      <c r="L38" s="83">
        <v>38</v>
      </c>
      <c r="M38" s="83"/>
      <c r="N38" s="63"/>
      <c r="O38" s="86" t="s">
        <v>239</v>
      </c>
      <c r="P38" s="88">
        <v>43777.366527777776</v>
      </c>
      <c r="Q38" s="86" t="s">
        <v>253</v>
      </c>
      <c r="R38" s="89" t="s">
        <v>271</v>
      </c>
      <c r="S38" s="86" t="s">
        <v>286</v>
      </c>
      <c r="T38" s="86" t="s">
        <v>297</v>
      </c>
      <c r="U38" s="89" t="s">
        <v>308</v>
      </c>
      <c r="V38" s="89" t="s">
        <v>308</v>
      </c>
      <c r="W38" s="88">
        <v>43777.366527777776</v>
      </c>
      <c r="X38" s="92">
        <v>43777</v>
      </c>
      <c r="Y38" s="94" t="s">
        <v>339</v>
      </c>
      <c r="Z38" s="89" t="s">
        <v>376</v>
      </c>
      <c r="AA38" s="86"/>
      <c r="AB38" s="86"/>
      <c r="AC38" s="94" t="s">
        <v>413</v>
      </c>
      <c r="AD38" s="86"/>
      <c r="AE38" s="86" t="b">
        <v>0</v>
      </c>
      <c r="AF38" s="86">
        <v>27</v>
      </c>
      <c r="AG38" s="94" t="s">
        <v>427</v>
      </c>
      <c r="AH38" s="86" t="b">
        <v>0</v>
      </c>
      <c r="AI38" s="86" t="s">
        <v>432</v>
      </c>
      <c r="AJ38" s="86"/>
      <c r="AK38" s="94" t="s">
        <v>427</v>
      </c>
      <c r="AL38" s="86" t="b">
        <v>0</v>
      </c>
      <c r="AM38" s="86">
        <v>1</v>
      </c>
      <c r="AN38" s="94" t="s">
        <v>427</v>
      </c>
      <c r="AO38" s="86" t="s">
        <v>436</v>
      </c>
      <c r="AP38" s="86" t="b">
        <v>0</v>
      </c>
      <c r="AQ38" s="94" t="s">
        <v>413</v>
      </c>
      <c r="AR38" s="86" t="s">
        <v>238</v>
      </c>
      <c r="AS38" s="86">
        <v>0</v>
      </c>
      <c r="AT38" s="86">
        <v>0</v>
      </c>
      <c r="AU38" s="86"/>
      <c r="AV38" s="86"/>
      <c r="AW38" s="86"/>
      <c r="AX38" s="86"/>
      <c r="AY38" s="86"/>
      <c r="AZ38" s="86"/>
      <c r="BA38" s="86"/>
      <c r="BB38" s="86"/>
      <c r="BC38">
        <v>2</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15">
      <c r="A39" s="84" t="s">
        <v>225</v>
      </c>
      <c r="B39" s="84" t="s">
        <v>236</v>
      </c>
      <c r="C39" s="53" t="s">
        <v>1146</v>
      </c>
      <c r="D39" s="54">
        <v>3</v>
      </c>
      <c r="E39" s="65" t="s">
        <v>132</v>
      </c>
      <c r="F39" s="55">
        <v>32</v>
      </c>
      <c r="G39" s="53"/>
      <c r="H39" s="57"/>
      <c r="I39" s="56"/>
      <c r="J39" s="56"/>
      <c r="K39" s="36" t="s">
        <v>65</v>
      </c>
      <c r="L39" s="83">
        <v>39</v>
      </c>
      <c r="M39" s="83"/>
      <c r="N39" s="63"/>
      <c r="O39" s="86" t="s">
        <v>239</v>
      </c>
      <c r="P39" s="88">
        <v>43777.366527777776</v>
      </c>
      <c r="Q39" s="86" t="s">
        <v>253</v>
      </c>
      <c r="R39" s="89" t="s">
        <v>271</v>
      </c>
      <c r="S39" s="86" t="s">
        <v>286</v>
      </c>
      <c r="T39" s="86" t="s">
        <v>297</v>
      </c>
      <c r="U39" s="89" t="s">
        <v>308</v>
      </c>
      <c r="V39" s="89" t="s">
        <v>308</v>
      </c>
      <c r="W39" s="88">
        <v>43777.366527777776</v>
      </c>
      <c r="X39" s="92">
        <v>43777</v>
      </c>
      <c r="Y39" s="94" t="s">
        <v>339</v>
      </c>
      <c r="Z39" s="89" t="s">
        <v>376</v>
      </c>
      <c r="AA39" s="86"/>
      <c r="AB39" s="86"/>
      <c r="AC39" s="94" t="s">
        <v>413</v>
      </c>
      <c r="AD39" s="86"/>
      <c r="AE39" s="86" t="b">
        <v>0</v>
      </c>
      <c r="AF39" s="86">
        <v>27</v>
      </c>
      <c r="AG39" s="94" t="s">
        <v>427</v>
      </c>
      <c r="AH39" s="86" t="b">
        <v>0</v>
      </c>
      <c r="AI39" s="86" t="s">
        <v>432</v>
      </c>
      <c r="AJ39" s="86"/>
      <c r="AK39" s="94" t="s">
        <v>427</v>
      </c>
      <c r="AL39" s="86" t="b">
        <v>0</v>
      </c>
      <c r="AM39" s="86">
        <v>1</v>
      </c>
      <c r="AN39" s="94" t="s">
        <v>427</v>
      </c>
      <c r="AO39" s="86" t="s">
        <v>436</v>
      </c>
      <c r="AP39" s="86" t="b">
        <v>0</v>
      </c>
      <c r="AQ39" s="94" t="s">
        <v>413</v>
      </c>
      <c r="AR39" s="86" t="s">
        <v>238</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0</v>
      </c>
      <c r="BI39" s="52">
        <v>0</v>
      </c>
      <c r="BJ39" s="51">
        <v>0</v>
      </c>
      <c r="BK39" s="52">
        <v>0</v>
      </c>
      <c r="BL39" s="51">
        <v>31</v>
      </c>
      <c r="BM39" s="52">
        <v>100</v>
      </c>
      <c r="BN39" s="51">
        <v>31</v>
      </c>
    </row>
    <row r="40" spans="1:66" ht="30">
      <c r="A40" s="84" t="s">
        <v>215</v>
      </c>
      <c r="B40" s="84" t="s">
        <v>225</v>
      </c>
      <c r="C40" s="53" t="s">
        <v>1147</v>
      </c>
      <c r="D40" s="54">
        <v>10</v>
      </c>
      <c r="E40" s="65" t="s">
        <v>136</v>
      </c>
      <c r="F40" s="55">
        <v>26.8</v>
      </c>
      <c r="G40" s="53"/>
      <c r="H40" s="57"/>
      <c r="I40" s="56"/>
      <c r="J40" s="56"/>
      <c r="K40" s="36" t="s">
        <v>65</v>
      </c>
      <c r="L40" s="83">
        <v>40</v>
      </c>
      <c r="M40" s="83"/>
      <c r="N40" s="63"/>
      <c r="O40" s="86" t="s">
        <v>238</v>
      </c>
      <c r="P40" s="88">
        <v>43776.46486111111</v>
      </c>
      <c r="Q40" s="86" t="s">
        <v>252</v>
      </c>
      <c r="R40" s="86"/>
      <c r="S40" s="86"/>
      <c r="T40" s="86"/>
      <c r="U40" s="86"/>
      <c r="V40" s="89" t="s">
        <v>310</v>
      </c>
      <c r="W40" s="88">
        <v>43776.46486111111</v>
      </c>
      <c r="X40" s="92">
        <v>43776</v>
      </c>
      <c r="Y40" s="94" t="s">
        <v>338</v>
      </c>
      <c r="Z40" s="89" t="s">
        <v>375</v>
      </c>
      <c r="AA40" s="86"/>
      <c r="AB40" s="86"/>
      <c r="AC40" s="94" t="s">
        <v>412</v>
      </c>
      <c r="AD40" s="86"/>
      <c r="AE40" s="86" t="b">
        <v>0</v>
      </c>
      <c r="AF40" s="86">
        <v>0</v>
      </c>
      <c r="AG40" s="94" t="s">
        <v>427</v>
      </c>
      <c r="AH40" s="86" t="b">
        <v>0</v>
      </c>
      <c r="AI40" s="86" t="s">
        <v>432</v>
      </c>
      <c r="AJ40" s="86"/>
      <c r="AK40" s="94" t="s">
        <v>427</v>
      </c>
      <c r="AL40" s="86" t="b">
        <v>0</v>
      </c>
      <c r="AM40" s="86">
        <v>2</v>
      </c>
      <c r="AN40" s="94" t="s">
        <v>411</v>
      </c>
      <c r="AO40" s="86" t="s">
        <v>436</v>
      </c>
      <c r="AP40" s="86" t="b">
        <v>0</v>
      </c>
      <c r="AQ40" s="94" t="s">
        <v>411</v>
      </c>
      <c r="AR40" s="86" t="s">
        <v>176</v>
      </c>
      <c r="AS40" s="86">
        <v>0</v>
      </c>
      <c r="AT40" s="86">
        <v>0</v>
      </c>
      <c r="AU40" s="86"/>
      <c r="AV40" s="86"/>
      <c r="AW40" s="86"/>
      <c r="AX40" s="86"/>
      <c r="AY40" s="86"/>
      <c r="AZ40" s="86"/>
      <c r="BA40" s="86"/>
      <c r="BB40" s="86"/>
      <c r="BC40">
        <v>2</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30">
      <c r="A41" s="84" t="s">
        <v>215</v>
      </c>
      <c r="B41" s="84" t="s">
        <v>225</v>
      </c>
      <c r="C41" s="53" t="s">
        <v>1147</v>
      </c>
      <c r="D41" s="54">
        <v>10</v>
      </c>
      <c r="E41" s="65" t="s">
        <v>136</v>
      </c>
      <c r="F41" s="55">
        <v>26.8</v>
      </c>
      <c r="G41" s="53"/>
      <c r="H41" s="57"/>
      <c r="I41" s="56"/>
      <c r="J41" s="56"/>
      <c r="K41" s="36" t="s">
        <v>65</v>
      </c>
      <c r="L41" s="83">
        <v>41</v>
      </c>
      <c r="M41" s="83"/>
      <c r="N41" s="63"/>
      <c r="O41" s="86" t="s">
        <v>238</v>
      </c>
      <c r="P41" s="88">
        <v>43777.38730324074</v>
      </c>
      <c r="Q41" s="86" t="s">
        <v>253</v>
      </c>
      <c r="R41" s="86"/>
      <c r="S41" s="86"/>
      <c r="T41" s="86"/>
      <c r="U41" s="86"/>
      <c r="V41" s="89" t="s">
        <v>310</v>
      </c>
      <c r="W41" s="88">
        <v>43777.38730324074</v>
      </c>
      <c r="X41" s="92">
        <v>43777</v>
      </c>
      <c r="Y41" s="94" t="s">
        <v>340</v>
      </c>
      <c r="Z41" s="89" t="s">
        <v>377</v>
      </c>
      <c r="AA41" s="86"/>
      <c r="AB41" s="86"/>
      <c r="AC41" s="94" t="s">
        <v>414</v>
      </c>
      <c r="AD41" s="86"/>
      <c r="AE41" s="86" t="b">
        <v>0</v>
      </c>
      <c r="AF41" s="86">
        <v>0</v>
      </c>
      <c r="AG41" s="94" t="s">
        <v>427</v>
      </c>
      <c r="AH41" s="86" t="b">
        <v>0</v>
      </c>
      <c r="AI41" s="86" t="s">
        <v>432</v>
      </c>
      <c r="AJ41" s="86"/>
      <c r="AK41" s="94" t="s">
        <v>427</v>
      </c>
      <c r="AL41" s="86" t="b">
        <v>0</v>
      </c>
      <c r="AM41" s="86">
        <v>1</v>
      </c>
      <c r="AN41" s="94" t="s">
        <v>413</v>
      </c>
      <c r="AO41" s="86" t="s">
        <v>436</v>
      </c>
      <c r="AP41" s="86" t="b">
        <v>0</v>
      </c>
      <c r="AQ41" s="94" t="s">
        <v>413</v>
      </c>
      <c r="AR41" s="86" t="s">
        <v>176</v>
      </c>
      <c r="AS41" s="86">
        <v>0</v>
      </c>
      <c r="AT41" s="86">
        <v>0</v>
      </c>
      <c r="AU41" s="86"/>
      <c r="AV41" s="86"/>
      <c r="AW41" s="86"/>
      <c r="AX41" s="86"/>
      <c r="AY41" s="86"/>
      <c r="AZ41" s="86"/>
      <c r="BA41" s="86"/>
      <c r="BB41" s="86"/>
      <c r="BC41">
        <v>2</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30">
      <c r="A42" s="84" t="s">
        <v>215</v>
      </c>
      <c r="B42" s="84" t="s">
        <v>234</v>
      </c>
      <c r="C42" s="53" t="s">
        <v>1147</v>
      </c>
      <c r="D42" s="54">
        <v>10</v>
      </c>
      <c r="E42" s="65" t="s">
        <v>136</v>
      </c>
      <c r="F42" s="55">
        <v>26.8</v>
      </c>
      <c r="G42" s="53"/>
      <c r="H42" s="57"/>
      <c r="I42" s="56"/>
      <c r="J42" s="56"/>
      <c r="K42" s="36" t="s">
        <v>65</v>
      </c>
      <c r="L42" s="83">
        <v>42</v>
      </c>
      <c r="M42" s="83"/>
      <c r="N42" s="63"/>
      <c r="O42" s="86" t="s">
        <v>239</v>
      </c>
      <c r="P42" s="88">
        <v>43776.46486111111</v>
      </c>
      <c r="Q42" s="86" t="s">
        <v>252</v>
      </c>
      <c r="R42" s="86"/>
      <c r="S42" s="86"/>
      <c r="T42" s="86"/>
      <c r="U42" s="86"/>
      <c r="V42" s="89" t="s">
        <v>310</v>
      </c>
      <c r="W42" s="88">
        <v>43776.46486111111</v>
      </c>
      <c r="X42" s="92">
        <v>43776</v>
      </c>
      <c r="Y42" s="94" t="s">
        <v>338</v>
      </c>
      <c r="Z42" s="89" t="s">
        <v>375</v>
      </c>
      <c r="AA42" s="86"/>
      <c r="AB42" s="86"/>
      <c r="AC42" s="94" t="s">
        <v>412</v>
      </c>
      <c r="AD42" s="86"/>
      <c r="AE42" s="86" t="b">
        <v>0</v>
      </c>
      <c r="AF42" s="86">
        <v>0</v>
      </c>
      <c r="AG42" s="94" t="s">
        <v>427</v>
      </c>
      <c r="AH42" s="86" t="b">
        <v>0</v>
      </c>
      <c r="AI42" s="86" t="s">
        <v>432</v>
      </c>
      <c r="AJ42" s="86"/>
      <c r="AK42" s="94" t="s">
        <v>427</v>
      </c>
      <c r="AL42" s="86" t="b">
        <v>0</v>
      </c>
      <c r="AM42" s="86">
        <v>2</v>
      </c>
      <c r="AN42" s="94" t="s">
        <v>411</v>
      </c>
      <c r="AO42" s="86" t="s">
        <v>436</v>
      </c>
      <c r="AP42" s="86" t="b">
        <v>0</v>
      </c>
      <c r="AQ42" s="94" t="s">
        <v>411</v>
      </c>
      <c r="AR42" s="86" t="s">
        <v>176</v>
      </c>
      <c r="AS42" s="86">
        <v>0</v>
      </c>
      <c r="AT42" s="86">
        <v>0</v>
      </c>
      <c r="AU42" s="86"/>
      <c r="AV42" s="86"/>
      <c r="AW42" s="86"/>
      <c r="AX42" s="86"/>
      <c r="AY42" s="86"/>
      <c r="AZ42" s="86"/>
      <c r="BA42" s="86"/>
      <c r="BB42" s="86"/>
      <c r="BC42">
        <v>2</v>
      </c>
      <c r="BD42" s="85" t="str">
        <f>REPLACE(INDEX(GroupVertices[Group],MATCH(Edges[[#This Row],[Vertex 1]],GroupVertices[Vertex],0)),1,1,"")</f>
        <v>1</v>
      </c>
      <c r="BE42" s="85" t="str">
        <f>REPLACE(INDEX(GroupVertices[Group],MATCH(Edges[[#This Row],[Vertex 2]],GroupVertices[Vertex],0)),1,1,"")</f>
        <v>2</v>
      </c>
      <c r="BF42" s="51">
        <v>0</v>
      </c>
      <c r="BG42" s="52">
        <v>0</v>
      </c>
      <c r="BH42" s="51">
        <v>0</v>
      </c>
      <c r="BI42" s="52">
        <v>0</v>
      </c>
      <c r="BJ42" s="51">
        <v>0</v>
      </c>
      <c r="BK42" s="52">
        <v>0</v>
      </c>
      <c r="BL42" s="51">
        <v>22</v>
      </c>
      <c r="BM42" s="52">
        <v>100</v>
      </c>
      <c r="BN42" s="51">
        <v>22</v>
      </c>
    </row>
    <row r="43" spans="1:66" ht="30">
      <c r="A43" s="84" t="s">
        <v>215</v>
      </c>
      <c r="B43" s="84" t="s">
        <v>234</v>
      </c>
      <c r="C43" s="53" t="s">
        <v>1147</v>
      </c>
      <c r="D43" s="54">
        <v>10</v>
      </c>
      <c r="E43" s="65" t="s">
        <v>136</v>
      </c>
      <c r="F43" s="55">
        <v>26.8</v>
      </c>
      <c r="G43" s="53"/>
      <c r="H43" s="57"/>
      <c r="I43" s="56"/>
      <c r="J43" s="56"/>
      <c r="K43" s="36" t="s">
        <v>65</v>
      </c>
      <c r="L43" s="83">
        <v>43</v>
      </c>
      <c r="M43" s="83"/>
      <c r="N43" s="63"/>
      <c r="O43" s="86" t="s">
        <v>239</v>
      </c>
      <c r="P43" s="88">
        <v>43777.38730324074</v>
      </c>
      <c r="Q43" s="86" t="s">
        <v>253</v>
      </c>
      <c r="R43" s="86"/>
      <c r="S43" s="86"/>
      <c r="T43" s="86"/>
      <c r="U43" s="86"/>
      <c r="V43" s="89" t="s">
        <v>310</v>
      </c>
      <c r="W43" s="88">
        <v>43777.38730324074</v>
      </c>
      <c r="X43" s="92">
        <v>43777</v>
      </c>
      <c r="Y43" s="94" t="s">
        <v>340</v>
      </c>
      <c r="Z43" s="89" t="s">
        <v>377</v>
      </c>
      <c r="AA43" s="86"/>
      <c r="AB43" s="86"/>
      <c r="AC43" s="94" t="s">
        <v>414</v>
      </c>
      <c r="AD43" s="86"/>
      <c r="AE43" s="86" t="b">
        <v>0</v>
      </c>
      <c r="AF43" s="86">
        <v>0</v>
      </c>
      <c r="AG43" s="94" t="s">
        <v>427</v>
      </c>
      <c r="AH43" s="86" t="b">
        <v>0</v>
      </c>
      <c r="AI43" s="86" t="s">
        <v>432</v>
      </c>
      <c r="AJ43" s="86"/>
      <c r="AK43" s="94" t="s">
        <v>427</v>
      </c>
      <c r="AL43" s="86" t="b">
        <v>0</v>
      </c>
      <c r="AM43" s="86">
        <v>1</v>
      </c>
      <c r="AN43" s="94" t="s">
        <v>413</v>
      </c>
      <c r="AO43" s="86" t="s">
        <v>436</v>
      </c>
      <c r="AP43" s="86" t="b">
        <v>0</v>
      </c>
      <c r="AQ43" s="94" t="s">
        <v>413</v>
      </c>
      <c r="AR43" s="86" t="s">
        <v>176</v>
      </c>
      <c r="AS43" s="86">
        <v>0</v>
      </c>
      <c r="AT43" s="86">
        <v>0</v>
      </c>
      <c r="AU43" s="86"/>
      <c r="AV43" s="86"/>
      <c r="AW43" s="86"/>
      <c r="AX43" s="86"/>
      <c r="AY43" s="86"/>
      <c r="AZ43" s="86"/>
      <c r="BA43" s="86"/>
      <c r="BB43" s="86"/>
      <c r="BC43">
        <v>2</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15">
      <c r="A44" s="84" t="s">
        <v>215</v>
      </c>
      <c r="B44" s="84" t="s">
        <v>235</v>
      </c>
      <c r="C44" s="53" t="s">
        <v>1146</v>
      </c>
      <c r="D44" s="54">
        <v>3</v>
      </c>
      <c r="E44" s="65" t="s">
        <v>132</v>
      </c>
      <c r="F44" s="55">
        <v>32</v>
      </c>
      <c r="G44" s="53"/>
      <c r="H44" s="57"/>
      <c r="I44" s="56"/>
      <c r="J44" s="56"/>
      <c r="K44" s="36" t="s">
        <v>65</v>
      </c>
      <c r="L44" s="83">
        <v>44</v>
      </c>
      <c r="M44" s="83"/>
      <c r="N44" s="63"/>
      <c r="O44" s="86" t="s">
        <v>239</v>
      </c>
      <c r="P44" s="88">
        <v>43777.38730324074</v>
      </c>
      <c r="Q44" s="86" t="s">
        <v>253</v>
      </c>
      <c r="R44" s="86"/>
      <c r="S44" s="86"/>
      <c r="T44" s="86"/>
      <c r="U44" s="86"/>
      <c r="V44" s="89" t="s">
        <v>310</v>
      </c>
      <c r="W44" s="88">
        <v>43777.38730324074</v>
      </c>
      <c r="X44" s="92">
        <v>43777</v>
      </c>
      <c r="Y44" s="94" t="s">
        <v>340</v>
      </c>
      <c r="Z44" s="89" t="s">
        <v>377</v>
      </c>
      <c r="AA44" s="86"/>
      <c r="AB44" s="86"/>
      <c r="AC44" s="94" t="s">
        <v>414</v>
      </c>
      <c r="AD44" s="86"/>
      <c r="AE44" s="86" t="b">
        <v>0</v>
      </c>
      <c r="AF44" s="86">
        <v>0</v>
      </c>
      <c r="AG44" s="94" t="s">
        <v>427</v>
      </c>
      <c r="AH44" s="86" t="b">
        <v>0</v>
      </c>
      <c r="AI44" s="86" t="s">
        <v>432</v>
      </c>
      <c r="AJ44" s="86"/>
      <c r="AK44" s="94" t="s">
        <v>427</v>
      </c>
      <c r="AL44" s="86" t="b">
        <v>0</v>
      </c>
      <c r="AM44" s="86">
        <v>1</v>
      </c>
      <c r="AN44" s="94" t="s">
        <v>413</v>
      </c>
      <c r="AO44" s="86" t="s">
        <v>436</v>
      </c>
      <c r="AP44" s="86" t="b">
        <v>0</v>
      </c>
      <c r="AQ44" s="94" t="s">
        <v>413</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2</v>
      </c>
      <c r="BF44" s="51"/>
      <c r="BG44" s="52"/>
      <c r="BH44" s="51"/>
      <c r="BI44" s="52"/>
      <c r="BJ44" s="51"/>
      <c r="BK44" s="52"/>
      <c r="BL44" s="51"/>
      <c r="BM44" s="52"/>
      <c r="BN44" s="51"/>
    </row>
    <row r="45" spans="1:66" ht="30">
      <c r="A45" s="84" t="s">
        <v>215</v>
      </c>
      <c r="B45" s="84" t="s">
        <v>233</v>
      </c>
      <c r="C45" s="53" t="s">
        <v>1147</v>
      </c>
      <c r="D45" s="54">
        <v>10</v>
      </c>
      <c r="E45" s="65" t="s">
        <v>136</v>
      </c>
      <c r="F45" s="55">
        <v>26.8</v>
      </c>
      <c r="G45" s="53"/>
      <c r="H45" s="57"/>
      <c r="I45" s="56"/>
      <c r="J45" s="56"/>
      <c r="K45" s="36" t="s">
        <v>65</v>
      </c>
      <c r="L45" s="83">
        <v>45</v>
      </c>
      <c r="M45" s="83"/>
      <c r="N45" s="63"/>
      <c r="O45" s="86" t="s">
        <v>239</v>
      </c>
      <c r="P45" s="88">
        <v>43776.46486111111</v>
      </c>
      <c r="Q45" s="86" t="s">
        <v>252</v>
      </c>
      <c r="R45" s="86"/>
      <c r="S45" s="86"/>
      <c r="T45" s="86"/>
      <c r="U45" s="86"/>
      <c r="V45" s="89" t="s">
        <v>310</v>
      </c>
      <c r="W45" s="88">
        <v>43776.46486111111</v>
      </c>
      <c r="X45" s="92">
        <v>43776</v>
      </c>
      <c r="Y45" s="94" t="s">
        <v>338</v>
      </c>
      <c r="Z45" s="89" t="s">
        <v>375</v>
      </c>
      <c r="AA45" s="86"/>
      <c r="AB45" s="86"/>
      <c r="AC45" s="94" t="s">
        <v>412</v>
      </c>
      <c r="AD45" s="86"/>
      <c r="AE45" s="86" t="b">
        <v>0</v>
      </c>
      <c r="AF45" s="86">
        <v>0</v>
      </c>
      <c r="AG45" s="94" t="s">
        <v>427</v>
      </c>
      <c r="AH45" s="86" t="b">
        <v>0</v>
      </c>
      <c r="AI45" s="86" t="s">
        <v>432</v>
      </c>
      <c r="AJ45" s="86"/>
      <c r="AK45" s="94" t="s">
        <v>427</v>
      </c>
      <c r="AL45" s="86" t="b">
        <v>0</v>
      </c>
      <c r="AM45" s="86">
        <v>2</v>
      </c>
      <c r="AN45" s="94" t="s">
        <v>411</v>
      </c>
      <c r="AO45" s="86" t="s">
        <v>436</v>
      </c>
      <c r="AP45" s="86" t="b">
        <v>0</v>
      </c>
      <c r="AQ45" s="94" t="s">
        <v>411</v>
      </c>
      <c r="AR45" s="86" t="s">
        <v>176</v>
      </c>
      <c r="AS45" s="86">
        <v>0</v>
      </c>
      <c r="AT45" s="86">
        <v>0</v>
      </c>
      <c r="AU45" s="86"/>
      <c r="AV45" s="86"/>
      <c r="AW45" s="86"/>
      <c r="AX45" s="86"/>
      <c r="AY45" s="86"/>
      <c r="AZ45" s="86"/>
      <c r="BA45" s="86"/>
      <c r="BB45" s="86"/>
      <c r="BC45">
        <v>2</v>
      </c>
      <c r="BD45" s="85" t="str">
        <f>REPLACE(INDEX(GroupVertices[Group],MATCH(Edges[[#This Row],[Vertex 1]],GroupVertices[Vertex],0)),1,1,"")</f>
        <v>1</v>
      </c>
      <c r="BE45" s="85" t="str">
        <f>REPLACE(INDEX(GroupVertices[Group],MATCH(Edges[[#This Row],[Vertex 2]],GroupVertices[Vertex],0)),1,1,"")</f>
        <v>2</v>
      </c>
      <c r="BF45" s="51"/>
      <c r="BG45" s="52"/>
      <c r="BH45" s="51"/>
      <c r="BI45" s="52"/>
      <c r="BJ45" s="51"/>
      <c r="BK45" s="52"/>
      <c r="BL45" s="51"/>
      <c r="BM45" s="52"/>
      <c r="BN45" s="51"/>
    </row>
    <row r="46" spans="1:66" ht="30">
      <c r="A46" s="84" t="s">
        <v>215</v>
      </c>
      <c r="B46" s="84" t="s">
        <v>233</v>
      </c>
      <c r="C46" s="53" t="s">
        <v>1147</v>
      </c>
      <c r="D46" s="54">
        <v>10</v>
      </c>
      <c r="E46" s="65" t="s">
        <v>136</v>
      </c>
      <c r="F46" s="55">
        <v>26.8</v>
      </c>
      <c r="G46" s="53"/>
      <c r="H46" s="57"/>
      <c r="I46" s="56"/>
      <c r="J46" s="56"/>
      <c r="K46" s="36" t="s">
        <v>65</v>
      </c>
      <c r="L46" s="83">
        <v>46</v>
      </c>
      <c r="M46" s="83"/>
      <c r="N46" s="63"/>
      <c r="O46" s="86" t="s">
        <v>239</v>
      </c>
      <c r="P46" s="88">
        <v>43777.38730324074</v>
      </c>
      <c r="Q46" s="86" t="s">
        <v>253</v>
      </c>
      <c r="R46" s="86"/>
      <c r="S46" s="86"/>
      <c r="T46" s="86"/>
      <c r="U46" s="86"/>
      <c r="V46" s="89" t="s">
        <v>310</v>
      </c>
      <c r="W46" s="88">
        <v>43777.38730324074</v>
      </c>
      <c r="X46" s="92">
        <v>43777</v>
      </c>
      <c r="Y46" s="94" t="s">
        <v>340</v>
      </c>
      <c r="Z46" s="89" t="s">
        <v>377</v>
      </c>
      <c r="AA46" s="86"/>
      <c r="AB46" s="86"/>
      <c r="AC46" s="94" t="s">
        <v>414</v>
      </c>
      <c r="AD46" s="86"/>
      <c r="AE46" s="86" t="b">
        <v>0</v>
      </c>
      <c r="AF46" s="86">
        <v>0</v>
      </c>
      <c r="AG46" s="94" t="s">
        <v>427</v>
      </c>
      <c r="AH46" s="86" t="b">
        <v>0</v>
      </c>
      <c r="AI46" s="86" t="s">
        <v>432</v>
      </c>
      <c r="AJ46" s="86"/>
      <c r="AK46" s="94" t="s">
        <v>427</v>
      </c>
      <c r="AL46" s="86" t="b">
        <v>0</v>
      </c>
      <c r="AM46" s="86">
        <v>1</v>
      </c>
      <c r="AN46" s="94" t="s">
        <v>413</v>
      </c>
      <c r="AO46" s="86" t="s">
        <v>436</v>
      </c>
      <c r="AP46" s="86" t="b">
        <v>0</v>
      </c>
      <c r="AQ46" s="94" t="s">
        <v>413</v>
      </c>
      <c r="AR46" s="86" t="s">
        <v>176</v>
      </c>
      <c r="AS46" s="86">
        <v>0</v>
      </c>
      <c r="AT46" s="86">
        <v>0</v>
      </c>
      <c r="AU46" s="86"/>
      <c r="AV46" s="86"/>
      <c r="AW46" s="86"/>
      <c r="AX46" s="86"/>
      <c r="AY46" s="86"/>
      <c r="AZ46" s="86"/>
      <c r="BA46" s="86"/>
      <c r="BB46" s="86"/>
      <c r="BC46">
        <v>2</v>
      </c>
      <c r="BD46" s="85" t="str">
        <f>REPLACE(INDEX(GroupVertices[Group],MATCH(Edges[[#This Row],[Vertex 1]],GroupVertices[Vertex],0)),1,1,"")</f>
        <v>1</v>
      </c>
      <c r="BE46" s="85" t="str">
        <f>REPLACE(INDEX(GroupVertices[Group],MATCH(Edges[[#This Row],[Vertex 2]],GroupVertices[Vertex],0)),1,1,"")</f>
        <v>2</v>
      </c>
      <c r="BF46" s="51"/>
      <c r="BG46" s="52"/>
      <c r="BH46" s="51"/>
      <c r="BI46" s="52"/>
      <c r="BJ46" s="51"/>
      <c r="BK46" s="52"/>
      <c r="BL46" s="51"/>
      <c r="BM46" s="52"/>
      <c r="BN46" s="51"/>
    </row>
    <row r="47" spans="1:66" ht="15">
      <c r="A47" s="84" t="s">
        <v>215</v>
      </c>
      <c r="B47" s="84" t="s">
        <v>236</v>
      </c>
      <c r="C47" s="53" t="s">
        <v>1146</v>
      </c>
      <c r="D47" s="54">
        <v>3</v>
      </c>
      <c r="E47" s="65" t="s">
        <v>132</v>
      </c>
      <c r="F47" s="55">
        <v>32</v>
      </c>
      <c r="G47" s="53"/>
      <c r="H47" s="57"/>
      <c r="I47" s="56"/>
      <c r="J47" s="56"/>
      <c r="K47" s="36" t="s">
        <v>65</v>
      </c>
      <c r="L47" s="83">
        <v>47</v>
      </c>
      <c r="M47" s="83"/>
      <c r="N47" s="63"/>
      <c r="O47" s="86" t="s">
        <v>239</v>
      </c>
      <c r="P47" s="88">
        <v>43777.38730324074</v>
      </c>
      <c r="Q47" s="86" t="s">
        <v>253</v>
      </c>
      <c r="R47" s="86"/>
      <c r="S47" s="86"/>
      <c r="T47" s="86"/>
      <c r="U47" s="86"/>
      <c r="V47" s="89" t="s">
        <v>310</v>
      </c>
      <c r="W47" s="88">
        <v>43777.38730324074</v>
      </c>
      <c r="X47" s="92">
        <v>43777</v>
      </c>
      <c r="Y47" s="94" t="s">
        <v>340</v>
      </c>
      <c r="Z47" s="89" t="s">
        <v>377</v>
      </c>
      <c r="AA47" s="86"/>
      <c r="AB47" s="86"/>
      <c r="AC47" s="94" t="s">
        <v>414</v>
      </c>
      <c r="AD47" s="86"/>
      <c r="AE47" s="86" t="b">
        <v>0</v>
      </c>
      <c r="AF47" s="86">
        <v>0</v>
      </c>
      <c r="AG47" s="94" t="s">
        <v>427</v>
      </c>
      <c r="AH47" s="86" t="b">
        <v>0</v>
      </c>
      <c r="AI47" s="86" t="s">
        <v>432</v>
      </c>
      <c r="AJ47" s="86"/>
      <c r="AK47" s="94" t="s">
        <v>427</v>
      </c>
      <c r="AL47" s="86" t="b">
        <v>0</v>
      </c>
      <c r="AM47" s="86">
        <v>1</v>
      </c>
      <c r="AN47" s="94" t="s">
        <v>413</v>
      </c>
      <c r="AO47" s="86" t="s">
        <v>436</v>
      </c>
      <c r="AP47" s="86" t="b">
        <v>0</v>
      </c>
      <c r="AQ47" s="94" t="s">
        <v>413</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2</v>
      </c>
      <c r="BF47" s="51">
        <v>0</v>
      </c>
      <c r="BG47" s="52">
        <v>0</v>
      </c>
      <c r="BH47" s="51">
        <v>0</v>
      </c>
      <c r="BI47" s="52">
        <v>0</v>
      </c>
      <c r="BJ47" s="51">
        <v>0</v>
      </c>
      <c r="BK47" s="52">
        <v>0</v>
      </c>
      <c r="BL47" s="51">
        <v>31</v>
      </c>
      <c r="BM47" s="52">
        <v>100</v>
      </c>
      <c r="BN47" s="51">
        <v>31</v>
      </c>
    </row>
    <row r="48" spans="1:66" ht="15">
      <c r="A48" s="84" t="s">
        <v>226</v>
      </c>
      <c r="B48" s="84" t="s">
        <v>226</v>
      </c>
      <c r="C48" s="53" t="s">
        <v>1146</v>
      </c>
      <c r="D48" s="54">
        <v>3</v>
      </c>
      <c r="E48" s="65" t="s">
        <v>132</v>
      </c>
      <c r="F48" s="55">
        <v>32</v>
      </c>
      <c r="G48" s="53"/>
      <c r="H48" s="57"/>
      <c r="I48" s="56"/>
      <c r="J48" s="56"/>
      <c r="K48" s="36" t="s">
        <v>65</v>
      </c>
      <c r="L48" s="83">
        <v>48</v>
      </c>
      <c r="M48" s="83"/>
      <c r="N48" s="63"/>
      <c r="O48" s="86" t="s">
        <v>176</v>
      </c>
      <c r="P48" s="88">
        <v>43777.563310185185</v>
      </c>
      <c r="Q48" s="86" t="s">
        <v>254</v>
      </c>
      <c r="R48" s="89" t="s">
        <v>272</v>
      </c>
      <c r="S48" s="86" t="s">
        <v>287</v>
      </c>
      <c r="T48" s="86" t="s">
        <v>298</v>
      </c>
      <c r="U48" s="89" t="s">
        <v>309</v>
      </c>
      <c r="V48" s="89" t="s">
        <v>309</v>
      </c>
      <c r="W48" s="88">
        <v>43777.563310185185</v>
      </c>
      <c r="X48" s="92">
        <v>43777</v>
      </c>
      <c r="Y48" s="94" t="s">
        <v>341</v>
      </c>
      <c r="Z48" s="89" t="s">
        <v>378</v>
      </c>
      <c r="AA48" s="86"/>
      <c r="AB48" s="86"/>
      <c r="AC48" s="94" t="s">
        <v>415</v>
      </c>
      <c r="AD48" s="86"/>
      <c r="AE48" s="86" t="b">
        <v>0</v>
      </c>
      <c r="AF48" s="86">
        <v>12</v>
      </c>
      <c r="AG48" s="94" t="s">
        <v>427</v>
      </c>
      <c r="AH48" s="86" t="b">
        <v>0</v>
      </c>
      <c r="AI48" s="86" t="s">
        <v>432</v>
      </c>
      <c r="AJ48" s="86"/>
      <c r="AK48" s="94" t="s">
        <v>427</v>
      </c>
      <c r="AL48" s="86" t="b">
        <v>0</v>
      </c>
      <c r="AM48" s="86">
        <v>1</v>
      </c>
      <c r="AN48" s="94" t="s">
        <v>427</v>
      </c>
      <c r="AO48" s="86" t="s">
        <v>436</v>
      </c>
      <c r="AP48" s="86" t="b">
        <v>0</v>
      </c>
      <c r="AQ48" s="94" t="s">
        <v>415</v>
      </c>
      <c r="AR48" s="86" t="s">
        <v>238</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21</v>
      </c>
      <c r="BM48" s="52">
        <v>100</v>
      </c>
      <c r="BN48" s="51">
        <v>21</v>
      </c>
    </row>
    <row r="49" spans="1:66" ht="15">
      <c r="A49" s="84" t="s">
        <v>215</v>
      </c>
      <c r="B49" s="84" t="s">
        <v>226</v>
      </c>
      <c r="C49" s="53" t="s">
        <v>1146</v>
      </c>
      <c r="D49" s="54">
        <v>3</v>
      </c>
      <c r="E49" s="65" t="s">
        <v>132</v>
      </c>
      <c r="F49" s="55">
        <v>32</v>
      </c>
      <c r="G49" s="53"/>
      <c r="H49" s="57"/>
      <c r="I49" s="56"/>
      <c r="J49" s="56"/>
      <c r="K49" s="36" t="s">
        <v>65</v>
      </c>
      <c r="L49" s="83">
        <v>49</v>
      </c>
      <c r="M49" s="83"/>
      <c r="N49" s="63"/>
      <c r="O49" s="86" t="s">
        <v>238</v>
      </c>
      <c r="P49" s="88">
        <v>43777.568078703705</v>
      </c>
      <c r="Q49" s="86" t="s">
        <v>254</v>
      </c>
      <c r="R49" s="86"/>
      <c r="S49" s="86"/>
      <c r="T49" s="86"/>
      <c r="U49" s="86"/>
      <c r="V49" s="89" t="s">
        <v>310</v>
      </c>
      <c r="W49" s="88">
        <v>43777.568078703705</v>
      </c>
      <c r="X49" s="92">
        <v>43777</v>
      </c>
      <c r="Y49" s="94" t="s">
        <v>342</v>
      </c>
      <c r="Z49" s="89" t="s">
        <v>379</v>
      </c>
      <c r="AA49" s="86"/>
      <c r="AB49" s="86"/>
      <c r="AC49" s="94" t="s">
        <v>416</v>
      </c>
      <c r="AD49" s="86"/>
      <c r="AE49" s="86" t="b">
        <v>0</v>
      </c>
      <c r="AF49" s="86">
        <v>0</v>
      </c>
      <c r="AG49" s="94" t="s">
        <v>427</v>
      </c>
      <c r="AH49" s="86" t="b">
        <v>0</v>
      </c>
      <c r="AI49" s="86" t="s">
        <v>432</v>
      </c>
      <c r="AJ49" s="86"/>
      <c r="AK49" s="94" t="s">
        <v>427</v>
      </c>
      <c r="AL49" s="86" t="b">
        <v>0</v>
      </c>
      <c r="AM49" s="86">
        <v>1</v>
      </c>
      <c r="AN49" s="94" t="s">
        <v>415</v>
      </c>
      <c r="AO49" s="86" t="s">
        <v>436</v>
      </c>
      <c r="AP49" s="86" t="b">
        <v>0</v>
      </c>
      <c r="AQ49" s="94" t="s">
        <v>415</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21</v>
      </c>
      <c r="BM49" s="52">
        <v>100</v>
      </c>
      <c r="BN49" s="51">
        <v>21</v>
      </c>
    </row>
    <row r="50" spans="1:66" ht="15">
      <c r="A50" s="84" t="s">
        <v>227</v>
      </c>
      <c r="B50" s="84" t="s">
        <v>237</v>
      </c>
      <c r="C50" s="53" t="s">
        <v>1146</v>
      </c>
      <c r="D50" s="54">
        <v>3</v>
      </c>
      <c r="E50" s="65" t="s">
        <v>132</v>
      </c>
      <c r="F50" s="55">
        <v>32</v>
      </c>
      <c r="G50" s="53"/>
      <c r="H50" s="57"/>
      <c r="I50" s="56"/>
      <c r="J50" s="56"/>
      <c r="K50" s="36" t="s">
        <v>65</v>
      </c>
      <c r="L50" s="83">
        <v>50</v>
      </c>
      <c r="M50" s="83"/>
      <c r="N50" s="63"/>
      <c r="O50" s="86" t="s">
        <v>239</v>
      </c>
      <c r="P50" s="88">
        <v>43777.77693287037</v>
      </c>
      <c r="Q50" s="86" t="s">
        <v>255</v>
      </c>
      <c r="R50" s="86"/>
      <c r="S50" s="86"/>
      <c r="T50" s="86"/>
      <c r="U50" s="86"/>
      <c r="V50" s="89" t="s">
        <v>314</v>
      </c>
      <c r="W50" s="88">
        <v>43777.77693287037</v>
      </c>
      <c r="X50" s="92">
        <v>43777</v>
      </c>
      <c r="Y50" s="94" t="s">
        <v>343</v>
      </c>
      <c r="Z50" s="89" t="s">
        <v>380</v>
      </c>
      <c r="AA50" s="86"/>
      <c r="AB50" s="86"/>
      <c r="AC50" s="94" t="s">
        <v>417</v>
      </c>
      <c r="AD50" s="94" t="s">
        <v>418</v>
      </c>
      <c r="AE50" s="86" t="b">
        <v>0</v>
      </c>
      <c r="AF50" s="86">
        <v>1</v>
      </c>
      <c r="AG50" s="94" t="s">
        <v>430</v>
      </c>
      <c r="AH50" s="86" t="b">
        <v>0</v>
      </c>
      <c r="AI50" s="86" t="s">
        <v>432</v>
      </c>
      <c r="AJ50" s="86"/>
      <c r="AK50" s="94" t="s">
        <v>427</v>
      </c>
      <c r="AL50" s="86" t="b">
        <v>0</v>
      </c>
      <c r="AM50" s="86">
        <v>0</v>
      </c>
      <c r="AN50" s="94" t="s">
        <v>427</v>
      </c>
      <c r="AO50" s="86" t="s">
        <v>438</v>
      </c>
      <c r="AP50" s="86" t="b">
        <v>0</v>
      </c>
      <c r="AQ50" s="94" t="s">
        <v>418</v>
      </c>
      <c r="AR50" s="86" t="s">
        <v>176</v>
      </c>
      <c r="AS50" s="86">
        <v>0</v>
      </c>
      <c r="AT50" s="86">
        <v>0</v>
      </c>
      <c r="AU50" s="86"/>
      <c r="AV50" s="86"/>
      <c r="AW50" s="86"/>
      <c r="AX50" s="86"/>
      <c r="AY50" s="86"/>
      <c r="AZ50" s="86"/>
      <c r="BA50" s="86"/>
      <c r="BB50" s="86"/>
      <c r="BC50">
        <v>1</v>
      </c>
      <c r="BD50" s="85" t="str">
        <f>REPLACE(INDEX(GroupVertices[Group],MATCH(Edges[[#This Row],[Vertex 1]],GroupVertices[Vertex],0)),1,1,"")</f>
        <v>4</v>
      </c>
      <c r="BE50" s="85" t="str">
        <f>REPLACE(INDEX(GroupVertices[Group],MATCH(Edges[[#This Row],[Vertex 2]],GroupVertices[Vertex],0)),1,1,"")</f>
        <v>4</v>
      </c>
      <c r="BF50" s="51">
        <v>0</v>
      </c>
      <c r="BG50" s="52">
        <v>0</v>
      </c>
      <c r="BH50" s="51">
        <v>0</v>
      </c>
      <c r="BI50" s="52">
        <v>0</v>
      </c>
      <c r="BJ50" s="51">
        <v>0</v>
      </c>
      <c r="BK50" s="52">
        <v>0</v>
      </c>
      <c r="BL50" s="51">
        <v>11</v>
      </c>
      <c r="BM50" s="52">
        <v>100</v>
      </c>
      <c r="BN50" s="51">
        <v>11</v>
      </c>
    </row>
    <row r="51" spans="1:66" ht="30">
      <c r="A51" s="84" t="s">
        <v>215</v>
      </c>
      <c r="B51" s="84" t="s">
        <v>237</v>
      </c>
      <c r="C51" s="53" t="s">
        <v>1147</v>
      </c>
      <c r="D51" s="54">
        <v>10</v>
      </c>
      <c r="E51" s="65" t="s">
        <v>136</v>
      </c>
      <c r="F51" s="55">
        <v>26.8</v>
      </c>
      <c r="G51" s="53"/>
      <c r="H51" s="57"/>
      <c r="I51" s="56"/>
      <c r="J51" s="56"/>
      <c r="K51" s="36" t="s">
        <v>65</v>
      </c>
      <c r="L51" s="83">
        <v>51</v>
      </c>
      <c r="M51" s="83"/>
      <c r="N51" s="63"/>
      <c r="O51" s="86" t="s">
        <v>239</v>
      </c>
      <c r="P51" s="88">
        <v>43777.76490740741</v>
      </c>
      <c r="Q51" s="86" t="s">
        <v>256</v>
      </c>
      <c r="R51" s="89" t="s">
        <v>273</v>
      </c>
      <c r="S51" s="86" t="s">
        <v>288</v>
      </c>
      <c r="T51" s="86"/>
      <c r="U51" s="86"/>
      <c r="V51" s="89" t="s">
        <v>310</v>
      </c>
      <c r="W51" s="88">
        <v>43777.76490740741</v>
      </c>
      <c r="X51" s="92">
        <v>43777</v>
      </c>
      <c r="Y51" s="94" t="s">
        <v>344</v>
      </c>
      <c r="Z51" s="89" t="s">
        <v>381</v>
      </c>
      <c r="AA51" s="86"/>
      <c r="AB51" s="86"/>
      <c r="AC51" s="94" t="s">
        <v>418</v>
      </c>
      <c r="AD51" s="86"/>
      <c r="AE51" s="86" t="b">
        <v>0</v>
      </c>
      <c r="AF51" s="86">
        <v>1</v>
      </c>
      <c r="AG51" s="94" t="s">
        <v>427</v>
      </c>
      <c r="AH51" s="86" t="b">
        <v>0</v>
      </c>
      <c r="AI51" s="86" t="s">
        <v>432</v>
      </c>
      <c r="AJ51" s="86"/>
      <c r="AK51" s="94" t="s">
        <v>427</v>
      </c>
      <c r="AL51" s="86" t="b">
        <v>0</v>
      </c>
      <c r="AM51" s="86">
        <v>0</v>
      </c>
      <c r="AN51" s="94" t="s">
        <v>427</v>
      </c>
      <c r="AO51" s="86" t="s">
        <v>436</v>
      </c>
      <c r="AP51" s="86" t="b">
        <v>0</v>
      </c>
      <c r="AQ51" s="94" t="s">
        <v>418</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4</v>
      </c>
      <c r="BF51" s="51">
        <v>0</v>
      </c>
      <c r="BG51" s="52">
        <v>0</v>
      </c>
      <c r="BH51" s="51">
        <v>0</v>
      </c>
      <c r="BI51" s="52">
        <v>0</v>
      </c>
      <c r="BJ51" s="51">
        <v>0</v>
      </c>
      <c r="BK51" s="52">
        <v>0</v>
      </c>
      <c r="BL51" s="51">
        <v>24</v>
      </c>
      <c r="BM51" s="52">
        <v>100</v>
      </c>
      <c r="BN51" s="51">
        <v>24</v>
      </c>
    </row>
    <row r="52" spans="1:66" ht="30">
      <c r="A52" s="84" t="s">
        <v>215</v>
      </c>
      <c r="B52" s="84" t="s">
        <v>237</v>
      </c>
      <c r="C52" s="53" t="s">
        <v>1147</v>
      </c>
      <c r="D52" s="54">
        <v>10</v>
      </c>
      <c r="E52" s="65" t="s">
        <v>136</v>
      </c>
      <c r="F52" s="55">
        <v>26.8</v>
      </c>
      <c r="G52" s="53"/>
      <c r="H52" s="57"/>
      <c r="I52" s="56"/>
      <c r="J52" s="56"/>
      <c r="K52" s="36" t="s">
        <v>65</v>
      </c>
      <c r="L52" s="83">
        <v>52</v>
      </c>
      <c r="M52" s="83"/>
      <c r="N52" s="63"/>
      <c r="O52" s="86" t="s">
        <v>239</v>
      </c>
      <c r="P52" s="88">
        <v>43777.79927083333</v>
      </c>
      <c r="Q52" s="86" t="s">
        <v>257</v>
      </c>
      <c r="R52" s="86"/>
      <c r="S52" s="86"/>
      <c r="T52" s="86"/>
      <c r="U52" s="86"/>
      <c r="V52" s="89" t="s">
        <v>310</v>
      </c>
      <c r="W52" s="88">
        <v>43777.79927083333</v>
      </c>
      <c r="X52" s="92">
        <v>43777</v>
      </c>
      <c r="Y52" s="94" t="s">
        <v>345</v>
      </c>
      <c r="Z52" s="89" t="s">
        <v>382</v>
      </c>
      <c r="AA52" s="86"/>
      <c r="AB52" s="86"/>
      <c r="AC52" s="94" t="s">
        <v>419</v>
      </c>
      <c r="AD52" s="94" t="s">
        <v>417</v>
      </c>
      <c r="AE52" s="86" t="b">
        <v>0</v>
      </c>
      <c r="AF52" s="86">
        <v>2</v>
      </c>
      <c r="AG52" s="94" t="s">
        <v>431</v>
      </c>
      <c r="AH52" s="86" t="b">
        <v>0</v>
      </c>
      <c r="AI52" s="86" t="s">
        <v>432</v>
      </c>
      <c r="AJ52" s="86"/>
      <c r="AK52" s="94" t="s">
        <v>427</v>
      </c>
      <c r="AL52" s="86" t="b">
        <v>0</v>
      </c>
      <c r="AM52" s="86">
        <v>0</v>
      </c>
      <c r="AN52" s="94" t="s">
        <v>427</v>
      </c>
      <c r="AO52" s="86" t="s">
        <v>437</v>
      </c>
      <c r="AP52" s="86" t="b">
        <v>0</v>
      </c>
      <c r="AQ52" s="94" t="s">
        <v>417</v>
      </c>
      <c r="AR52" s="86" t="s">
        <v>176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4</v>
      </c>
      <c r="BF52" s="51">
        <v>0</v>
      </c>
      <c r="BG52" s="52">
        <v>0</v>
      </c>
      <c r="BH52" s="51">
        <v>0</v>
      </c>
      <c r="BI52" s="52">
        <v>0</v>
      </c>
      <c r="BJ52" s="51">
        <v>0</v>
      </c>
      <c r="BK52" s="52">
        <v>0</v>
      </c>
      <c r="BL52" s="51">
        <v>13</v>
      </c>
      <c r="BM52" s="52">
        <v>100</v>
      </c>
      <c r="BN52" s="51">
        <v>13</v>
      </c>
    </row>
    <row r="53" spans="1:66" ht="15">
      <c r="A53" s="84" t="s">
        <v>227</v>
      </c>
      <c r="B53" s="84" t="s">
        <v>215</v>
      </c>
      <c r="C53" s="53" t="s">
        <v>1146</v>
      </c>
      <c r="D53" s="54">
        <v>3</v>
      </c>
      <c r="E53" s="65" t="s">
        <v>132</v>
      </c>
      <c r="F53" s="55">
        <v>32</v>
      </c>
      <c r="G53" s="53"/>
      <c r="H53" s="57"/>
      <c r="I53" s="56"/>
      <c r="J53" s="56"/>
      <c r="K53" s="36" t="s">
        <v>66</v>
      </c>
      <c r="L53" s="83">
        <v>53</v>
      </c>
      <c r="M53" s="83"/>
      <c r="N53" s="63"/>
      <c r="O53" s="86" t="s">
        <v>240</v>
      </c>
      <c r="P53" s="88">
        <v>43777.77693287037</v>
      </c>
      <c r="Q53" s="86" t="s">
        <v>255</v>
      </c>
      <c r="R53" s="86"/>
      <c r="S53" s="86"/>
      <c r="T53" s="86"/>
      <c r="U53" s="86"/>
      <c r="V53" s="89" t="s">
        <v>314</v>
      </c>
      <c r="W53" s="88">
        <v>43777.77693287037</v>
      </c>
      <c r="X53" s="92">
        <v>43777</v>
      </c>
      <c r="Y53" s="94" t="s">
        <v>343</v>
      </c>
      <c r="Z53" s="89" t="s">
        <v>380</v>
      </c>
      <c r="AA53" s="86"/>
      <c r="AB53" s="86"/>
      <c r="AC53" s="94" t="s">
        <v>417</v>
      </c>
      <c r="AD53" s="94" t="s">
        <v>418</v>
      </c>
      <c r="AE53" s="86" t="b">
        <v>0</v>
      </c>
      <c r="AF53" s="86">
        <v>1</v>
      </c>
      <c r="AG53" s="94" t="s">
        <v>430</v>
      </c>
      <c r="AH53" s="86" t="b">
        <v>0</v>
      </c>
      <c r="AI53" s="86" t="s">
        <v>432</v>
      </c>
      <c r="AJ53" s="86"/>
      <c r="AK53" s="94" t="s">
        <v>427</v>
      </c>
      <c r="AL53" s="86" t="b">
        <v>0</v>
      </c>
      <c r="AM53" s="86">
        <v>0</v>
      </c>
      <c r="AN53" s="94" t="s">
        <v>427</v>
      </c>
      <c r="AO53" s="86" t="s">
        <v>438</v>
      </c>
      <c r="AP53" s="86" t="b">
        <v>0</v>
      </c>
      <c r="AQ53" s="94" t="s">
        <v>418</v>
      </c>
      <c r="AR53" s="86" t="s">
        <v>176</v>
      </c>
      <c r="AS53" s="86">
        <v>0</v>
      </c>
      <c r="AT53" s="86">
        <v>0</v>
      </c>
      <c r="AU53" s="86"/>
      <c r="AV53" s="86"/>
      <c r="AW53" s="86"/>
      <c r="AX53" s="86"/>
      <c r="AY53" s="86"/>
      <c r="AZ53" s="86"/>
      <c r="BA53" s="86"/>
      <c r="BB53" s="86"/>
      <c r="BC53">
        <v>1</v>
      </c>
      <c r="BD53" s="85" t="str">
        <f>REPLACE(INDEX(GroupVertices[Group],MATCH(Edges[[#This Row],[Vertex 1]],GroupVertices[Vertex],0)),1,1,"")</f>
        <v>4</v>
      </c>
      <c r="BE53" s="85" t="str">
        <f>REPLACE(INDEX(GroupVertices[Group],MATCH(Edges[[#This Row],[Vertex 2]],GroupVertices[Vertex],0)),1,1,"")</f>
        <v>1</v>
      </c>
      <c r="BF53" s="51"/>
      <c r="BG53" s="52"/>
      <c r="BH53" s="51"/>
      <c r="BI53" s="52"/>
      <c r="BJ53" s="51"/>
      <c r="BK53" s="52"/>
      <c r="BL53" s="51"/>
      <c r="BM53" s="52"/>
      <c r="BN53" s="51"/>
    </row>
    <row r="54" spans="1:66" ht="15">
      <c r="A54" s="84" t="s">
        <v>215</v>
      </c>
      <c r="B54" s="84" t="s">
        <v>227</v>
      </c>
      <c r="C54" s="53" t="s">
        <v>1146</v>
      </c>
      <c r="D54" s="54">
        <v>3</v>
      </c>
      <c r="E54" s="65" t="s">
        <v>132</v>
      </c>
      <c r="F54" s="55">
        <v>32</v>
      </c>
      <c r="G54" s="53"/>
      <c r="H54" s="57"/>
      <c r="I54" s="56"/>
      <c r="J54" s="56"/>
      <c r="K54" s="36" t="s">
        <v>66</v>
      </c>
      <c r="L54" s="83">
        <v>54</v>
      </c>
      <c r="M54" s="83"/>
      <c r="N54" s="63"/>
      <c r="O54" s="86" t="s">
        <v>240</v>
      </c>
      <c r="P54" s="88">
        <v>43777.79927083333</v>
      </c>
      <c r="Q54" s="86" t="s">
        <v>257</v>
      </c>
      <c r="R54" s="86"/>
      <c r="S54" s="86"/>
      <c r="T54" s="86"/>
      <c r="U54" s="86"/>
      <c r="V54" s="89" t="s">
        <v>310</v>
      </c>
      <c r="W54" s="88">
        <v>43777.79927083333</v>
      </c>
      <c r="X54" s="92">
        <v>43777</v>
      </c>
      <c r="Y54" s="94" t="s">
        <v>345</v>
      </c>
      <c r="Z54" s="89" t="s">
        <v>382</v>
      </c>
      <c r="AA54" s="86"/>
      <c r="AB54" s="86"/>
      <c r="AC54" s="94" t="s">
        <v>419</v>
      </c>
      <c r="AD54" s="94" t="s">
        <v>417</v>
      </c>
      <c r="AE54" s="86" t="b">
        <v>0</v>
      </c>
      <c r="AF54" s="86">
        <v>2</v>
      </c>
      <c r="AG54" s="94" t="s">
        <v>431</v>
      </c>
      <c r="AH54" s="86" t="b">
        <v>0</v>
      </c>
      <c r="AI54" s="86" t="s">
        <v>432</v>
      </c>
      <c r="AJ54" s="86"/>
      <c r="AK54" s="94" t="s">
        <v>427</v>
      </c>
      <c r="AL54" s="86" t="b">
        <v>0</v>
      </c>
      <c r="AM54" s="86">
        <v>0</v>
      </c>
      <c r="AN54" s="94" t="s">
        <v>427</v>
      </c>
      <c r="AO54" s="86" t="s">
        <v>437</v>
      </c>
      <c r="AP54" s="86" t="b">
        <v>0</v>
      </c>
      <c r="AQ54" s="94" t="s">
        <v>417</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4</v>
      </c>
      <c r="BF54" s="51"/>
      <c r="BG54" s="52"/>
      <c r="BH54" s="51"/>
      <c r="BI54" s="52"/>
      <c r="BJ54" s="51"/>
      <c r="BK54" s="52"/>
      <c r="BL54" s="51"/>
      <c r="BM54" s="52"/>
      <c r="BN54" s="51"/>
    </row>
    <row r="55" spans="1:66" ht="30">
      <c r="A55" s="84" t="s">
        <v>215</v>
      </c>
      <c r="B55" s="84" t="s">
        <v>215</v>
      </c>
      <c r="C55" s="53" t="s">
        <v>1148</v>
      </c>
      <c r="D55" s="54">
        <v>10</v>
      </c>
      <c r="E55" s="65" t="s">
        <v>136</v>
      </c>
      <c r="F55" s="55">
        <v>6</v>
      </c>
      <c r="G55" s="53"/>
      <c r="H55" s="57"/>
      <c r="I55" s="56"/>
      <c r="J55" s="56"/>
      <c r="K55" s="36" t="s">
        <v>65</v>
      </c>
      <c r="L55" s="83">
        <v>55</v>
      </c>
      <c r="M55" s="83"/>
      <c r="N55" s="63"/>
      <c r="O55" s="86" t="s">
        <v>176</v>
      </c>
      <c r="P55" s="88">
        <v>43773.53824074074</v>
      </c>
      <c r="Q55" s="86" t="s">
        <v>258</v>
      </c>
      <c r="R55" s="89" t="s">
        <v>274</v>
      </c>
      <c r="S55" s="86" t="s">
        <v>289</v>
      </c>
      <c r="T55" s="86"/>
      <c r="U55" s="86"/>
      <c r="V55" s="89" t="s">
        <v>310</v>
      </c>
      <c r="W55" s="88">
        <v>43773.53824074074</v>
      </c>
      <c r="X55" s="92">
        <v>43773</v>
      </c>
      <c r="Y55" s="94" t="s">
        <v>346</v>
      </c>
      <c r="Z55" s="89" t="s">
        <v>383</v>
      </c>
      <c r="AA55" s="86"/>
      <c r="AB55" s="86"/>
      <c r="AC55" s="94" t="s">
        <v>420</v>
      </c>
      <c r="AD55" s="86"/>
      <c r="AE55" s="86" t="b">
        <v>0</v>
      </c>
      <c r="AF55" s="86">
        <v>0</v>
      </c>
      <c r="AG55" s="94" t="s">
        <v>427</v>
      </c>
      <c r="AH55" s="86" t="b">
        <v>0</v>
      </c>
      <c r="AI55" s="86" t="s">
        <v>432</v>
      </c>
      <c r="AJ55" s="86"/>
      <c r="AK55" s="94" t="s">
        <v>427</v>
      </c>
      <c r="AL55" s="86" t="b">
        <v>0</v>
      </c>
      <c r="AM55" s="86">
        <v>0</v>
      </c>
      <c r="AN55" s="94" t="s">
        <v>427</v>
      </c>
      <c r="AO55" s="86" t="s">
        <v>436</v>
      </c>
      <c r="AP55" s="86" t="b">
        <v>0</v>
      </c>
      <c r="AQ55" s="94" t="s">
        <v>420</v>
      </c>
      <c r="AR55" s="86" t="s">
        <v>176</v>
      </c>
      <c r="AS55" s="86">
        <v>0</v>
      </c>
      <c r="AT55" s="86">
        <v>0</v>
      </c>
      <c r="AU55" s="86"/>
      <c r="AV55" s="86"/>
      <c r="AW55" s="86"/>
      <c r="AX55" s="86"/>
      <c r="AY55" s="86"/>
      <c r="AZ55" s="86"/>
      <c r="BA55" s="86"/>
      <c r="BB55" s="86"/>
      <c r="BC55">
        <v>6</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30">
      <c r="A56" s="84" t="s">
        <v>215</v>
      </c>
      <c r="B56" s="84" t="s">
        <v>215</v>
      </c>
      <c r="C56" s="53" t="s">
        <v>1148</v>
      </c>
      <c r="D56" s="54">
        <v>10</v>
      </c>
      <c r="E56" s="65" t="s">
        <v>136</v>
      </c>
      <c r="F56" s="55">
        <v>6</v>
      </c>
      <c r="G56" s="53"/>
      <c r="H56" s="57"/>
      <c r="I56" s="56"/>
      <c r="J56" s="56"/>
      <c r="K56" s="36" t="s">
        <v>65</v>
      </c>
      <c r="L56" s="83">
        <v>56</v>
      </c>
      <c r="M56" s="83"/>
      <c r="N56" s="63"/>
      <c r="O56" s="86" t="s">
        <v>176</v>
      </c>
      <c r="P56" s="88">
        <v>43773.57829861111</v>
      </c>
      <c r="Q56" s="86" t="s">
        <v>259</v>
      </c>
      <c r="R56" s="89" t="s">
        <v>275</v>
      </c>
      <c r="S56" s="86" t="s">
        <v>290</v>
      </c>
      <c r="T56" s="86"/>
      <c r="U56" s="86"/>
      <c r="V56" s="89" t="s">
        <v>310</v>
      </c>
      <c r="W56" s="88">
        <v>43773.57829861111</v>
      </c>
      <c r="X56" s="92">
        <v>43773</v>
      </c>
      <c r="Y56" s="94" t="s">
        <v>347</v>
      </c>
      <c r="Z56" s="89" t="s">
        <v>384</v>
      </c>
      <c r="AA56" s="86"/>
      <c r="AB56" s="86"/>
      <c r="AC56" s="94" t="s">
        <v>421</v>
      </c>
      <c r="AD56" s="86"/>
      <c r="AE56" s="86" t="b">
        <v>0</v>
      </c>
      <c r="AF56" s="86">
        <v>1</v>
      </c>
      <c r="AG56" s="94" t="s">
        <v>427</v>
      </c>
      <c r="AH56" s="86" t="b">
        <v>0</v>
      </c>
      <c r="AI56" s="86" t="s">
        <v>432</v>
      </c>
      <c r="AJ56" s="86"/>
      <c r="AK56" s="94" t="s">
        <v>427</v>
      </c>
      <c r="AL56" s="86" t="b">
        <v>0</v>
      </c>
      <c r="AM56" s="86">
        <v>0</v>
      </c>
      <c r="AN56" s="94" t="s">
        <v>427</v>
      </c>
      <c r="AO56" s="86" t="s">
        <v>436</v>
      </c>
      <c r="AP56" s="86" t="b">
        <v>0</v>
      </c>
      <c r="AQ56" s="94" t="s">
        <v>421</v>
      </c>
      <c r="AR56" s="86" t="s">
        <v>176</v>
      </c>
      <c r="AS56" s="86">
        <v>0</v>
      </c>
      <c r="AT56" s="86">
        <v>0</v>
      </c>
      <c r="AU56" s="86"/>
      <c r="AV56" s="86"/>
      <c r="AW56" s="86"/>
      <c r="AX56" s="86"/>
      <c r="AY56" s="86"/>
      <c r="AZ56" s="86"/>
      <c r="BA56" s="86"/>
      <c r="BB56" s="86"/>
      <c r="BC56">
        <v>6</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26</v>
      </c>
      <c r="BM56" s="52">
        <v>100</v>
      </c>
      <c r="BN56" s="51">
        <v>26</v>
      </c>
    </row>
    <row r="57" spans="1:66" ht="30">
      <c r="A57" s="84" t="s">
        <v>215</v>
      </c>
      <c r="B57" s="84" t="s">
        <v>215</v>
      </c>
      <c r="C57" s="53" t="s">
        <v>1148</v>
      </c>
      <c r="D57" s="54">
        <v>10</v>
      </c>
      <c r="E57" s="65" t="s">
        <v>136</v>
      </c>
      <c r="F57" s="55">
        <v>6</v>
      </c>
      <c r="G57" s="53"/>
      <c r="H57" s="57"/>
      <c r="I57" s="56"/>
      <c r="J57" s="56"/>
      <c r="K57" s="36" t="s">
        <v>65</v>
      </c>
      <c r="L57" s="83">
        <v>57</v>
      </c>
      <c r="M57" s="83"/>
      <c r="N57" s="63"/>
      <c r="O57" s="86" t="s">
        <v>176</v>
      </c>
      <c r="P57" s="88">
        <v>43773.58045138889</v>
      </c>
      <c r="Q57" s="86" t="s">
        <v>260</v>
      </c>
      <c r="R57" s="89" t="s">
        <v>276</v>
      </c>
      <c r="S57" s="86" t="s">
        <v>288</v>
      </c>
      <c r="T57" s="86"/>
      <c r="U57" s="86"/>
      <c r="V57" s="89" t="s">
        <v>310</v>
      </c>
      <c r="W57" s="88">
        <v>43773.58045138889</v>
      </c>
      <c r="X57" s="92">
        <v>43773</v>
      </c>
      <c r="Y57" s="94" t="s">
        <v>348</v>
      </c>
      <c r="Z57" s="89" t="s">
        <v>385</v>
      </c>
      <c r="AA57" s="86"/>
      <c r="AB57" s="86"/>
      <c r="AC57" s="94" t="s">
        <v>422</v>
      </c>
      <c r="AD57" s="94" t="s">
        <v>421</v>
      </c>
      <c r="AE57" s="86" t="b">
        <v>0</v>
      </c>
      <c r="AF57" s="86">
        <v>1</v>
      </c>
      <c r="AG57" s="94" t="s">
        <v>430</v>
      </c>
      <c r="AH57" s="86" t="b">
        <v>0</v>
      </c>
      <c r="AI57" s="86" t="s">
        <v>432</v>
      </c>
      <c r="AJ57" s="86"/>
      <c r="AK57" s="94" t="s">
        <v>427</v>
      </c>
      <c r="AL57" s="86" t="b">
        <v>0</v>
      </c>
      <c r="AM57" s="86">
        <v>0</v>
      </c>
      <c r="AN57" s="94" t="s">
        <v>427</v>
      </c>
      <c r="AO57" s="86" t="s">
        <v>436</v>
      </c>
      <c r="AP57" s="86" t="b">
        <v>0</v>
      </c>
      <c r="AQ57" s="94" t="s">
        <v>421</v>
      </c>
      <c r="AR57" s="86" t="s">
        <v>176</v>
      </c>
      <c r="AS57" s="86">
        <v>0</v>
      </c>
      <c r="AT57" s="86">
        <v>0</v>
      </c>
      <c r="AU57" s="86"/>
      <c r="AV57" s="86"/>
      <c r="AW57" s="86"/>
      <c r="AX57" s="86"/>
      <c r="AY57" s="86"/>
      <c r="AZ57" s="86"/>
      <c r="BA57" s="86"/>
      <c r="BB57" s="86"/>
      <c r="BC57">
        <v>6</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5</v>
      </c>
      <c r="BM57" s="52">
        <v>100</v>
      </c>
      <c r="BN57" s="51">
        <v>5</v>
      </c>
    </row>
    <row r="58" spans="1:66" ht="30">
      <c r="A58" s="84" t="s">
        <v>215</v>
      </c>
      <c r="B58" s="84" t="s">
        <v>215</v>
      </c>
      <c r="C58" s="53" t="s">
        <v>1148</v>
      </c>
      <c r="D58" s="54">
        <v>10</v>
      </c>
      <c r="E58" s="65" t="s">
        <v>136</v>
      </c>
      <c r="F58" s="55">
        <v>6</v>
      </c>
      <c r="G58" s="53"/>
      <c r="H58" s="57"/>
      <c r="I58" s="56"/>
      <c r="J58" s="56"/>
      <c r="K58" s="36" t="s">
        <v>65</v>
      </c>
      <c r="L58" s="83">
        <v>58</v>
      </c>
      <c r="M58" s="83"/>
      <c r="N58" s="63"/>
      <c r="O58" s="86" t="s">
        <v>176</v>
      </c>
      <c r="P58" s="88">
        <v>43773.64098379629</v>
      </c>
      <c r="Q58" s="86" t="s">
        <v>261</v>
      </c>
      <c r="R58" s="89" t="s">
        <v>277</v>
      </c>
      <c r="S58" s="86" t="s">
        <v>291</v>
      </c>
      <c r="T58" s="86"/>
      <c r="U58" s="86"/>
      <c r="V58" s="89" t="s">
        <v>310</v>
      </c>
      <c r="W58" s="88">
        <v>43773.64098379629</v>
      </c>
      <c r="X58" s="92">
        <v>43773</v>
      </c>
      <c r="Y58" s="94" t="s">
        <v>349</v>
      </c>
      <c r="Z58" s="89" t="s">
        <v>386</v>
      </c>
      <c r="AA58" s="86"/>
      <c r="AB58" s="86"/>
      <c r="AC58" s="94" t="s">
        <v>423</v>
      </c>
      <c r="AD58" s="86"/>
      <c r="AE58" s="86" t="b">
        <v>0</v>
      </c>
      <c r="AF58" s="86">
        <v>0</v>
      </c>
      <c r="AG58" s="94" t="s">
        <v>427</v>
      </c>
      <c r="AH58" s="86" t="b">
        <v>0</v>
      </c>
      <c r="AI58" s="86" t="s">
        <v>432</v>
      </c>
      <c r="AJ58" s="86"/>
      <c r="AK58" s="94" t="s">
        <v>427</v>
      </c>
      <c r="AL58" s="86" t="b">
        <v>0</v>
      </c>
      <c r="AM58" s="86">
        <v>0</v>
      </c>
      <c r="AN58" s="94" t="s">
        <v>427</v>
      </c>
      <c r="AO58" s="86" t="s">
        <v>436</v>
      </c>
      <c r="AP58" s="86" t="b">
        <v>0</v>
      </c>
      <c r="AQ58" s="94" t="s">
        <v>423</v>
      </c>
      <c r="AR58" s="86" t="s">
        <v>176</v>
      </c>
      <c r="AS58" s="86">
        <v>0</v>
      </c>
      <c r="AT58" s="86">
        <v>0</v>
      </c>
      <c r="AU58" s="86"/>
      <c r="AV58" s="86"/>
      <c r="AW58" s="86"/>
      <c r="AX58" s="86"/>
      <c r="AY58" s="86"/>
      <c r="AZ58" s="86"/>
      <c r="BA58" s="86"/>
      <c r="BB58" s="86"/>
      <c r="BC58">
        <v>6</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13</v>
      </c>
      <c r="BM58" s="52">
        <v>100</v>
      </c>
      <c r="BN58" s="51">
        <v>13</v>
      </c>
    </row>
    <row r="59" spans="1:66" ht="30">
      <c r="A59" s="84" t="s">
        <v>215</v>
      </c>
      <c r="B59" s="84" t="s">
        <v>215</v>
      </c>
      <c r="C59" s="53" t="s">
        <v>1148</v>
      </c>
      <c r="D59" s="54">
        <v>10</v>
      </c>
      <c r="E59" s="65" t="s">
        <v>136</v>
      </c>
      <c r="F59" s="55">
        <v>6</v>
      </c>
      <c r="G59" s="53"/>
      <c r="H59" s="57"/>
      <c r="I59" s="56"/>
      <c r="J59" s="56"/>
      <c r="K59" s="36" t="s">
        <v>65</v>
      </c>
      <c r="L59" s="83">
        <v>59</v>
      </c>
      <c r="M59" s="83"/>
      <c r="N59" s="63"/>
      <c r="O59" s="86" t="s">
        <v>176</v>
      </c>
      <c r="P59" s="88">
        <v>43775.73967592593</v>
      </c>
      <c r="Q59" s="86" t="s">
        <v>262</v>
      </c>
      <c r="R59" s="89" t="s">
        <v>278</v>
      </c>
      <c r="S59" s="86" t="s">
        <v>288</v>
      </c>
      <c r="T59" s="86"/>
      <c r="U59" s="86"/>
      <c r="V59" s="89" t="s">
        <v>310</v>
      </c>
      <c r="W59" s="88">
        <v>43775.73967592593</v>
      </c>
      <c r="X59" s="92">
        <v>43775</v>
      </c>
      <c r="Y59" s="94" t="s">
        <v>350</v>
      </c>
      <c r="Z59" s="89" t="s">
        <v>387</v>
      </c>
      <c r="AA59" s="86"/>
      <c r="AB59" s="86"/>
      <c r="AC59" s="94" t="s">
        <v>424</v>
      </c>
      <c r="AD59" s="86"/>
      <c r="AE59" s="86" t="b">
        <v>0</v>
      </c>
      <c r="AF59" s="86">
        <v>0</v>
      </c>
      <c r="AG59" s="94" t="s">
        <v>427</v>
      </c>
      <c r="AH59" s="86" t="b">
        <v>0</v>
      </c>
      <c r="AI59" s="86" t="s">
        <v>432</v>
      </c>
      <c r="AJ59" s="86"/>
      <c r="AK59" s="94" t="s">
        <v>427</v>
      </c>
      <c r="AL59" s="86" t="b">
        <v>0</v>
      </c>
      <c r="AM59" s="86">
        <v>1</v>
      </c>
      <c r="AN59" s="94" t="s">
        <v>427</v>
      </c>
      <c r="AO59" s="86" t="s">
        <v>436</v>
      </c>
      <c r="AP59" s="86" t="b">
        <v>0</v>
      </c>
      <c r="AQ59" s="94" t="s">
        <v>424</v>
      </c>
      <c r="AR59" s="86" t="s">
        <v>176</v>
      </c>
      <c r="AS59" s="86">
        <v>0</v>
      </c>
      <c r="AT59" s="86">
        <v>0</v>
      </c>
      <c r="AU59" s="86"/>
      <c r="AV59" s="86"/>
      <c r="AW59" s="86"/>
      <c r="AX59" s="86"/>
      <c r="AY59" s="86"/>
      <c r="AZ59" s="86"/>
      <c r="BA59" s="86"/>
      <c r="BB59" s="86"/>
      <c r="BC59">
        <v>6</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2</v>
      </c>
      <c r="BM59" s="52">
        <v>100</v>
      </c>
      <c r="BN59" s="51">
        <v>2</v>
      </c>
    </row>
    <row r="60" spans="1:66" ht="30">
      <c r="A60" s="84" t="s">
        <v>215</v>
      </c>
      <c r="B60" s="84" t="s">
        <v>215</v>
      </c>
      <c r="C60" s="53" t="s">
        <v>1148</v>
      </c>
      <c r="D60" s="54">
        <v>10</v>
      </c>
      <c r="E60" s="65" t="s">
        <v>136</v>
      </c>
      <c r="F60" s="55">
        <v>6</v>
      </c>
      <c r="G60" s="53"/>
      <c r="H60" s="57"/>
      <c r="I60" s="56"/>
      <c r="J60" s="56"/>
      <c r="K60" s="36" t="s">
        <v>65</v>
      </c>
      <c r="L60" s="83">
        <v>60</v>
      </c>
      <c r="M60" s="83"/>
      <c r="N60" s="63"/>
      <c r="O60" s="86" t="s">
        <v>176</v>
      </c>
      <c r="P60" s="88">
        <v>43777.85255787037</v>
      </c>
      <c r="Q60" s="86" t="s">
        <v>263</v>
      </c>
      <c r="R60" s="89" t="s">
        <v>279</v>
      </c>
      <c r="S60" s="86" t="s">
        <v>292</v>
      </c>
      <c r="T60" s="86" t="s">
        <v>299</v>
      </c>
      <c r="U60" s="86"/>
      <c r="V60" s="89" t="s">
        <v>310</v>
      </c>
      <c r="W60" s="88">
        <v>43777.85255787037</v>
      </c>
      <c r="X60" s="92">
        <v>43777</v>
      </c>
      <c r="Y60" s="94" t="s">
        <v>351</v>
      </c>
      <c r="Z60" s="89" t="s">
        <v>388</v>
      </c>
      <c r="AA60" s="86"/>
      <c r="AB60" s="86"/>
      <c r="AC60" s="94" t="s">
        <v>425</v>
      </c>
      <c r="AD60" s="86"/>
      <c r="AE60" s="86" t="b">
        <v>0</v>
      </c>
      <c r="AF60" s="86">
        <v>1</v>
      </c>
      <c r="AG60" s="94" t="s">
        <v>427</v>
      </c>
      <c r="AH60" s="86" t="b">
        <v>0</v>
      </c>
      <c r="AI60" s="86" t="s">
        <v>434</v>
      </c>
      <c r="AJ60" s="86"/>
      <c r="AK60" s="94" t="s">
        <v>427</v>
      </c>
      <c r="AL60" s="86" t="b">
        <v>0</v>
      </c>
      <c r="AM60" s="86">
        <v>0</v>
      </c>
      <c r="AN60" s="94" t="s">
        <v>427</v>
      </c>
      <c r="AO60" s="86" t="s">
        <v>436</v>
      </c>
      <c r="AP60" s="86" t="b">
        <v>0</v>
      </c>
      <c r="AQ60" s="94" t="s">
        <v>425</v>
      </c>
      <c r="AR60" s="86" t="s">
        <v>176</v>
      </c>
      <c r="AS60" s="86">
        <v>0</v>
      </c>
      <c r="AT60" s="86">
        <v>0</v>
      </c>
      <c r="AU60" s="86"/>
      <c r="AV60" s="86"/>
      <c r="AW60" s="86"/>
      <c r="AX60" s="86"/>
      <c r="AY60" s="86"/>
      <c r="AZ60" s="86"/>
      <c r="BA60" s="86"/>
      <c r="BB60" s="86"/>
      <c r="BC60">
        <v>6</v>
      </c>
      <c r="BD60" s="85" t="str">
        <f>REPLACE(INDEX(GroupVertices[Group],MATCH(Edges[[#This Row],[Vertex 1]],GroupVertices[Vertex],0)),1,1,"")</f>
        <v>1</v>
      </c>
      <c r="BE60" s="85" t="str">
        <f>REPLACE(INDEX(GroupVertices[Group],MATCH(Edges[[#This Row],[Vertex 2]],GroupVertices[Vertex],0)),1,1,"")</f>
        <v>1</v>
      </c>
      <c r="BF60" s="51">
        <v>0</v>
      </c>
      <c r="BG60" s="52">
        <v>0</v>
      </c>
      <c r="BH60" s="51">
        <v>0</v>
      </c>
      <c r="BI60" s="52">
        <v>0</v>
      </c>
      <c r="BJ60" s="51">
        <v>0</v>
      </c>
      <c r="BK60" s="52">
        <v>0</v>
      </c>
      <c r="BL60" s="51">
        <v>4</v>
      </c>
      <c r="BM60" s="52">
        <v>100</v>
      </c>
      <c r="BN60" s="51">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5" r:id="rId1" display="http://www.stat.fi/til/salatuo/2018/salatuo_2018_2019-11-01_tie_001_fi.html"/>
    <hyperlink ref="R7" r:id="rId2" display="https://en.ilmatieteenlaitos.fi/ice-conditions"/>
    <hyperlink ref="R11" r:id="rId3" display="http://www.stat.fi/tietotrendit/artikkelit/2019/arvonlisavero-haivyttaa-progression-vaikutuksen-pienituloisimmilta/"/>
    <hyperlink ref="R12" r:id="rId4" display="http://www.stat.fi/tietotrendit/artikkelit/2019/arvonlisavero-haivyttaa-progression-vaikutuksen-pienituloisimmilta/"/>
    <hyperlink ref="R13" r:id="rId5" display="http://www.stat.fi/tietotrendit/artikkelit/2019/arvonlisavero-haivyttaa-progression-vaikutuksen-pienituloisimmilta/"/>
    <hyperlink ref="R20" r:id="rId6" display="https://twitter.com/Verouutiset/status/1191308894993289216"/>
    <hyperlink ref="R21" r:id="rId7" display="https://www.finlex.fi/fi/laki/ajantasa/1999/19991346"/>
    <hyperlink ref="R23" r:id="rId8" display="https://www.finlex.fi/fi/laki/ajantasa/1999/19991346"/>
    <hyperlink ref="R28" r:id="rId9" display="https://www.seurakuntalainen.fi/uutiset/paivi-rasanen-ei-aio-poistaa-kirjoituksiaan-vaikka-rikostuomio-tulisi-tarkeampaa-olla-vastaamassa-jumalan-valtaistuimen-edessa/#.XcLqPAZpPIs.twitter"/>
    <hyperlink ref="R30" r:id="rId10" display="https://elisaviihde.fi/sport/sarjat/1215/intel-extreme-masters"/>
    <hyperlink ref="R32" r:id="rId11" display="https://elisaviihde.fi/sport/sarjat/1215/intel-extreme-masters"/>
    <hyperlink ref="R34" r:id="rId12" display="https://elisaviihde.fi/sport/sarjat/1215/intel-extreme-masters"/>
    <hyperlink ref="R35" r:id="rId13" display="https://elisaviihde.fi/sport/sarjat/1215/intel-extreme-masters"/>
    <hyperlink ref="R36" r:id="rId14" display="https://elisaviihde.fi/sport/sarjat/1215/intel-extreme-masters"/>
    <hyperlink ref="R37" r:id="rId15" display="https://elisaviihde.fi/sport/sarjat/1215/intel-extreme-masters"/>
    <hyperlink ref="R38" r:id="rId16" display="https://elisaviihde.fi/sport/sarjat/1215/intel-extreme-masters"/>
    <hyperlink ref="R39" r:id="rId17" display="https://elisaviihde.fi/sport/sarjat/1215/intel-extreme-masters"/>
    <hyperlink ref="R48" r:id="rId18" display="https://pelaajat.com/esports/sunny-kertoo-encen-kokemasta-paineesta-paatavoitteemme-on-valmistautua-ensi-vuoteen"/>
    <hyperlink ref="R51" r:id="rId19" display="https://areena.yle.fi/1-4584686"/>
    <hyperlink ref="R55" r:id="rId20" display="https://dynamic.hs.fi/2019/maailma-kun-synnyit/"/>
    <hyperlink ref="R56" r:id="rId21" display="https://www.sttk.fi/2019/09/04/rikkaat-eivat-kannattele-suomea/"/>
    <hyperlink ref="R57" r:id="rId22" display="https://yle.fi/uutiset/3-10035200"/>
    <hyperlink ref="R58" r:id="rId23" display="https://www.iltalehti.fi/kotimaa/a/395c6a1d-07a0-4172-a87b-90c1bc418aea"/>
    <hyperlink ref="R59" r:id="rId24" display="https://yle.fi/uutiset/3-11048377"/>
    <hyperlink ref="R60" r:id="rId25" display="https://www.maaseuduntulevaisuus.fi/politiikka/artikkeli-1.546742"/>
    <hyperlink ref="U3" r:id="rId26" display="https://pbs.twimg.com/ext_tw_video_thumb/1190011164316581892/pu/img/aXoe0wUldSe5jTvo.jpg"/>
    <hyperlink ref="U4" r:id="rId27" display="https://pbs.twimg.com/ext_tw_video_thumb/1190011164316581892/pu/img/aXoe0wUldSe5jTvo.jpg"/>
    <hyperlink ref="U5" r:id="rId28" display="https://pbs.twimg.com/media/EIRMcseXsAAlGgU.png"/>
    <hyperlink ref="U7" r:id="rId29" display="https://pbs.twimg.com/media/EINhlnBXYAATK7G.jpg"/>
    <hyperlink ref="U11" r:id="rId30" display="https://pbs.twimg.com/media/EIg35y-XYAAfjm1.png"/>
    <hyperlink ref="U12" r:id="rId31" display="https://pbs.twimg.com/media/EIg35y-XYAAfjm1.png"/>
    <hyperlink ref="U13" r:id="rId32" display="https://pbs.twimg.com/media/EIg35y-XYAAfjm1.png"/>
    <hyperlink ref="U18" r:id="rId33" display="https://pbs.twimg.com/media/EIg25qrXYAASNJW.jpg"/>
    <hyperlink ref="U24" r:id="rId34" display="https://pbs.twimg.com/media/EIiFdr0XsAAUV87.jpg"/>
    <hyperlink ref="U26" r:id="rId35" display="https://pbs.twimg.com/media/EIjW9lgXsAE6xP_.jpg"/>
    <hyperlink ref="U27" r:id="rId36" display="https://pbs.twimg.com/media/EIjW9lgXsAE6xP_.jpg"/>
    <hyperlink ref="U30" r:id="rId37" display="https://pbs.twimg.com/media/EIw-fV5W4AA87t_.jpg"/>
    <hyperlink ref="U32" r:id="rId38" display="https://pbs.twimg.com/media/EIw-fV5W4AA87t_.jpg"/>
    <hyperlink ref="U34" r:id="rId39" display="https://pbs.twimg.com/media/EIw-fV5W4AA87t_.jpg"/>
    <hyperlink ref="U35" r:id="rId40" display="https://pbs.twimg.com/media/EIw-fV5W4AA87t_.jpg"/>
    <hyperlink ref="U36" r:id="rId41" display="https://pbs.twimg.com/ext_tw_video_thumb/1192725295310221312/pu/img/BHN2O2Tzj57usU0v.jpg"/>
    <hyperlink ref="U37" r:id="rId42" display="https://pbs.twimg.com/ext_tw_video_thumb/1192725295310221312/pu/img/BHN2O2Tzj57usU0v.jpg"/>
    <hyperlink ref="U38" r:id="rId43" display="https://pbs.twimg.com/ext_tw_video_thumb/1192725295310221312/pu/img/BHN2O2Tzj57usU0v.jpg"/>
    <hyperlink ref="U39" r:id="rId44" display="https://pbs.twimg.com/ext_tw_video_thumb/1192725295310221312/pu/img/BHN2O2Tzj57usU0v.jpg"/>
    <hyperlink ref="U48" r:id="rId45" display="https://pbs.twimg.com/media/EI2qRLyW4AMoc-3.jpg"/>
    <hyperlink ref="V3" r:id="rId46" display="https://pbs.twimg.com/ext_tw_video_thumb/1190011164316581892/pu/img/aXoe0wUldSe5jTvo.jpg"/>
    <hyperlink ref="V4" r:id="rId47" display="https://pbs.twimg.com/ext_tw_video_thumb/1190011164316581892/pu/img/aXoe0wUldSe5jTvo.jpg"/>
    <hyperlink ref="V5" r:id="rId48" display="https://pbs.twimg.com/media/EIRMcseXsAAlGgU.png"/>
    <hyperlink ref="V6" r:id="rId49" display="http://pbs.twimg.com/profile_images/1850241563/tebest_normal.jpg"/>
    <hyperlink ref="V7" r:id="rId50" display="https://pbs.twimg.com/media/EINhlnBXYAATK7G.jpg"/>
    <hyperlink ref="V8" r:id="rId51" display="http://pbs.twimg.com/profile_images/1850241563/tebest_normal.jpg"/>
    <hyperlink ref="V9" r:id="rId52" display="http://pbs.twimg.com/profile_images/1116670839481675777/TjE-LBYr_normal.jpg"/>
    <hyperlink ref="V10" r:id="rId53" display="http://pbs.twimg.com/profile_images/1850241563/tebest_normal.jpg"/>
    <hyperlink ref="V11" r:id="rId54" display="https://pbs.twimg.com/media/EIg35y-XYAAfjm1.png"/>
    <hyperlink ref="V12" r:id="rId55" display="https://pbs.twimg.com/media/EIg35y-XYAAfjm1.png"/>
    <hyperlink ref="V13" r:id="rId56" display="https://pbs.twimg.com/media/EIg35y-XYAAfjm1.png"/>
    <hyperlink ref="V14" r:id="rId57" display="http://pbs.twimg.com/profile_images/1850241563/tebest_normal.jpg"/>
    <hyperlink ref="V15" r:id="rId58" display="http://pbs.twimg.com/profile_images/1850241563/tebest_normal.jpg"/>
    <hyperlink ref="V16" r:id="rId59" display="http://pbs.twimg.com/profile_images/1850241563/tebest_normal.jpg"/>
    <hyperlink ref="V17" r:id="rId60" display="http://pbs.twimg.com/profile_images/1850241563/tebest_normal.jpg"/>
    <hyperlink ref="V18" r:id="rId61" display="https://pbs.twimg.com/media/EIg25qrXYAASNJW.jpg"/>
    <hyperlink ref="V19" r:id="rId62" display="http://pbs.twimg.com/profile_images/1850241563/tebest_normal.jpg"/>
    <hyperlink ref="V20" r:id="rId63" display="http://pbs.twimg.com/profile_images/489867715964710913/9sTPjpUp_normal.jpeg"/>
    <hyperlink ref="V21" r:id="rId64" display="http://pbs.twimg.com/profile_images/489867715964710913/9sTPjpUp_normal.jpeg"/>
    <hyperlink ref="V22" r:id="rId65" display="http://pbs.twimg.com/profile_images/1850241563/tebest_normal.jpg"/>
    <hyperlink ref="V23" r:id="rId66" display="http://pbs.twimg.com/profile_images/1850241563/tebest_normal.jpg"/>
    <hyperlink ref="V24" r:id="rId67" display="https://pbs.twimg.com/media/EIiFdr0XsAAUV87.jpg"/>
    <hyperlink ref="V25" r:id="rId68" display="http://pbs.twimg.com/profile_images/1850241563/tebest_normal.jpg"/>
    <hyperlink ref="V26" r:id="rId69" display="https://pbs.twimg.com/media/EIjW9lgXsAE6xP_.jpg"/>
    <hyperlink ref="V27" r:id="rId70" display="https://pbs.twimg.com/media/EIjW9lgXsAE6xP_.jpg"/>
    <hyperlink ref="V28" r:id="rId71" display="http://pbs.twimg.com/profile_images/1085475591883837440/bRI9k0TR_normal.jpg"/>
    <hyperlink ref="V29" r:id="rId72" display="http://pbs.twimg.com/profile_images/1850241563/tebest_normal.jpg"/>
    <hyperlink ref="V30" r:id="rId73" display="https://pbs.twimg.com/media/EIw-fV5W4AA87t_.jpg"/>
    <hyperlink ref="V31" r:id="rId74" display="http://pbs.twimg.com/profile_images/1850241563/tebest_normal.jpg"/>
    <hyperlink ref="V32" r:id="rId75" display="https://pbs.twimg.com/media/EIw-fV5W4AA87t_.jpg"/>
    <hyperlink ref="V33" r:id="rId76" display="http://pbs.twimg.com/profile_images/1850241563/tebest_normal.jpg"/>
    <hyperlink ref="V34" r:id="rId77" display="https://pbs.twimg.com/media/EIw-fV5W4AA87t_.jpg"/>
    <hyperlink ref="V35" r:id="rId78" display="https://pbs.twimg.com/media/EIw-fV5W4AA87t_.jpg"/>
    <hyperlink ref="V36" r:id="rId79" display="https://pbs.twimg.com/ext_tw_video_thumb/1192725295310221312/pu/img/BHN2O2Tzj57usU0v.jpg"/>
    <hyperlink ref="V37" r:id="rId80" display="https://pbs.twimg.com/ext_tw_video_thumb/1192725295310221312/pu/img/BHN2O2Tzj57usU0v.jpg"/>
    <hyperlink ref="V38" r:id="rId81" display="https://pbs.twimg.com/ext_tw_video_thumb/1192725295310221312/pu/img/BHN2O2Tzj57usU0v.jpg"/>
    <hyperlink ref="V39" r:id="rId82" display="https://pbs.twimg.com/ext_tw_video_thumb/1192725295310221312/pu/img/BHN2O2Tzj57usU0v.jpg"/>
    <hyperlink ref="V40" r:id="rId83" display="http://pbs.twimg.com/profile_images/1850241563/tebest_normal.jpg"/>
    <hyperlink ref="V41" r:id="rId84" display="http://pbs.twimg.com/profile_images/1850241563/tebest_normal.jpg"/>
    <hyperlink ref="V42" r:id="rId85" display="http://pbs.twimg.com/profile_images/1850241563/tebest_normal.jpg"/>
    <hyperlink ref="V43" r:id="rId86" display="http://pbs.twimg.com/profile_images/1850241563/tebest_normal.jpg"/>
    <hyperlink ref="V44" r:id="rId87" display="http://pbs.twimg.com/profile_images/1850241563/tebest_normal.jpg"/>
    <hyperlink ref="V45" r:id="rId88" display="http://pbs.twimg.com/profile_images/1850241563/tebest_normal.jpg"/>
    <hyperlink ref="V46" r:id="rId89" display="http://pbs.twimg.com/profile_images/1850241563/tebest_normal.jpg"/>
    <hyperlink ref="V47" r:id="rId90" display="http://pbs.twimg.com/profile_images/1850241563/tebest_normal.jpg"/>
    <hyperlink ref="V48" r:id="rId91" display="https://pbs.twimg.com/media/EI2qRLyW4AMoc-3.jpg"/>
    <hyperlink ref="V49" r:id="rId92" display="http://pbs.twimg.com/profile_images/1850241563/tebest_normal.jpg"/>
    <hyperlink ref="V50" r:id="rId93" display="http://pbs.twimg.com/profile_images/1192785362369863685/Dh7yoYSl_normal.jpg"/>
    <hyperlink ref="V51" r:id="rId94" display="http://pbs.twimg.com/profile_images/1850241563/tebest_normal.jpg"/>
    <hyperlink ref="V52" r:id="rId95" display="http://pbs.twimg.com/profile_images/1850241563/tebest_normal.jpg"/>
    <hyperlink ref="V53" r:id="rId96" display="http://pbs.twimg.com/profile_images/1192785362369863685/Dh7yoYSl_normal.jpg"/>
    <hyperlink ref="V54" r:id="rId97" display="http://pbs.twimg.com/profile_images/1850241563/tebest_normal.jpg"/>
    <hyperlink ref="V55" r:id="rId98" display="http://pbs.twimg.com/profile_images/1850241563/tebest_normal.jpg"/>
    <hyperlink ref="V56" r:id="rId99" display="http://pbs.twimg.com/profile_images/1850241563/tebest_normal.jpg"/>
    <hyperlink ref="V57" r:id="rId100" display="http://pbs.twimg.com/profile_images/1850241563/tebest_normal.jpg"/>
    <hyperlink ref="V58" r:id="rId101" display="http://pbs.twimg.com/profile_images/1850241563/tebest_normal.jpg"/>
    <hyperlink ref="V59" r:id="rId102" display="http://pbs.twimg.com/profile_images/1850241563/tebest_normal.jpg"/>
    <hyperlink ref="V60" r:id="rId103" display="http://pbs.twimg.com/profile_images/1850241563/tebest_normal.jpg"/>
    <hyperlink ref="Z3" r:id="rId104" display="https://twitter.com/arttuhamalainen/status/1190011299649990656"/>
    <hyperlink ref="Z4" r:id="rId105" display="https://twitter.com/teelmo/status/1190158076483178497"/>
    <hyperlink ref="Z5" r:id="rId106" display="https://twitter.com/tilastokeskus/status/1190160261149274112"/>
    <hyperlink ref="Z6" r:id="rId107" display="https://twitter.com/teelmo/status/1190161183128641536"/>
    <hyperlink ref="Z7" r:id="rId108" display="https://twitter.com/fmi_marine/status/1189902033056350209"/>
    <hyperlink ref="Z8" r:id="rId109" display="https://twitter.com/teelmo/status/1190161652651614208"/>
    <hyperlink ref="Z9" r:id="rId110" display="https://twitter.com/erikaisohanni/status/1190353523487182850"/>
    <hyperlink ref="Z10" r:id="rId111" display="https://twitter.com/teelmo/status/1190367153452670979"/>
    <hyperlink ref="Z11" r:id="rId112" display="https://twitter.com/juuhaa/status/1191263572082462720"/>
    <hyperlink ref="Z12" r:id="rId113" display="https://twitter.com/juuhaa/status/1191263572082462720"/>
    <hyperlink ref="Z13" r:id="rId114" display="https://twitter.com/juuhaa/status/1191263572082462720"/>
    <hyperlink ref="Z14" r:id="rId115" display="https://twitter.com/teelmo/status/1191308151473225728"/>
    <hyperlink ref="Z15" r:id="rId116" display="https://twitter.com/teelmo/status/1191308151473225728"/>
    <hyperlink ref="Z16" r:id="rId117" display="https://twitter.com/teelmo/status/1191308151473225728"/>
    <hyperlink ref="Z17" r:id="rId118" display="https://twitter.com/teelmo/status/1191308151473225728"/>
    <hyperlink ref="Z18" r:id="rId119" display="https://twitter.com/angelozehr/status/1191263545251508224"/>
    <hyperlink ref="Z19" r:id="rId120" display="https://twitter.com/teelmo/status/1191308423243194378"/>
    <hyperlink ref="Z20" r:id="rId121" display="https://twitter.com/hponka/status/1191310602075082752"/>
    <hyperlink ref="Z21" r:id="rId122" display="https://twitter.com/hponka/status/1191354025616248832"/>
    <hyperlink ref="Z22" r:id="rId123" display="https://twitter.com/teelmo/status/1191354130843013120"/>
    <hyperlink ref="Z23" r:id="rId124" display="https://twitter.com/teelmo/status/1191354136182349824"/>
    <hyperlink ref="Z24" r:id="rId125" display="https://twitter.com/tommi_kinnunen/status/1191348855964438528"/>
    <hyperlink ref="Z25" r:id="rId126" display="https://twitter.com/teelmo/status/1191354638030852096"/>
    <hyperlink ref="Z26" r:id="rId127" display="https://twitter.com/3lsik/status/1191438463113080832"/>
    <hyperlink ref="Z27" r:id="rId128" display="https://twitter.com/teelmo/status/1191485506430947328"/>
    <hyperlink ref="Z28" r:id="rId129" display="https://twitter.com/paivirasanen/status/1192105573984194560"/>
    <hyperlink ref="Z29" r:id="rId130" display="https://twitter.com/teelmo/status/1192196040193167361"/>
    <hyperlink ref="Z30" r:id="rId131" display="https://twitter.com/elisaesports/status/1192396719536914432"/>
    <hyperlink ref="Z31" r:id="rId132" display="https://twitter.com/teelmo/status/1192398643598417921"/>
    <hyperlink ref="Z32" r:id="rId133" display="https://twitter.com/elisaesports/status/1192396719536914432"/>
    <hyperlink ref="Z33" r:id="rId134" display="https://twitter.com/teelmo/status/1192398643598417921"/>
    <hyperlink ref="Z34" r:id="rId135" display="https://twitter.com/elisaesports/status/1192396719536914432"/>
    <hyperlink ref="Z35" r:id="rId136" display="https://twitter.com/elisaesports/status/1192396719536914432"/>
    <hyperlink ref="Z36" r:id="rId137" display="https://twitter.com/elisaesports/status/1192725393427574784"/>
    <hyperlink ref="Z37" r:id="rId138" display="https://twitter.com/elisaesports/status/1192725393427574784"/>
    <hyperlink ref="Z38" r:id="rId139" display="https://twitter.com/elisaesports/status/1192725393427574784"/>
    <hyperlink ref="Z39" r:id="rId140" display="https://twitter.com/elisaesports/status/1192725393427574784"/>
    <hyperlink ref="Z40" r:id="rId141" display="https://twitter.com/teelmo/status/1192398643598417921"/>
    <hyperlink ref="Z41" r:id="rId142" display="https://twitter.com/teelmo/status/1192732922886983680"/>
    <hyperlink ref="Z42" r:id="rId143" display="https://twitter.com/teelmo/status/1192398643598417921"/>
    <hyperlink ref="Z43" r:id="rId144" display="https://twitter.com/teelmo/status/1192732922886983680"/>
    <hyperlink ref="Z44" r:id="rId145" display="https://twitter.com/teelmo/status/1192732922886983680"/>
    <hyperlink ref="Z45" r:id="rId146" display="https://twitter.com/teelmo/status/1192398643598417921"/>
    <hyperlink ref="Z46" r:id="rId147" display="https://twitter.com/teelmo/status/1192732922886983680"/>
    <hyperlink ref="Z47" r:id="rId148" display="https://twitter.com/teelmo/status/1192732922886983680"/>
    <hyperlink ref="Z48" r:id="rId149" display="https://twitter.com/pelaajatcom/status/1192796707379175425"/>
    <hyperlink ref="Z49" r:id="rId150" display="https://twitter.com/teelmo/status/1192798433465323521"/>
    <hyperlink ref="Z50" r:id="rId151" display="https://twitter.com/mihkal/status/1192874120083578880"/>
    <hyperlink ref="Z51" r:id="rId152" display="https://twitter.com/teelmo/status/1192869764022067200"/>
    <hyperlink ref="Z52" r:id="rId153" display="https://twitter.com/teelmo/status/1192882215308406785"/>
    <hyperlink ref="Z53" r:id="rId154" display="https://twitter.com/mihkal/status/1192874120083578880"/>
    <hyperlink ref="Z54" r:id="rId155" display="https://twitter.com/teelmo/status/1192882215308406785"/>
    <hyperlink ref="Z55" r:id="rId156" display="https://twitter.com/teelmo/status/1191338068843933707"/>
    <hyperlink ref="Z56" r:id="rId157" display="https://twitter.com/teelmo/status/1191352588308008960"/>
    <hyperlink ref="Z57" r:id="rId158" display="https://twitter.com/teelmo/status/1191353367416709120"/>
    <hyperlink ref="Z58" r:id="rId159" display="https://twitter.com/teelmo/status/1191375303861571585"/>
    <hyperlink ref="Z59" r:id="rId160" display="https://twitter.com/teelmo/status/1192135841881169920"/>
    <hyperlink ref="Z60" r:id="rId161" display="https://twitter.com/teelmo/status/1192901525397475334"/>
    <hyperlink ref="BB9" r:id="rId162" display="https://api.twitter.com/1.1/geo/id/e3ba9e096a0fc232.json"/>
  </hyperlinks>
  <printOptions/>
  <pageMargins left="0.7" right="0.7" top="0.75" bottom="0.75" header="0.3" footer="0.3"/>
  <pageSetup horizontalDpi="600" verticalDpi="600" orientation="portrait" r:id="rId166"/>
  <legacyDrawing r:id="rId164"/>
  <tableParts>
    <tablePart r:id="rId1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1093</v>
      </c>
      <c r="B1" s="13" t="s">
        <v>1094</v>
      </c>
      <c r="C1" s="13" t="s">
        <v>1087</v>
      </c>
      <c r="D1" s="13" t="s">
        <v>1088</v>
      </c>
      <c r="E1" s="13" t="s">
        <v>1095</v>
      </c>
      <c r="F1" s="13" t="s">
        <v>144</v>
      </c>
      <c r="G1" s="13" t="s">
        <v>1096</v>
      </c>
      <c r="H1" s="13" t="s">
        <v>1097</v>
      </c>
      <c r="I1" s="13" t="s">
        <v>1098</v>
      </c>
      <c r="J1" s="13" t="s">
        <v>1099</v>
      </c>
      <c r="K1" s="13" t="s">
        <v>1100</v>
      </c>
      <c r="L1" s="13" t="s">
        <v>1101</v>
      </c>
    </row>
    <row r="2" spans="1:12" ht="15">
      <c r="A2" s="93" t="s">
        <v>756</v>
      </c>
      <c r="B2" s="93" t="s">
        <v>746</v>
      </c>
      <c r="C2" s="93">
        <v>4</v>
      </c>
      <c r="D2" s="133">
        <v>0.005927249894104494</v>
      </c>
      <c r="E2" s="133">
        <v>2.010723865391773</v>
      </c>
      <c r="F2" s="93" t="s">
        <v>1089</v>
      </c>
      <c r="G2" s="93" t="b">
        <v>0</v>
      </c>
      <c r="H2" s="93" t="b">
        <v>0</v>
      </c>
      <c r="I2" s="93" t="b">
        <v>0</v>
      </c>
      <c r="J2" s="93" t="b">
        <v>0</v>
      </c>
      <c r="K2" s="93" t="b">
        <v>0</v>
      </c>
      <c r="L2" s="93" t="b">
        <v>0</v>
      </c>
    </row>
    <row r="3" spans="1:12" ht="15">
      <c r="A3" s="93" t="s">
        <v>867</v>
      </c>
      <c r="B3" s="93" t="s">
        <v>868</v>
      </c>
      <c r="C3" s="93">
        <v>4</v>
      </c>
      <c r="D3" s="133">
        <v>0.005927249894104494</v>
      </c>
      <c r="E3" s="133">
        <v>2.1868151244474543</v>
      </c>
      <c r="F3" s="93" t="s">
        <v>1089</v>
      </c>
      <c r="G3" s="93" t="b">
        <v>0</v>
      </c>
      <c r="H3" s="93" t="b">
        <v>0</v>
      </c>
      <c r="I3" s="93" t="b">
        <v>0</v>
      </c>
      <c r="J3" s="93" t="b">
        <v>0</v>
      </c>
      <c r="K3" s="93" t="b">
        <v>0</v>
      </c>
      <c r="L3" s="93" t="b">
        <v>0</v>
      </c>
    </row>
    <row r="4" spans="1:12" ht="15">
      <c r="A4" s="93" t="s">
        <v>868</v>
      </c>
      <c r="B4" s="93" t="s">
        <v>869</v>
      </c>
      <c r="C4" s="93">
        <v>4</v>
      </c>
      <c r="D4" s="133">
        <v>0.005927249894104494</v>
      </c>
      <c r="E4" s="133">
        <v>2.1868151244474543</v>
      </c>
      <c r="F4" s="93" t="s">
        <v>1089</v>
      </c>
      <c r="G4" s="93" t="b">
        <v>0</v>
      </c>
      <c r="H4" s="93" t="b">
        <v>0</v>
      </c>
      <c r="I4" s="93" t="b">
        <v>0</v>
      </c>
      <c r="J4" s="93" t="b">
        <v>0</v>
      </c>
      <c r="K4" s="93" t="b">
        <v>0</v>
      </c>
      <c r="L4" s="93" t="b">
        <v>0</v>
      </c>
    </row>
    <row r="5" spans="1:12" ht="15">
      <c r="A5" s="93" t="s">
        <v>753</v>
      </c>
      <c r="B5" s="93" t="s">
        <v>754</v>
      </c>
      <c r="C5" s="93">
        <v>4</v>
      </c>
      <c r="D5" s="133">
        <v>0.007774059683454072</v>
      </c>
      <c r="E5" s="133">
        <v>2.1868151244474543</v>
      </c>
      <c r="F5" s="93" t="s">
        <v>1089</v>
      </c>
      <c r="G5" s="93" t="b">
        <v>0</v>
      </c>
      <c r="H5" s="93" t="b">
        <v>0</v>
      </c>
      <c r="I5" s="93" t="b">
        <v>0</v>
      </c>
      <c r="J5" s="93" t="b">
        <v>0</v>
      </c>
      <c r="K5" s="93" t="b">
        <v>0</v>
      </c>
      <c r="L5" s="93" t="b">
        <v>0</v>
      </c>
    </row>
    <row r="6" spans="1:12" ht="15">
      <c r="A6" s="93" t="s">
        <v>878</v>
      </c>
      <c r="B6" s="93" t="s">
        <v>879</v>
      </c>
      <c r="C6" s="93">
        <v>2</v>
      </c>
      <c r="D6" s="133">
        <v>0.003887029841727036</v>
      </c>
      <c r="E6" s="133">
        <v>2.4878451201114355</v>
      </c>
      <c r="F6" s="93" t="s">
        <v>1089</v>
      </c>
      <c r="G6" s="93" t="b">
        <v>0</v>
      </c>
      <c r="H6" s="93" t="b">
        <v>0</v>
      </c>
      <c r="I6" s="93" t="b">
        <v>0</v>
      </c>
      <c r="J6" s="93" t="b">
        <v>0</v>
      </c>
      <c r="K6" s="93" t="b">
        <v>0</v>
      </c>
      <c r="L6" s="93" t="b">
        <v>0</v>
      </c>
    </row>
    <row r="7" spans="1:12" ht="15">
      <c r="A7" s="93" t="s">
        <v>879</v>
      </c>
      <c r="B7" s="93" t="s">
        <v>880</v>
      </c>
      <c r="C7" s="93">
        <v>2</v>
      </c>
      <c r="D7" s="133">
        <v>0.003887029841727036</v>
      </c>
      <c r="E7" s="133">
        <v>2.4878451201114355</v>
      </c>
      <c r="F7" s="93" t="s">
        <v>1089</v>
      </c>
      <c r="G7" s="93" t="b">
        <v>0</v>
      </c>
      <c r="H7" s="93" t="b">
        <v>0</v>
      </c>
      <c r="I7" s="93" t="b">
        <v>0</v>
      </c>
      <c r="J7" s="93" t="b">
        <v>0</v>
      </c>
      <c r="K7" s="93" t="b">
        <v>0</v>
      </c>
      <c r="L7" s="93" t="b">
        <v>0</v>
      </c>
    </row>
    <row r="8" spans="1:12" ht="15">
      <c r="A8" s="93" t="s">
        <v>880</v>
      </c>
      <c r="B8" s="93" t="s">
        <v>881</v>
      </c>
      <c r="C8" s="93">
        <v>2</v>
      </c>
      <c r="D8" s="133">
        <v>0.003887029841727036</v>
      </c>
      <c r="E8" s="133">
        <v>2.4878451201114355</v>
      </c>
      <c r="F8" s="93" t="s">
        <v>1089</v>
      </c>
      <c r="G8" s="93" t="b">
        <v>0</v>
      </c>
      <c r="H8" s="93" t="b">
        <v>0</v>
      </c>
      <c r="I8" s="93" t="b">
        <v>0</v>
      </c>
      <c r="J8" s="93" t="b">
        <v>0</v>
      </c>
      <c r="K8" s="93" t="b">
        <v>0</v>
      </c>
      <c r="L8" s="93" t="b">
        <v>0</v>
      </c>
    </row>
    <row r="9" spans="1:12" ht="15">
      <c r="A9" s="93" t="s">
        <v>881</v>
      </c>
      <c r="B9" s="93" t="s">
        <v>882</v>
      </c>
      <c r="C9" s="93">
        <v>2</v>
      </c>
      <c r="D9" s="133">
        <v>0.003887029841727036</v>
      </c>
      <c r="E9" s="133">
        <v>2.4878451201114355</v>
      </c>
      <c r="F9" s="93" t="s">
        <v>1089</v>
      </c>
      <c r="G9" s="93" t="b">
        <v>0</v>
      </c>
      <c r="H9" s="93" t="b">
        <v>0</v>
      </c>
      <c r="I9" s="93" t="b">
        <v>0</v>
      </c>
      <c r="J9" s="93" t="b">
        <v>0</v>
      </c>
      <c r="K9" s="93" t="b">
        <v>0</v>
      </c>
      <c r="L9" s="93" t="b">
        <v>0</v>
      </c>
    </row>
    <row r="10" spans="1:12" ht="15">
      <c r="A10" s="93" t="s">
        <v>882</v>
      </c>
      <c r="B10" s="93" t="s">
        <v>883</v>
      </c>
      <c r="C10" s="93">
        <v>2</v>
      </c>
      <c r="D10" s="133">
        <v>0.003887029841727036</v>
      </c>
      <c r="E10" s="133">
        <v>2.4878451201114355</v>
      </c>
      <c r="F10" s="93" t="s">
        <v>1089</v>
      </c>
      <c r="G10" s="93" t="b">
        <v>0</v>
      </c>
      <c r="H10" s="93" t="b">
        <v>0</v>
      </c>
      <c r="I10" s="93" t="b">
        <v>0</v>
      </c>
      <c r="J10" s="93" t="b">
        <v>0</v>
      </c>
      <c r="K10" s="93" t="b">
        <v>0</v>
      </c>
      <c r="L10" s="93" t="b">
        <v>0</v>
      </c>
    </row>
    <row r="11" spans="1:12" ht="15">
      <c r="A11" s="93" t="s">
        <v>883</v>
      </c>
      <c r="B11" s="93" t="s">
        <v>884</v>
      </c>
      <c r="C11" s="93">
        <v>2</v>
      </c>
      <c r="D11" s="133">
        <v>0.003887029841727036</v>
      </c>
      <c r="E11" s="133">
        <v>2.4878451201114355</v>
      </c>
      <c r="F11" s="93" t="s">
        <v>1089</v>
      </c>
      <c r="G11" s="93" t="b">
        <v>0</v>
      </c>
      <c r="H11" s="93" t="b">
        <v>0</v>
      </c>
      <c r="I11" s="93" t="b">
        <v>0</v>
      </c>
      <c r="J11" s="93" t="b">
        <v>0</v>
      </c>
      <c r="K11" s="93" t="b">
        <v>0</v>
      </c>
      <c r="L11" s="93" t="b">
        <v>0</v>
      </c>
    </row>
    <row r="12" spans="1:12" ht="15">
      <c r="A12" s="93" t="s">
        <v>884</v>
      </c>
      <c r="B12" s="93" t="s">
        <v>885</v>
      </c>
      <c r="C12" s="93">
        <v>2</v>
      </c>
      <c r="D12" s="133">
        <v>0.003887029841727036</v>
      </c>
      <c r="E12" s="133">
        <v>2.4878451201114355</v>
      </c>
      <c r="F12" s="93" t="s">
        <v>1089</v>
      </c>
      <c r="G12" s="93" t="b">
        <v>0</v>
      </c>
      <c r="H12" s="93" t="b">
        <v>0</v>
      </c>
      <c r="I12" s="93" t="b">
        <v>0</v>
      </c>
      <c r="J12" s="93" t="b">
        <v>0</v>
      </c>
      <c r="K12" s="93" t="b">
        <v>0</v>
      </c>
      <c r="L12" s="93" t="b">
        <v>0</v>
      </c>
    </row>
    <row r="13" spans="1:12" ht="15">
      <c r="A13" s="93" t="s">
        <v>885</v>
      </c>
      <c r="B13" s="93" t="s">
        <v>886</v>
      </c>
      <c r="C13" s="93">
        <v>2</v>
      </c>
      <c r="D13" s="133">
        <v>0.003887029841727036</v>
      </c>
      <c r="E13" s="133">
        <v>2.4878451201114355</v>
      </c>
      <c r="F13" s="93" t="s">
        <v>1089</v>
      </c>
      <c r="G13" s="93" t="b">
        <v>0</v>
      </c>
      <c r="H13" s="93" t="b">
        <v>0</v>
      </c>
      <c r="I13" s="93" t="b">
        <v>0</v>
      </c>
      <c r="J13" s="93" t="b">
        <v>0</v>
      </c>
      <c r="K13" s="93" t="b">
        <v>0</v>
      </c>
      <c r="L13" s="93" t="b">
        <v>0</v>
      </c>
    </row>
    <row r="14" spans="1:12" ht="15">
      <c r="A14" s="93" t="s">
        <v>886</v>
      </c>
      <c r="B14" s="93" t="s">
        <v>887</v>
      </c>
      <c r="C14" s="93">
        <v>2</v>
      </c>
      <c r="D14" s="133">
        <v>0.003887029841727036</v>
      </c>
      <c r="E14" s="133">
        <v>2.4878451201114355</v>
      </c>
      <c r="F14" s="93" t="s">
        <v>1089</v>
      </c>
      <c r="G14" s="93" t="b">
        <v>0</v>
      </c>
      <c r="H14" s="93" t="b">
        <v>0</v>
      </c>
      <c r="I14" s="93" t="b">
        <v>0</v>
      </c>
      <c r="J14" s="93" t="b">
        <v>0</v>
      </c>
      <c r="K14" s="93" t="b">
        <v>0</v>
      </c>
      <c r="L14" s="93" t="b">
        <v>0</v>
      </c>
    </row>
    <row r="15" spans="1:12" ht="15">
      <c r="A15" s="93" t="s">
        <v>887</v>
      </c>
      <c r="B15" s="93" t="s">
        <v>888</v>
      </c>
      <c r="C15" s="93">
        <v>2</v>
      </c>
      <c r="D15" s="133">
        <v>0.003887029841727036</v>
      </c>
      <c r="E15" s="133">
        <v>2.4878451201114355</v>
      </c>
      <c r="F15" s="93" t="s">
        <v>1089</v>
      </c>
      <c r="G15" s="93" t="b">
        <v>0</v>
      </c>
      <c r="H15" s="93" t="b">
        <v>0</v>
      </c>
      <c r="I15" s="93" t="b">
        <v>0</v>
      </c>
      <c r="J15" s="93" t="b">
        <v>0</v>
      </c>
      <c r="K15" s="93" t="b">
        <v>0</v>
      </c>
      <c r="L15" s="93" t="b">
        <v>0</v>
      </c>
    </row>
    <row r="16" spans="1:12" ht="15">
      <c r="A16" s="93" t="s">
        <v>888</v>
      </c>
      <c r="B16" s="93" t="s">
        <v>889</v>
      </c>
      <c r="C16" s="93">
        <v>2</v>
      </c>
      <c r="D16" s="133">
        <v>0.003887029841727036</v>
      </c>
      <c r="E16" s="133">
        <v>2.4878451201114355</v>
      </c>
      <c r="F16" s="93" t="s">
        <v>1089</v>
      </c>
      <c r="G16" s="93" t="b">
        <v>0</v>
      </c>
      <c r="H16" s="93" t="b">
        <v>0</v>
      </c>
      <c r="I16" s="93" t="b">
        <v>0</v>
      </c>
      <c r="J16" s="93" t="b">
        <v>0</v>
      </c>
      <c r="K16" s="93" t="b">
        <v>0</v>
      </c>
      <c r="L16" s="93" t="b">
        <v>0</v>
      </c>
    </row>
    <row r="17" spans="1:12" ht="15">
      <c r="A17" s="93" t="s">
        <v>889</v>
      </c>
      <c r="B17" s="93" t="s">
        <v>890</v>
      </c>
      <c r="C17" s="93">
        <v>2</v>
      </c>
      <c r="D17" s="133">
        <v>0.003887029841727036</v>
      </c>
      <c r="E17" s="133">
        <v>2.4878451201114355</v>
      </c>
      <c r="F17" s="93" t="s">
        <v>1089</v>
      </c>
      <c r="G17" s="93" t="b">
        <v>0</v>
      </c>
      <c r="H17" s="93" t="b">
        <v>0</v>
      </c>
      <c r="I17" s="93" t="b">
        <v>0</v>
      </c>
      <c r="J17" s="93" t="b">
        <v>0</v>
      </c>
      <c r="K17" s="93" t="b">
        <v>0</v>
      </c>
      <c r="L17" s="93" t="b">
        <v>0</v>
      </c>
    </row>
    <row r="18" spans="1:12" ht="15">
      <c r="A18" s="93" t="s">
        <v>890</v>
      </c>
      <c r="B18" s="93" t="s">
        <v>891</v>
      </c>
      <c r="C18" s="93">
        <v>2</v>
      </c>
      <c r="D18" s="133">
        <v>0.003887029841727036</v>
      </c>
      <c r="E18" s="133">
        <v>2.4878451201114355</v>
      </c>
      <c r="F18" s="93" t="s">
        <v>1089</v>
      </c>
      <c r="G18" s="93" t="b">
        <v>0</v>
      </c>
      <c r="H18" s="93" t="b">
        <v>0</v>
      </c>
      <c r="I18" s="93" t="b">
        <v>0</v>
      </c>
      <c r="J18" s="93" t="b">
        <v>0</v>
      </c>
      <c r="K18" s="93" t="b">
        <v>0</v>
      </c>
      <c r="L18" s="93" t="b">
        <v>0</v>
      </c>
    </row>
    <row r="19" spans="1:12" ht="15">
      <c r="A19" s="93" t="s">
        <v>891</v>
      </c>
      <c r="B19" s="93" t="s">
        <v>892</v>
      </c>
      <c r="C19" s="93">
        <v>2</v>
      </c>
      <c r="D19" s="133">
        <v>0.003887029841727036</v>
      </c>
      <c r="E19" s="133">
        <v>2.4878451201114355</v>
      </c>
      <c r="F19" s="93" t="s">
        <v>1089</v>
      </c>
      <c r="G19" s="93" t="b">
        <v>0</v>
      </c>
      <c r="H19" s="93" t="b">
        <v>0</v>
      </c>
      <c r="I19" s="93" t="b">
        <v>0</v>
      </c>
      <c r="J19" s="93" t="b">
        <v>0</v>
      </c>
      <c r="K19" s="93" t="b">
        <v>0</v>
      </c>
      <c r="L19" s="93" t="b">
        <v>0</v>
      </c>
    </row>
    <row r="20" spans="1:12" ht="15">
      <c r="A20" s="93" t="s">
        <v>892</v>
      </c>
      <c r="B20" s="93" t="s">
        <v>893</v>
      </c>
      <c r="C20" s="93">
        <v>2</v>
      </c>
      <c r="D20" s="133">
        <v>0.003887029841727036</v>
      </c>
      <c r="E20" s="133">
        <v>2.4878451201114355</v>
      </c>
      <c r="F20" s="93" t="s">
        <v>1089</v>
      </c>
      <c r="G20" s="93" t="b">
        <v>0</v>
      </c>
      <c r="H20" s="93" t="b">
        <v>0</v>
      </c>
      <c r="I20" s="93" t="b">
        <v>0</v>
      </c>
      <c r="J20" s="93" t="b">
        <v>0</v>
      </c>
      <c r="K20" s="93" t="b">
        <v>0</v>
      </c>
      <c r="L20" s="93" t="b">
        <v>0</v>
      </c>
    </row>
    <row r="21" spans="1:12" ht="15">
      <c r="A21" s="93" t="s">
        <v>893</v>
      </c>
      <c r="B21" s="93" t="s">
        <v>894</v>
      </c>
      <c r="C21" s="93">
        <v>2</v>
      </c>
      <c r="D21" s="133">
        <v>0.003887029841727036</v>
      </c>
      <c r="E21" s="133">
        <v>2.4878451201114355</v>
      </c>
      <c r="F21" s="93" t="s">
        <v>1089</v>
      </c>
      <c r="G21" s="93" t="b">
        <v>0</v>
      </c>
      <c r="H21" s="93" t="b">
        <v>0</v>
      </c>
      <c r="I21" s="93" t="b">
        <v>0</v>
      </c>
      <c r="J21" s="93" t="b">
        <v>0</v>
      </c>
      <c r="K21" s="93" t="b">
        <v>0</v>
      </c>
      <c r="L21" s="93" t="b">
        <v>0</v>
      </c>
    </row>
    <row r="22" spans="1:12" ht="15">
      <c r="A22" s="93" t="s">
        <v>894</v>
      </c>
      <c r="B22" s="93" t="s">
        <v>746</v>
      </c>
      <c r="C22" s="93">
        <v>2</v>
      </c>
      <c r="D22" s="133">
        <v>0.003887029841727036</v>
      </c>
      <c r="E22" s="133">
        <v>2.010723865391773</v>
      </c>
      <c r="F22" s="93" t="s">
        <v>1089</v>
      </c>
      <c r="G22" s="93" t="b">
        <v>0</v>
      </c>
      <c r="H22" s="93" t="b">
        <v>0</v>
      </c>
      <c r="I22" s="93" t="b">
        <v>0</v>
      </c>
      <c r="J22" s="93" t="b">
        <v>0</v>
      </c>
      <c r="K22" s="93" t="b">
        <v>0</v>
      </c>
      <c r="L22" s="93" t="b">
        <v>0</v>
      </c>
    </row>
    <row r="23" spans="1:12" ht="15">
      <c r="A23" s="93" t="s">
        <v>746</v>
      </c>
      <c r="B23" s="93" t="s">
        <v>895</v>
      </c>
      <c r="C23" s="93">
        <v>2</v>
      </c>
      <c r="D23" s="133">
        <v>0.003887029841727036</v>
      </c>
      <c r="E23" s="133">
        <v>2.4878451201114355</v>
      </c>
      <c r="F23" s="93" t="s">
        <v>1089</v>
      </c>
      <c r="G23" s="93" t="b">
        <v>0</v>
      </c>
      <c r="H23" s="93" t="b">
        <v>0</v>
      </c>
      <c r="I23" s="93" t="b">
        <v>0</v>
      </c>
      <c r="J23" s="93" t="b">
        <v>0</v>
      </c>
      <c r="K23" s="93" t="b">
        <v>0</v>
      </c>
      <c r="L23" s="93" t="b">
        <v>0</v>
      </c>
    </row>
    <row r="24" spans="1:12" ht="15">
      <c r="A24" s="93" t="s">
        <v>895</v>
      </c>
      <c r="B24" s="93" t="s">
        <v>896</v>
      </c>
      <c r="C24" s="93">
        <v>2</v>
      </c>
      <c r="D24" s="133">
        <v>0.003887029841727036</v>
      </c>
      <c r="E24" s="133">
        <v>2.4878451201114355</v>
      </c>
      <c r="F24" s="93" t="s">
        <v>1089</v>
      </c>
      <c r="G24" s="93" t="b">
        <v>0</v>
      </c>
      <c r="H24" s="93" t="b">
        <v>0</v>
      </c>
      <c r="I24" s="93" t="b">
        <v>0</v>
      </c>
      <c r="J24" s="93" t="b">
        <v>0</v>
      </c>
      <c r="K24" s="93" t="b">
        <v>0</v>
      </c>
      <c r="L24" s="93" t="b">
        <v>0</v>
      </c>
    </row>
    <row r="25" spans="1:12" ht="15">
      <c r="A25" s="93" t="s">
        <v>897</v>
      </c>
      <c r="B25" s="93" t="s">
        <v>898</v>
      </c>
      <c r="C25" s="93">
        <v>2</v>
      </c>
      <c r="D25" s="133">
        <v>0.003887029841727036</v>
      </c>
      <c r="E25" s="133">
        <v>2.4878451201114355</v>
      </c>
      <c r="F25" s="93" t="s">
        <v>1089</v>
      </c>
      <c r="G25" s="93" t="b">
        <v>0</v>
      </c>
      <c r="H25" s="93" t="b">
        <v>0</v>
      </c>
      <c r="I25" s="93" t="b">
        <v>0</v>
      </c>
      <c r="J25" s="93" t="b">
        <v>0</v>
      </c>
      <c r="K25" s="93" t="b">
        <v>0</v>
      </c>
      <c r="L25" s="93" t="b">
        <v>0</v>
      </c>
    </row>
    <row r="26" spans="1:12" ht="15">
      <c r="A26" s="93" t="s">
        <v>898</v>
      </c>
      <c r="B26" s="93" t="s">
        <v>236</v>
      </c>
      <c r="C26" s="93">
        <v>2</v>
      </c>
      <c r="D26" s="133">
        <v>0.003887029841727036</v>
      </c>
      <c r="E26" s="133">
        <v>2.4878451201114355</v>
      </c>
      <c r="F26" s="93" t="s">
        <v>1089</v>
      </c>
      <c r="G26" s="93" t="b">
        <v>0</v>
      </c>
      <c r="H26" s="93" t="b">
        <v>0</v>
      </c>
      <c r="I26" s="93" t="b">
        <v>0</v>
      </c>
      <c r="J26" s="93" t="b">
        <v>0</v>
      </c>
      <c r="K26" s="93" t="b">
        <v>0</v>
      </c>
      <c r="L26" s="93" t="b">
        <v>0</v>
      </c>
    </row>
    <row r="27" spans="1:12" ht="15">
      <c r="A27" s="93" t="s">
        <v>236</v>
      </c>
      <c r="B27" s="93" t="s">
        <v>899</v>
      </c>
      <c r="C27" s="93">
        <v>2</v>
      </c>
      <c r="D27" s="133">
        <v>0.003887029841727036</v>
      </c>
      <c r="E27" s="133">
        <v>2.4878451201114355</v>
      </c>
      <c r="F27" s="93" t="s">
        <v>1089</v>
      </c>
      <c r="G27" s="93" t="b">
        <v>0</v>
      </c>
      <c r="H27" s="93" t="b">
        <v>0</v>
      </c>
      <c r="I27" s="93" t="b">
        <v>0</v>
      </c>
      <c r="J27" s="93" t="b">
        <v>0</v>
      </c>
      <c r="K27" s="93" t="b">
        <v>0</v>
      </c>
      <c r="L27" s="93" t="b">
        <v>0</v>
      </c>
    </row>
    <row r="28" spans="1:12" ht="15">
      <c r="A28" s="93" t="s">
        <v>899</v>
      </c>
      <c r="B28" s="93" t="s">
        <v>900</v>
      </c>
      <c r="C28" s="93">
        <v>2</v>
      </c>
      <c r="D28" s="133">
        <v>0.003887029841727036</v>
      </c>
      <c r="E28" s="133">
        <v>2.4878451201114355</v>
      </c>
      <c r="F28" s="93" t="s">
        <v>1089</v>
      </c>
      <c r="G28" s="93" t="b">
        <v>0</v>
      </c>
      <c r="H28" s="93" t="b">
        <v>0</v>
      </c>
      <c r="I28" s="93" t="b">
        <v>0</v>
      </c>
      <c r="J28" s="93" t="b">
        <v>0</v>
      </c>
      <c r="K28" s="93" t="b">
        <v>0</v>
      </c>
      <c r="L28" s="93" t="b">
        <v>0</v>
      </c>
    </row>
    <row r="29" spans="1:12" ht="15">
      <c r="A29" s="93" t="s">
        <v>900</v>
      </c>
      <c r="B29" s="93" t="s">
        <v>901</v>
      </c>
      <c r="C29" s="93">
        <v>2</v>
      </c>
      <c r="D29" s="133">
        <v>0.003887029841727036</v>
      </c>
      <c r="E29" s="133">
        <v>2.4878451201114355</v>
      </c>
      <c r="F29" s="93" t="s">
        <v>1089</v>
      </c>
      <c r="G29" s="93" t="b">
        <v>0</v>
      </c>
      <c r="H29" s="93" t="b">
        <v>0</v>
      </c>
      <c r="I29" s="93" t="b">
        <v>0</v>
      </c>
      <c r="J29" s="93" t="b">
        <v>0</v>
      </c>
      <c r="K29" s="93" t="b">
        <v>0</v>
      </c>
      <c r="L29" s="93" t="b">
        <v>0</v>
      </c>
    </row>
    <row r="30" spans="1:12" ht="15">
      <c r="A30" s="93" t="s">
        <v>901</v>
      </c>
      <c r="B30" s="93" t="s">
        <v>902</v>
      </c>
      <c r="C30" s="93">
        <v>2</v>
      </c>
      <c r="D30" s="133">
        <v>0.003887029841727036</v>
      </c>
      <c r="E30" s="133">
        <v>2.4878451201114355</v>
      </c>
      <c r="F30" s="93" t="s">
        <v>1089</v>
      </c>
      <c r="G30" s="93" t="b">
        <v>0</v>
      </c>
      <c r="H30" s="93" t="b">
        <v>0</v>
      </c>
      <c r="I30" s="93" t="b">
        <v>0</v>
      </c>
      <c r="J30" s="93" t="b">
        <v>0</v>
      </c>
      <c r="K30" s="93" t="b">
        <v>0</v>
      </c>
      <c r="L30" s="93" t="b">
        <v>0</v>
      </c>
    </row>
    <row r="31" spans="1:12" ht="15">
      <c r="A31" s="93" t="s">
        <v>902</v>
      </c>
      <c r="B31" s="93" t="s">
        <v>903</v>
      </c>
      <c r="C31" s="93">
        <v>2</v>
      </c>
      <c r="D31" s="133">
        <v>0.003887029841727036</v>
      </c>
      <c r="E31" s="133">
        <v>2.4878451201114355</v>
      </c>
      <c r="F31" s="93" t="s">
        <v>1089</v>
      </c>
      <c r="G31" s="93" t="b">
        <v>0</v>
      </c>
      <c r="H31" s="93" t="b">
        <v>0</v>
      </c>
      <c r="I31" s="93" t="b">
        <v>0</v>
      </c>
      <c r="J31" s="93" t="b">
        <v>0</v>
      </c>
      <c r="K31" s="93" t="b">
        <v>0</v>
      </c>
      <c r="L31" s="93" t="b">
        <v>0</v>
      </c>
    </row>
    <row r="32" spans="1:12" ht="15">
      <c r="A32" s="93" t="s">
        <v>903</v>
      </c>
      <c r="B32" s="93" t="s">
        <v>233</v>
      </c>
      <c r="C32" s="93">
        <v>2</v>
      </c>
      <c r="D32" s="133">
        <v>0.003887029841727036</v>
      </c>
      <c r="E32" s="133">
        <v>2.1868151244474543</v>
      </c>
      <c r="F32" s="93" t="s">
        <v>1089</v>
      </c>
      <c r="G32" s="93" t="b">
        <v>0</v>
      </c>
      <c r="H32" s="93" t="b">
        <v>0</v>
      </c>
      <c r="I32" s="93" t="b">
        <v>0</v>
      </c>
      <c r="J32" s="93" t="b">
        <v>0</v>
      </c>
      <c r="K32" s="93" t="b">
        <v>0</v>
      </c>
      <c r="L32" s="93" t="b">
        <v>0</v>
      </c>
    </row>
    <row r="33" spans="1:12" ht="15">
      <c r="A33" s="93" t="s">
        <v>233</v>
      </c>
      <c r="B33" s="93" t="s">
        <v>904</v>
      </c>
      <c r="C33" s="93">
        <v>2</v>
      </c>
      <c r="D33" s="133">
        <v>0.003887029841727036</v>
      </c>
      <c r="E33" s="133">
        <v>2.1868151244474543</v>
      </c>
      <c r="F33" s="93" t="s">
        <v>1089</v>
      </c>
      <c r="G33" s="93" t="b">
        <v>0</v>
      </c>
      <c r="H33" s="93" t="b">
        <v>0</v>
      </c>
      <c r="I33" s="93" t="b">
        <v>0</v>
      </c>
      <c r="J33" s="93" t="b">
        <v>0</v>
      </c>
      <c r="K33" s="93" t="b">
        <v>0</v>
      </c>
      <c r="L33" s="93" t="b">
        <v>0</v>
      </c>
    </row>
    <row r="34" spans="1:12" ht="15">
      <c r="A34" s="93" t="s">
        <v>904</v>
      </c>
      <c r="B34" s="93" t="s">
        <v>743</v>
      </c>
      <c r="C34" s="93">
        <v>2</v>
      </c>
      <c r="D34" s="133">
        <v>0.003887029841727036</v>
      </c>
      <c r="E34" s="133">
        <v>1.7474824306171917</v>
      </c>
      <c r="F34" s="93" t="s">
        <v>1089</v>
      </c>
      <c r="G34" s="93" t="b">
        <v>0</v>
      </c>
      <c r="H34" s="93" t="b">
        <v>0</v>
      </c>
      <c r="I34" s="93" t="b">
        <v>0</v>
      </c>
      <c r="J34" s="93" t="b">
        <v>0</v>
      </c>
      <c r="K34" s="93" t="b">
        <v>0</v>
      </c>
      <c r="L34" s="93" t="b">
        <v>0</v>
      </c>
    </row>
    <row r="35" spans="1:12" ht="15">
      <c r="A35" s="93" t="s">
        <v>743</v>
      </c>
      <c r="B35" s="93" t="s">
        <v>235</v>
      </c>
      <c r="C35" s="93">
        <v>2</v>
      </c>
      <c r="D35" s="133">
        <v>0.003887029841727036</v>
      </c>
      <c r="E35" s="133">
        <v>1.7474824306171917</v>
      </c>
      <c r="F35" s="93" t="s">
        <v>1089</v>
      </c>
      <c r="G35" s="93" t="b">
        <v>0</v>
      </c>
      <c r="H35" s="93" t="b">
        <v>0</v>
      </c>
      <c r="I35" s="93" t="b">
        <v>0</v>
      </c>
      <c r="J35" s="93" t="b">
        <v>0</v>
      </c>
      <c r="K35" s="93" t="b">
        <v>0</v>
      </c>
      <c r="L35" s="93" t="b">
        <v>0</v>
      </c>
    </row>
    <row r="36" spans="1:12" ht="15">
      <c r="A36" s="93" t="s">
        <v>235</v>
      </c>
      <c r="B36" s="93" t="s">
        <v>905</v>
      </c>
      <c r="C36" s="93">
        <v>2</v>
      </c>
      <c r="D36" s="133">
        <v>0.003887029841727036</v>
      </c>
      <c r="E36" s="133">
        <v>2.4878451201114355</v>
      </c>
      <c r="F36" s="93" t="s">
        <v>1089</v>
      </c>
      <c r="G36" s="93" t="b">
        <v>0</v>
      </c>
      <c r="H36" s="93" t="b">
        <v>0</v>
      </c>
      <c r="I36" s="93" t="b">
        <v>0</v>
      </c>
      <c r="J36" s="93" t="b">
        <v>0</v>
      </c>
      <c r="K36" s="93" t="b">
        <v>0</v>
      </c>
      <c r="L36" s="93" t="b">
        <v>0</v>
      </c>
    </row>
    <row r="37" spans="1:12" ht="15">
      <c r="A37" s="93" t="s">
        <v>905</v>
      </c>
      <c r="B37" s="93" t="s">
        <v>906</v>
      </c>
      <c r="C37" s="93">
        <v>2</v>
      </c>
      <c r="D37" s="133">
        <v>0.003887029841727036</v>
      </c>
      <c r="E37" s="133">
        <v>2.4878451201114355</v>
      </c>
      <c r="F37" s="93" t="s">
        <v>1089</v>
      </c>
      <c r="G37" s="93" t="b">
        <v>0</v>
      </c>
      <c r="H37" s="93" t="b">
        <v>0</v>
      </c>
      <c r="I37" s="93" t="b">
        <v>0</v>
      </c>
      <c r="J37" s="93" t="b">
        <v>0</v>
      </c>
      <c r="K37" s="93" t="b">
        <v>0</v>
      </c>
      <c r="L37" s="93" t="b">
        <v>0</v>
      </c>
    </row>
    <row r="38" spans="1:12" ht="15">
      <c r="A38" s="93" t="s">
        <v>906</v>
      </c>
      <c r="B38" s="93" t="s">
        <v>907</v>
      </c>
      <c r="C38" s="93">
        <v>2</v>
      </c>
      <c r="D38" s="133">
        <v>0.003887029841727036</v>
      </c>
      <c r="E38" s="133">
        <v>2.4878451201114355</v>
      </c>
      <c r="F38" s="93" t="s">
        <v>1089</v>
      </c>
      <c r="G38" s="93" t="b">
        <v>0</v>
      </c>
      <c r="H38" s="93" t="b">
        <v>0</v>
      </c>
      <c r="I38" s="93" t="b">
        <v>0</v>
      </c>
      <c r="J38" s="93" t="b">
        <v>0</v>
      </c>
      <c r="K38" s="93" t="b">
        <v>0</v>
      </c>
      <c r="L38" s="93" t="b">
        <v>0</v>
      </c>
    </row>
    <row r="39" spans="1:12" ht="15">
      <c r="A39" s="93" t="s">
        <v>907</v>
      </c>
      <c r="B39" s="93" t="s">
        <v>234</v>
      </c>
      <c r="C39" s="93">
        <v>2</v>
      </c>
      <c r="D39" s="133">
        <v>0.003887029841727036</v>
      </c>
      <c r="E39" s="133">
        <v>2.1868151244474543</v>
      </c>
      <c r="F39" s="93" t="s">
        <v>1089</v>
      </c>
      <c r="G39" s="93" t="b">
        <v>0</v>
      </c>
      <c r="H39" s="93" t="b">
        <v>0</v>
      </c>
      <c r="I39" s="93" t="b">
        <v>0</v>
      </c>
      <c r="J39" s="93" t="b">
        <v>0</v>
      </c>
      <c r="K39" s="93" t="b">
        <v>0</v>
      </c>
      <c r="L39" s="93" t="b">
        <v>0</v>
      </c>
    </row>
    <row r="40" spans="1:12" ht="15">
      <c r="A40" s="93" t="s">
        <v>234</v>
      </c>
      <c r="B40" s="93" t="s">
        <v>908</v>
      </c>
      <c r="C40" s="93">
        <v>2</v>
      </c>
      <c r="D40" s="133">
        <v>0.003887029841727036</v>
      </c>
      <c r="E40" s="133">
        <v>2.1868151244474543</v>
      </c>
      <c r="F40" s="93" t="s">
        <v>1089</v>
      </c>
      <c r="G40" s="93" t="b">
        <v>0</v>
      </c>
      <c r="H40" s="93" t="b">
        <v>0</v>
      </c>
      <c r="I40" s="93" t="b">
        <v>0</v>
      </c>
      <c r="J40" s="93" t="b">
        <v>0</v>
      </c>
      <c r="K40" s="93" t="b">
        <v>0</v>
      </c>
      <c r="L40" s="93" t="b">
        <v>0</v>
      </c>
    </row>
    <row r="41" spans="1:12" ht="15">
      <c r="A41" s="93" t="s">
        <v>908</v>
      </c>
      <c r="B41" s="93" t="s">
        <v>909</v>
      </c>
      <c r="C41" s="93">
        <v>2</v>
      </c>
      <c r="D41" s="133">
        <v>0.003887029841727036</v>
      </c>
      <c r="E41" s="133">
        <v>2.4878451201114355</v>
      </c>
      <c r="F41" s="93" t="s">
        <v>1089</v>
      </c>
      <c r="G41" s="93" t="b">
        <v>0</v>
      </c>
      <c r="H41" s="93" t="b">
        <v>0</v>
      </c>
      <c r="I41" s="93" t="b">
        <v>0</v>
      </c>
      <c r="J41" s="93" t="b">
        <v>0</v>
      </c>
      <c r="K41" s="93" t="b">
        <v>0</v>
      </c>
      <c r="L41" s="93" t="b">
        <v>0</v>
      </c>
    </row>
    <row r="42" spans="1:12" ht="15">
      <c r="A42" s="93" t="s">
        <v>909</v>
      </c>
      <c r="B42" s="93" t="s">
        <v>910</v>
      </c>
      <c r="C42" s="93">
        <v>2</v>
      </c>
      <c r="D42" s="133">
        <v>0.003887029841727036</v>
      </c>
      <c r="E42" s="133">
        <v>2.4878451201114355</v>
      </c>
      <c r="F42" s="93" t="s">
        <v>1089</v>
      </c>
      <c r="G42" s="93" t="b">
        <v>0</v>
      </c>
      <c r="H42" s="93" t="b">
        <v>0</v>
      </c>
      <c r="I42" s="93" t="b">
        <v>0</v>
      </c>
      <c r="J42" s="93" t="b">
        <v>0</v>
      </c>
      <c r="K42" s="93" t="b">
        <v>0</v>
      </c>
      <c r="L42" s="93" t="b">
        <v>0</v>
      </c>
    </row>
    <row r="43" spans="1:12" ht="15">
      <c r="A43" s="93" t="s">
        <v>910</v>
      </c>
      <c r="B43" s="93" t="s">
        <v>911</v>
      </c>
      <c r="C43" s="93">
        <v>2</v>
      </c>
      <c r="D43" s="133">
        <v>0.003887029841727036</v>
      </c>
      <c r="E43" s="133">
        <v>2.4878451201114355</v>
      </c>
      <c r="F43" s="93" t="s">
        <v>1089</v>
      </c>
      <c r="G43" s="93" t="b">
        <v>0</v>
      </c>
      <c r="H43" s="93" t="b">
        <v>0</v>
      </c>
      <c r="I43" s="93" t="b">
        <v>0</v>
      </c>
      <c r="J43" s="93" t="b">
        <v>0</v>
      </c>
      <c r="K43" s="93" t="b">
        <v>0</v>
      </c>
      <c r="L43" s="93" t="b">
        <v>0</v>
      </c>
    </row>
    <row r="44" spans="1:12" ht="15">
      <c r="A44" s="93" t="s">
        <v>911</v>
      </c>
      <c r="B44" s="93" t="s">
        <v>912</v>
      </c>
      <c r="C44" s="93">
        <v>2</v>
      </c>
      <c r="D44" s="133">
        <v>0.003887029841727036</v>
      </c>
      <c r="E44" s="133">
        <v>2.4878451201114355</v>
      </c>
      <c r="F44" s="93" t="s">
        <v>1089</v>
      </c>
      <c r="G44" s="93" t="b">
        <v>0</v>
      </c>
      <c r="H44" s="93" t="b">
        <v>0</v>
      </c>
      <c r="I44" s="93" t="b">
        <v>0</v>
      </c>
      <c r="J44" s="93" t="b">
        <v>0</v>
      </c>
      <c r="K44" s="93" t="b">
        <v>0</v>
      </c>
      <c r="L44" s="93" t="b">
        <v>0</v>
      </c>
    </row>
    <row r="45" spans="1:12" ht="15">
      <c r="A45" s="93" t="s">
        <v>912</v>
      </c>
      <c r="B45" s="93" t="s">
        <v>913</v>
      </c>
      <c r="C45" s="93">
        <v>2</v>
      </c>
      <c r="D45" s="133">
        <v>0.003887029841727036</v>
      </c>
      <c r="E45" s="133">
        <v>2.4878451201114355</v>
      </c>
      <c r="F45" s="93" t="s">
        <v>1089</v>
      </c>
      <c r="G45" s="93" t="b">
        <v>0</v>
      </c>
      <c r="H45" s="93" t="b">
        <v>0</v>
      </c>
      <c r="I45" s="93" t="b">
        <v>0</v>
      </c>
      <c r="J45" s="93" t="b">
        <v>0</v>
      </c>
      <c r="K45" s="93" t="b">
        <v>0</v>
      </c>
      <c r="L45" s="93" t="b">
        <v>0</v>
      </c>
    </row>
    <row r="46" spans="1:12" ht="15">
      <c r="A46" s="93" t="s">
        <v>913</v>
      </c>
      <c r="B46" s="93" t="s">
        <v>914</v>
      </c>
      <c r="C46" s="93">
        <v>2</v>
      </c>
      <c r="D46" s="133">
        <v>0.003887029841727036</v>
      </c>
      <c r="E46" s="133">
        <v>2.4878451201114355</v>
      </c>
      <c r="F46" s="93" t="s">
        <v>1089</v>
      </c>
      <c r="G46" s="93" t="b">
        <v>0</v>
      </c>
      <c r="H46" s="93" t="b">
        <v>0</v>
      </c>
      <c r="I46" s="93" t="b">
        <v>0</v>
      </c>
      <c r="J46" s="93" t="b">
        <v>0</v>
      </c>
      <c r="K46" s="93" t="b">
        <v>0</v>
      </c>
      <c r="L46" s="93" t="b">
        <v>0</v>
      </c>
    </row>
    <row r="47" spans="1:12" ht="15">
      <c r="A47" s="93" t="s">
        <v>914</v>
      </c>
      <c r="B47" s="93" t="s">
        <v>915</v>
      </c>
      <c r="C47" s="93">
        <v>2</v>
      </c>
      <c r="D47" s="133">
        <v>0.003887029841727036</v>
      </c>
      <c r="E47" s="133">
        <v>2.4878451201114355</v>
      </c>
      <c r="F47" s="93" t="s">
        <v>1089</v>
      </c>
      <c r="G47" s="93" t="b">
        <v>0</v>
      </c>
      <c r="H47" s="93" t="b">
        <v>0</v>
      </c>
      <c r="I47" s="93" t="b">
        <v>0</v>
      </c>
      <c r="J47" s="93" t="b">
        <v>0</v>
      </c>
      <c r="K47" s="93" t="b">
        <v>0</v>
      </c>
      <c r="L47" s="93" t="b">
        <v>0</v>
      </c>
    </row>
    <row r="48" spans="1:12" ht="15">
      <c r="A48" s="93" t="s">
        <v>915</v>
      </c>
      <c r="B48" s="93" t="s">
        <v>916</v>
      </c>
      <c r="C48" s="93">
        <v>2</v>
      </c>
      <c r="D48" s="133">
        <v>0.003887029841727036</v>
      </c>
      <c r="E48" s="133">
        <v>2.4878451201114355</v>
      </c>
      <c r="F48" s="93" t="s">
        <v>1089</v>
      </c>
      <c r="G48" s="93" t="b">
        <v>0</v>
      </c>
      <c r="H48" s="93" t="b">
        <v>0</v>
      </c>
      <c r="I48" s="93" t="b">
        <v>0</v>
      </c>
      <c r="J48" s="93" t="b">
        <v>0</v>
      </c>
      <c r="K48" s="93" t="b">
        <v>0</v>
      </c>
      <c r="L48" s="93" t="b">
        <v>0</v>
      </c>
    </row>
    <row r="49" spans="1:12" ht="15">
      <c r="A49" s="93" t="s">
        <v>916</v>
      </c>
      <c r="B49" s="93" t="s">
        <v>917</v>
      </c>
      <c r="C49" s="93">
        <v>2</v>
      </c>
      <c r="D49" s="133">
        <v>0.003887029841727036</v>
      </c>
      <c r="E49" s="133">
        <v>2.4878451201114355</v>
      </c>
      <c r="F49" s="93" t="s">
        <v>1089</v>
      </c>
      <c r="G49" s="93" t="b">
        <v>0</v>
      </c>
      <c r="H49" s="93" t="b">
        <v>0</v>
      </c>
      <c r="I49" s="93" t="b">
        <v>0</v>
      </c>
      <c r="J49" s="93" t="b">
        <v>0</v>
      </c>
      <c r="K49" s="93" t="b">
        <v>0</v>
      </c>
      <c r="L49" s="93" t="b">
        <v>0</v>
      </c>
    </row>
    <row r="50" spans="1:12" ht="15">
      <c r="A50" s="93" t="s">
        <v>917</v>
      </c>
      <c r="B50" s="93" t="s">
        <v>756</v>
      </c>
      <c r="C50" s="93">
        <v>2</v>
      </c>
      <c r="D50" s="133">
        <v>0.003887029841727036</v>
      </c>
      <c r="E50" s="133">
        <v>2.1868151244474543</v>
      </c>
      <c r="F50" s="93" t="s">
        <v>1089</v>
      </c>
      <c r="G50" s="93" t="b">
        <v>0</v>
      </c>
      <c r="H50" s="93" t="b">
        <v>0</v>
      </c>
      <c r="I50" s="93" t="b">
        <v>0</v>
      </c>
      <c r="J50" s="93" t="b">
        <v>0</v>
      </c>
      <c r="K50" s="93" t="b">
        <v>0</v>
      </c>
      <c r="L50" s="93" t="b">
        <v>0</v>
      </c>
    </row>
    <row r="51" spans="1:12" ht="15">
      <c r="A51" s="93" t="s">
        <v>918</v>
      </c>
      <c r="B51" s="93" t="s">
        <v>919</v>
      </c>
      <c r="C51" s="93">
        <v>2</v>
      </c>
      <c r="D51" s="133">
        <v>0.003887029841727036</v>
      </c>
      <c r="E51" s="133">
        <v>2.4878451201114355</v>
      </c>
      <c r="F51" s="93" t="s">
        <v>1089</v>
      </c>
      <c r="G51" s="93" t="b">
        <v>0</v>
      </c>
      <c r="H51" s="93" t="b">
        <v>0</v>
      </c>
      <c r="I51" s="93" t="b">
        <v>0</v>
      </c>
      <c r="J51" s="93" t="b">
        <v>0</v>
      </c>
      <c r="K51" s="93" t="b">
        <v>0</v>
      </c>
      <c r="L51" s="93" t="b">
        <v>0</v>
      </c>
    </row>
    <row r="52" spans="1:12" ht="15">
      <c r="A52" s="93" t="s">
        <v>919</v>
      </c>
      <c r="B52" s="93" t="s">
        <v>920</v>
      </c>
      <c r="C52" s="93">
        <v>2</v>
      </c>
      <c r="D52" s="133">
        <v>0.003887029841727036</v>
      </c>
      <c r="E52" s="133">
        <v>2.4878451201114355</v>
      </c>
      <c r="F52" s="93" t="s">
        <v>1089</v>
      </c>
      <c r="G52" s="93" t="b">
        <v>0</v>
      </c>
      <c r="H52" s="93" t="b">
        <v>0</v>
      </c>
      <c r="I52" s="93" t="b">
        <v>0</v>
      </c>
      <c r="J52" s="93" t="b">
        <v>0</v>
      </c>
      <c r="K52" s="93" t="b">
        <v>0</v>
      </c>
      <c r="L52" s="93" t="b">
        <v>0</v>
      </c>
    </row>
    <row r="53" spans="1:12" ht="15">
      <c r="A53" s="93" t="s">
        <v>920</v>
      </c>
      <c r="B53" s="93" t="s">
        <v>921</v>
      </c>
      <c r="C53" s="93">
        <v>2</v>
      </c>
      <c r="D53" s="133">
        <v>0.003887029841727036</v>
      </c>
      <c r="E53" s="133">
        <v>2.4878451201114355</v>
      </c>
      <c r="F53" s="93" t="s">
        <v>1089</v>
      </c>
      <c r="G53" s="93" t="b">
        <v>0</v>
      </c>
      <c r="H53" s="93" t="b">
        <v>0</v>
      </c>
      <c r="I53" s="93" t="b">
        <v>0</v>
      </c>
      <c r="J53" s="93" t="b">
        <v>0</v>
      </c>
      <c r="K53" s="93" t="b">
        <v>0</v>
      </c>
      <c r="L53" s="93" t="b">
        <v>0</v>
      </c>
    </row>
    <row r="54" spans="1:12" ht="15">
      <c r="A54" s="93" t="s">
        <v>921</v>
      </c>
      <c r="B54" s="93" t="s">
        <v>922</v>
      </c>
      <c r="C54" s="93">
        <v>2</v>
      </c>
      <c r="D54" s="133">
        <v>0.003887029841727036</v>
      </c>
      <c r="E54" s="133">
        <v>2.4878451201114355</v>
      </c>
      <c r="F54" s="93" t="s">
        <v>1089</v>
      </c>
      <c r="G54" s="93" t="b">
        <v>0</v>
      </c>
      <c r="H54" s="93" t="b">
        <v>0</v>
      </c>
      <c r="I54" s="93" t="b">
        <v>0</v>
      </c>
      <c r="J54" s="93" t="b">
        <v>0</v>
      </c>
      <c r="K54" s="93" t="b">
        <v>0</v>
      </c>
      <c r="L54" s="93" t="b">
        <v>0</v>
      </c>
    </row>
    <row r="55" spans="1:12" ht="15">
      <c r="A55" s="93" t="s">
        <v>922</v>
      </c>
      <c r="B55" s="93" t="s">
        <v>923</v>
      </c>
      <c r="C55" s="93">
        <v>2</v>
      </c>
      <c r="D55" s="133">
        <v>0.003887029841727036</v>
      </c>
      <c r="E55" s="133">
        <v>2.4878451201114355</v>
      </c>
      <c r="F55" s="93" t="s">
        <v>1089</v>
      </c>
      <c r="G55" s="93" t="b">
        <v>0</v>
      </c>
      <c r="H55" s="93" t="b">
        <v>0</v>
      </c>
      <c r="I55" s="93" t="b">
        <v>0</v>
      </c>
      <c r="J55" s="93" t="b">
        <v>0</v>
      </c>
      <c r="K55" s="93" t="b">
        <v>0</v>
      </c>
      <c r="L55" s="93" t="b">
        <v>0</v>
      </c>
    </row>
    <row r="56" spans="1:12" ht="15">
      <c r="A56" s="93" t="s">
        <v>923</v>
      </c>
      <c r="B56" s="93" t="s">
        <v>924</v>
      </c>
      <c r="C56" s="93">
        <v>2</v>
      </c>
      <c r="D56" s="133">
        <v>0.003887029841727036</v>
      </c>
      <c r="E56" s="133">
        <v>2.4878451201114355</v>
      </c>
      <c r="F56" s="93" t="s">
        <v>1089</v>
      </c>
      <c r="G56" s="93" t="b">
        <v>0</v>
      </c>
      <c r="H56" s="93" t="b">
        <v>0</v>
      </c>
      <c r="I56" s="93" t="b">
        <v>0</v>
      </c>
      <c r="J56" s="93" t="b">
        <v>0</v>
      </c>
      <c r="K56" s="93" t="b">
        <v>0</v>
      </c>
      <c r="L56" s="93" t="b">
        <v>0</v>
      </c>
    </row>
    <row r="57" spans="1:12" ht="15">
      <c r="A57" s="93" t="s">
        <v>924</v>
      </c>
      <c r="B57" s="93" t="s">
        <v>925</v>
      </c>
      <c r="C57" s="93">
        <v>2</v>
      </c>
      <c r="D57" s="133">
        <v>0.003887029841727036</v>
      </c>
      <c r="E57" s="133">
        <v>2.4878451201114355</v>
      </c>
      <c r="F57" s="93" t="s">
        <v>1089</v>
      </c>
      <c r="G57" s="93" t="b">
        <v>0</v>
      </c>
      <c r="H57" s="93" t="b">
        <v>0</v>
      </c>
      <c r="I57" s="93" t="b">
        <v>0</v>
      </c>
      <c r="J57" s="93" t="b">
        <v>0</v>
      </c>
      <c r="K57" s="93" t="b">
        <v>0</v>
      </c>
      <c r="L57" s="93" t="b">
        <v>0</v>
      </c>
    </row>
    <row r="58" spans="1:12" ht="15">
      <c r="A58" s="93" t="s">
        <v>925</v>
      </c>
      <c r="B58" s="93" t="s">
        <v>870</v>
      </c>
      <c r="C58" s="93">
        <v>2</v>
      </c>
      <c r="D58" s="133">
        <v>0.003887029841727036</v>
      </c>
      <c r="E58" s="133">
        <v>2.311753861055754</v>
      </c>
      <c r="F58" s="93" t="s">
        <v>1089</v>
      </c>
      <c r="G58" s="93" t="b">
        <v>0</v>
      </c>
      <c r="H58" s="93" t="b">
        <v>0</v>
      </c>
      <c r="I58" s="93" t="b">
        <v>0</v>
      </c>
      <c r="J58" s="93" t="b">
        <v>0</v>
      </c>
      <c r="K58" s="93" t="b">
        <v>0</v>
      </c>
      <c r="L58" s="93" t="b">
        <v>0</v>
      </c>
    </row>
    <row r="59" spans="1:12" ht="15">
      <c r="A59" s="93" t="s">
        <v>870</v>
      </c>
      <c r="B59" s="93" t="s">
        <v>926</v>
      </c>
      <c r="C59" s="93">
        <v>2</v>
      </c>
      <c r="D59" s="133">
        <v>0.003887029841727036</v>
      </c>
      <c r="E59" s="133">
        <v>2.311753861055754</v>
      </c>
      <c r="F59" s="93" t="s">
        <v>1089</v>
      </c>
      <c r="G59" s="93" t="b">
        <v>0</v>
      </c>
      <c r="H59" s="93" t="b">
        <v>0</v>
      </c>
      <c r="I59" s="93" t="b">
        <v>0</v>
      </c>
      <c r="J59" s="93" t="b">
        <v>0</v>
      </c>
      <c r="K59" s="93" t="b">
        <v>0</v>
      </c>
      <c r="L59" s="93" t="b">
        <v>0</v>
      </c>
    </row>
    <row r="60" spans="1:12" ht="15">
      <c r="A60" s="93" t="s">
        <v>926</v>
      </c>
      <c r="B60" s="93" t="s">
        <v>743</v>
      </c>
      <c r="C60" s="93">
        <v>2</v>
      </c>
      <c r="D60" s="133">
        <v>0.003887029841727036</v>
      </c>
      <c r="E60" s="133">
        <v>1.7474824306171917</v>
      </c>
      <c r="F60" s="93" t="s">
        <v>1089</v>
      </c>
      <c r="G60" s="93" t="b">
        <v>0</v>
      </c>
      <c r="H60" s="93" t="b">
        <v>0</v>
      </c>
      <c r="I60" s="93" t="b">
        <v>0</v>
      </c>
      <c r="J60" s="93" t="b">
        <v>0</v>
      </c>
      <c r="K60" s="93" t="b">
        <v>0</v>
      </c>
      <c r="L60" s="93" t="b">
        <v>0</v>
      </c>
    </row>
    <row r="61" spans="1:12" ht="15">
      <c r="A61" s="93" t="s">
        <v>743</v>
      </c>
      <c r="B61" s="93" t="s">
        <v>927</v>
      </c>
      <c r="C61" s="93">
        <v>2</v>
      </c>
      <c r="D61" s="133">
        <v>0.003887029841727036</v>
      </c>
      <c r="E61" s="133">
        <v>1.7474824306171917</v>
      </c>
      <c r="F61" s="93" t="s">
        <v>1089</v>
      </c>
      <c r="G61" s="93" t="b">
        <v>0</v>
      </c>
      <c r="H61" s="93" t="b">
        <v>0</v>
      </c>
      <c r="I61" s="93" t="b">
        <v>0</v>
      </c>
      <c r="J61" s="93" t="b">
        <v>0</v>
      </c>
      <c r="K61" s="93" t="b">
        <v>0</v>
      </c>
      <c r="L61" s="93" t="b">
        <v>0</v>
      </c>
    </row>
    <row r="62" spans="1:12" ht="15">
      <c r="A62" s="93" t="s">
        <v>927</v>
      </c>
      <c r="B62" s="93" t="s">
        <v>928</v>
      </c>
      <c r="C62" s="93">
        <v>2</v>
      </c>
      <c r="D62" s="133">
        <v>0.003887029841727036</v>
      </c>
      <c r="E62" s="133">
        <v>2.4878451201114355</v>
      </c>
      <c r="F62" s="93" t="s">
        <v>1089</v>
      </c>
      <c r="G62" s="93" t="b">
        <v>0</v>
      </c>
      <c r="H62" s="93" t="b">
        <v>0</v>
      </c>
      <c r="I62" s="93" t="b">
        <v>0</v>
      </c>
      <c r="J62" s="93" t="b">
        <v>0</v>
      </c>
      <c r="K62" s="93" t="b">
        <v>0</v>
      </c>
      <c r="L62" s="93" t="b">
        <v>0</v>
      </c>
    </row>
    <row r="63" spans="1:12" ht="15">
      <c r="A63" s="93" t="s">
        <v>928</v>
      </c>
      <c r="B63" s="93" t="s">
        <v>929</v>
      </c>
      <c r="C63" s="93">
        <v>2</v>
      </c>
      <c r="D63" s="133">
        <v>0.003887029841727036</v>
      </c>
      <c r="E63" s="133">
        <v>2.4878451201114355</v>
      </c>
      <c r="F63" s="93" t="s">
        <v>1089</v>
      </c>
      <c r="G63" s="93" t="b">
        <v>0</v>
      </c>
      <c r="H63" s="93" t="b">
        <v>0</v>
      </c>
      <c r="I63" s="93" t="b">
        <v>0</v>
      </c>
      <c r="J63" s="93" t="b">
        <v>0</v>
      </c>
      <c r="K63" s="93" t="b">
        <v>0</v>
      </c>
      <c r="L63" s="93" t="b">
        <v>0</v>
      </c>
    </row>
    <row r="64" spans="1:12" ht="15">
      <c r="A64" s="93" t="s">
        <v>929</v>
      </c>
      <c r="B64" s="93" t="s">
        <v>232</v>
      </c>
      <c r="C64" s="93">
        <v>2</v>
      </c>
      <c r="D64" s="133">
        <v>0.003887029841727036</v>
      </c>
      <c r="E64" s="133">
        <v>2.4878451201114355</v>
      </c>
      <c r="F64" s="93" t="s">
        <v>1089</v>
      </c>
      <c r="G64" s="93" t="b">
        <v>0</v>
      </c>
      <c r="H64" s="93" t="b">
        <v>0</v>
      </c>
      <c r="I64" s="93" t="b">
        <v>0</v>
      </c>
      <c r="J64" s="93" t="b">
        <v>0</v>
      </c>
      <c r="K64" s="93" t="b">
        <v>0</v>
      </c>
      <c r="L64" s="93" t="b">
        <v>0</v>
      </c>
    </row>
    <row r="65" spans="1:12" ht="15">
      <c r="A65" s="93" t="s">
        <v>232</v>
      </c>
      <c r="B65" s="93" t="s">
        <v>930</v>
      </c>
      <c r="C65" s="93">
        <v>2</v>
      </c>
      <c r="D65" s="133">
        <v>0.003887029841727036</v>
      </c>
      <c r="E65" s="133">
        <v>2.4878451201114355</v>
      </c>
      <c r="F65" s="93" t="s">
        <v>1089</v>
      </c>
      <c r="G65" s="93" t="b">
        <v>0</v>
      </c>
      <c r="H65" s="93" t="b">
        <v>0</v>
      </c>
      <c r="I65" s="93" t="b">
        <v>0</v>
      </c>
      <c r="J65" s="93" t="b">
        <v>0</v>
      </c>
      <c r="K65" s="93" t="b">
        <v>0</v>
      </c>
      <c r="L65" s="93" t="b">
        <v>0</v>
      </c>
    </row>
    <row r="66" spans="1:12" ht="15">
      <c r="A66" s="93" t="s">
        <v>930</v>
      </c>
      <c r="B66" s="93" t="s">
        <v>234</v>
      </c>
      <c r="C66" s="93">
        <v>2</v>
      </c>
      <c r="D66" s="133">
        <v>0.003887029841727036</v>
      </c>
      <c r="E66" s="133">
        <v>2.1868151244474543</v>
      </c>
      <c r="F66" s="93" t="s">
        <v>1089</v>
      </c>
      <c r="G66" s="93" t="b">
        <v>0</v>
      </c>
      <c r="H66" s="93" t="b">
        <v>0</v>
      </c>
      <c r="I66" s="93" t="b">
        <v>0</v>
      </c>
      <c r="J66" s="93" t="b">
        <v>0</v>
      </c>
      <c r="K66" s="93" t="b">
        <v>0</v>
      </c>
      <c r="L66" s="93" t="b">
        <v>0</v>
      </c>
    </row>
    <row r="67" spans="1:12" ht="15">
      <c r="A67" s="93" t="s">
        <v>234</v>
      </c>
      <c r="B67" s="93" t="s">
        <v>233</v>
      </c>
      <c r="C67" s="93">
        <v>2</v>
      </c>
      <c r="D67" s="133">
        <v>0.003887029841727036</v>
      </c>
      <c r="E67" s="133">
        <v>1.885785128783473</v>
      </c>
      <c r="F67" s="93" t="s">
        <v>1089</v>
      </c>
      <c r="G67" s="93" t="b">
        <v>0</v>
      </c>
      <c r="H67" s="93" t="b">
        <v>0</v>
      </c>
      <c r="I67" s="93" t="b">
        <v>0</v>
      </c>
      <c r="J67" s="93" t="b">
        <v>0</v>
      </c>
      <c r="K67" s="93" t="b">
        <v>0</v>
      </c>
      <c r="L67" s="93" t="b">
        <v>0</v>
      </c>
    </row>
    <row r="68" spans="1:12" ht="15">
      <c r="A68" s="93" t="s">
        <v>233</v>
      </c>
      <c r="B68" s="93" t="s">
        <v>231</v>
      </c>
      <c r="C68" s="93">
        <v>2</v>
      </c>
      <c r="D68" s="133">
        <v>0.003887029841727036</v>
      </c>
      <c r="E68" s="133">
        <v>2.1868151244474543</v>
      </c>
      <c r="F68" s="93" t="s">
        <v>1089</v>
      </c>
      <c r="G68" s="93" t="b">
        <v>0</v>
      </c>
      <c r="H68" s="93" t="b">
        <v>0</v>
      </c>
      <c r="I68" s="93" t="b">
        <v>0</v>
      </c>
      <c r="J68" s="93" t="b">
        <v>0</v>
      </c>
      <c r="K68" s="93" t="b">
        <v>0</v>
      </c>
      <c r="L68" s="93" t="b">
        <v>0</v>
      </c>
    </row>
    <row r="69" spans="1:12" ht="15">
      <c r="A69" s="93" t="s">
        <v>231</v>
      </c>
      <c r="B69" s="93" t="s">
        <v>756</v>
      </c>
      <c r="C69" s="93">
        <v>2</v>
      </c>
      <c r="D69" s="133">
        <v>0.003887029841727036</v>
      </c>
      <c r="E69" s="133">
        <v>2.1868151244474543</v>
      </c>
      <c r="F69" s="93" t="s">
        <v>1089</v>
      </c>
      <c r="G69" s="93" t="b">
        <v>0</v>
      </c>
      <c r="H69" s="93" t="b">
        <v>0</v>
      </c>
      <c r="I69" s="93" t="b">
        <v>0</v>
      </c>
      <c r="J69" s="93" t="b">
        <v>0</v>
      </c>
      <c r="K69" s="93" t="b">
        <v>0</v>
      </c>
      <c r="L69" s="93" t="b">
        <v>0</v>
      </c>
    </row>
    <row r="70" spans="1:12" ht="15">
      <c r="A70" s="93" t="s">
        <v>931</v>
      </c>
      <c r="B70" s="93" t="s">
        <v>932</v>
      </c>
      <c r="C70" s="93">
        <v>2</v>
      </c>
      <c r="D70" s="133">
        <v>0.003887029841727036</v>
      </c>
      <c r="E70" s="133">
        <v>2.4878451201114355</v>
      </c>
      <c r="F70" s="93" t="s">
        <v>1089</v>
      </c>
      <c r="G70" s="93" t="b">
        <v>0</v>
      </c>
      <c r="H70" s="93" t="b">
        <v>0</v>
      </c>
      <c r="I70" s="93" t="b">
        <v>0</v>
      </c>
      <c r="J70" s="93" t="b">
        <v>0</v>
      </c>
      <c r="K70" s="93" t="b">
        <v>0</v>
      </c>
      <c r="L70" s="93" t="b">
        <v>0</v>
      </c>
    </row>
    <row r="71" spans="1:12" ht="15">
      <c r="A71" s="93" t="s">
        <v>932</v>
      </c>
      <c r="B71" s="93" t="s">
        <v>744</v>
      </c>
      <c r="C71" s="93">
        <v>2</v>
      </c>
      <c r="D71" s="133">
        <v>0.003887029841727036</v>
      </c>
      <c r="E71" s="133">
        <v>2.010723865391773</v>
      </c>
      <c r="F71" s="93" t="s">
        <v>1089</v>
      </c>
      <c r="G71" s="93" t="b">
        <v>0</v>
      </c>
      <c r="H71" s="93" t="b">
        <v>0</v>
      </c>
      <c r="I71" s="93" t="b">
        <v>0</v>
      </c>
      <c r="J71" s="93" t="b">
        <v>0</v>
      </c>
      <c r="K71" s="93" t="b">
        <v>0</v>
      </c>
      <c r="L71" s="93" t="b">
        <v>0</v>
      </c>
    </row>
    <row r="72" spans="1:12" ht="15">
      <c r="A72" s="93" t="s">
        <v>744</v>
      </c>
      <c r="B72" s="93" t="s">
        <v>933</v>
      </c>
      <c r="C72" s="93">
        <v>2</v>
      </c>
      <c r="D72" s="133">
        <v>0.003887029841727036</v>
      </c>
      <c r="E72" s="133">
        <v>1.8346326063360918</v>
      </c>
      <c r="F72" s="93" t="s">
        <v>1089</v>
      </c>
      <c r="G72" s="93" t="b">
        <v>0</v>
      </c>
      <c r="H72" s="93" t="b">
        <v>0</v>
      </c>
      <c r="I72" s="93" t="b">
        <v>0</v>
      </c>
      <c r="J72" s="93" t="b">
        <v>0</v>
      </c>
      <c r="K72" s="93" t="b">
        <v>0</v>
      </c>
      <c r="L72" s="93" t="b">
        <v>0</v>
      </c>
    </row>
    <row r="73" spans="1:12" ht="15">
      <c r="A73" s="93" t="s">
        <v>933</v>
      </c>
      <c r="B73" s="93" t="s">
        <v>934</v>
      </c>
      <c r="C73" s="93">
        <v>2</v>
      </c>
      <c r="D73" s="133">
        <v>0.003887029841727036</v>
      </c>
      <c r="E73" s="133">
        <v>2.4878451201114355</v>
      </c>
      <c r="F73" s="93" t="s">
        <v>1089</v>
      </c>
      <c r="G73" s="93" t="b">
        <v>0</v>
      </c>
      <c r="H73" s="93" t="b">
        <v>0</v>
      </c>
      <c r="I73" s="93" t="b">
        <v>0</v>
      </c>
      <c r="J73" s="93" t="b">
        <v>0</v>
      </c>
      <c r="K73" s="93" t="b">
        <v>0</v>
      </c>
      <c r="L73" s="93" t="b">
        <v>0</v>
      </c>
    </row>
    <row r="74" spans="1:12" ht="15">
      <c r="A74" s="93" t="s">
        <v>934</v>
      </c>
      <c r="B74" s="93" t="s">
        <v>935</v>
      </c>
      <c r="C74" s="93">
        <v>2</v>
      </c>
      <c r="D74" s="133">
        <v>0.003887029841727036</v>
      </c>
      <c r="E74" s="133">
        <v>2.4878451201114355</v>
      </c>
      <c r="F74" s="93" t="s">
        <v>1089</v>
      </c>
      <c r="G74" s="93" t="b">
        <v>0</v>
      </c>
      <c r="H74" s="93" t="b">
        <v>0</v>
      </c>
      <c r="I74" s="93" t="b">
        <v>0</v>
      </c>
      <c r="J74" s="93" t="b">
        <v>0</v>
      </c>
      <c r="K74" s="93" t="b">
        <v>0</v>
      </c>
      <c r="L74" s="93" t="b">
        <v>0</v>
      </c>
    </row>
    <row r="75" spans="1:12" ht="15">
      <c r="A75" s="93" t="s">
        <v>935</v>
      </c>
      <c r="B75" s="93" t="s">
        <v>871</v>
      </c>
      <c r="C75" s="93">
        <v>2</v>
      </c>
      <c r="D75" s="133">
        <v>0.003887029841727036</v>
      </c>
      <c r="E75" s="133">
        <v>2.311753861055754</v>
      </c>
      <c r="F75" s="93" t="s">
        <v>1089</v>
      </c>
      <c r="G75" s="93" t="b">
        <v>0</v>
      </c>
      <c r="H75" s="93" t="b">
        <v>0</v>
      </c>
      <c r="I75" s="93" t="b">
        <v>0</v>
      </c>
      <c r="J75" s="93" t="b">
        <v>0</v>
      </c>
      <c r="K75" s="93" t="b">
        <v>0</v>
      </c>
      <c r="L75" s="93" t="b">
        <v>0</v>
      </c>
    </row>
    <row r="76" spans="1:12" ht="15">
      <c r="A76" s="93" t="s">
        <v>871</v>
      </c>
      <c r="B76" s="93" t="s">
        <v>936</v>
      </c>
      <c r="C76" s="93">
        <v>2</v>
      </c>
      <c r="D76" s="133">
        <v>0.003887029841727036</v>
      </c>
      <c r="E76" s="133">
        <v>2.311753861055754</v>
      </c>
      <c r="F76" s="93" t="s">
        <v>1089</v>
      </c>
      <c r="G76" s="93" t="b">
        <v>0</v>
      </c>
      <c r="H76" s="93" t="b">
        <v>0</v>
      </c>
      <c r="I76" s="93" t="b">
        <v>0</v>
      </c>
      <c r="J76" s="93" t="b">
        <v>0</v>
      </c>
      <c r="K76" s="93" t="b">
        <v>0</v>
      </c>
      <c r="L76" s="93" t="b">
        <v>0</v>
      </c>
    </row>
    <row r="77" spans="1:12" ht="15">
      <c r="A77" s="93" t="s">
        <v>936</v>
      </c>
      <c r="B77" s="93" t="s">
        <v>937</v>
      </c>
      <c r="C77" s="93">
        <v>2</v>
      </c>
      <c r="D77" s="133">
        <v>0.003887029841727036</v>
      </c>
      <c r="E77" s="133">
        <v>2.4878451201114355</v>
      </c>
      <c r="F77" s="93" t="s">
        <v>1089</v>
      </c>
      <c r="G77" s="93" t="b">
        <v>0</v>
      </c>
      <c r="H77" s="93" t="b">
        <v>0</v>
      </c>
      <c r="I77" s="93" t="b">
        <v>0</v>
      </c>
      <c r="J77" s="93" t="b">
        <v>0</v>
      </c>
      <c r="K77" s="93" t="b">
        <v>0</v>
      </c>
      <c r="L77" s="93" t="b">
        <v>0</v>
      </c>
    </row>
    <row r="78" spans="1:12" ht="15">
      <c r="A78" s="93" t="s">
        <v>937</v>
      </c>
      <c r="B78" s="93" t="s">
        <v>938</v>
      </c>
      <c r="C78" s="93">
        <v>2</v>
      </c>
      <c r="D78" s="133">
        <v>0.003887029841727036</v>
      </c>
      <c r="E78" s="133">
        <v>2.4878451201114355</v>
      </c>
      <c r="F78" s="93" t="s">
        <v>1089</v>
      </c>
      <c r="G78" s="93" t="b">
        <v>0</v>
      </c>
      <c r="H78" s="93" t="b">
        <v>0</v>
      </c>
      <c r="I78" s="93" t="b">
        <v>0</v>
      </c>
      <c r="J78" s="93" t="b">
        <v>0</v>
      </c>
      <c r="K78" s="93" t="b">
        <v>0</v>
      </c>
      <c r="L78" s="93" t="b">
        <v>0</v>
      </c>
    </row>
    <row r="79" spans="1:12" ht="15">
      <c r="A79" s="93" t="s">
        <v>938</v>
      </c>
      <c r="B79" s="93" t="s">
        <v>939</v>
      </c>
      <c r="C79" s="93">
        <v>2</v>
      </c>
      <c r="D79" s="133">
        <v>0.003887029841727036</v>
      </c>
      <c r="E79" s="133">
        <v>2.4878451201114355</v>
      </c>
      <c r="F79" s="93" t="s">
        <v>1089</v>
      </c>
      <c r="G79" s="93" t="b">
        <v>0</v>
      </c>
      <c r="H79" s="93" t="b">
        <v>0</v>
      </c>
      <c r="I79" s="93" t="b">
        <v>0</v>
      </c>
      <c r="J79" s="93" t="b">
        <v>0</v>
      </c>
      <c r="K79" s="93" t="b">
        <v>0</v>
      </c>
      <c r="L79" s="93" t="b">
        <v>0</v>
      </c>
    </row>
    <row r="80" spans="1:12" ht="15">
      <c r="A80" s="93" t="s">
        <v>939</v>
      </c>
      <c r="B80" s="93" t="s">
        <v>940</v>
      </c>
      <c r="C80" s="93">
        <v>2</v>
      </c>
      <c r="D80" s="133">
        <v>0.003887029841727036</v>
      </c>
      <c r="E80" s="133">
        <v>2.4878451201114355</v>
      </c>
      <c r="F80" s="93" t="s">
        <v>1089</v>
      </c>
      <c r="G80" s="93" t="b">
        <v>0</v>
      </c>
      <c r="H80" s="93" t="b">
        <v>0</v>
      </c>
      <c r="I80" s="93" t="b">
        <v>0</v>
      </c>
      <c r="J80" s="93" t="b">
        <v>0</v>
      </c>
      <c r="K80" s="93" t="b">
        <v>0</v>
      </c>
      <c r="L80" s="93" t="b">
        <v>0</v>
      </c>
    </row>
    <row r="81" spans="1:12" ht="15">
      <c r="A81" s="93" t="s">
        <v>940</v>
      </c>
      <c r="B81" s="93" t="s">
        <v>941</v>
      </c>
      <c r="C81" s="93">
        <v>2</v>
      </c>
      <c r="D81" s="133">
        <v>0.003887029841727036</v>
      </c>
      <c r="E81" s="133">
        <v>2.4878451201114355</v>
      </c>
      <c r="F81" s="93" t="s">
        <v>1089</v>
      </c>
      <c r="G81" s="93" t="b">
        <v>0</v>
      </c>
      <c r="H81" s="93" t="b">
        <v>0</v>
      </c>
      <c r="I81" s="93" t="b">
        <v>0</v>
      </c>
      <c r="J81" s="93" t="b">
        <v>0</v>
      </c>
      <c r="K81" s="93" t="b">
        <v>0</v>
      </c>
      <c r="L81" s="93" t="b">
        <v>0</v>
      </c>
    </row>
    <row r="82" spans="1:12" ht="15">
      <c r="A82" s="93" t="s">
        <v>941</v>
      </c>
      <c r="B82" s="93" t="s">
        <v>942</v>
      </c>
      <c r="C82" s="93">
        <v>2</v>
      </c>
      <c r="D82" s="133">
        <v>0.003887029841727036</v>
      </c>
      <c r="E82" s="133">
        <v>2.4878451201114355</v>
      </c>
      <c r="F82" s="93" t="s">
        <v>1089</v>
      </c>
      <c r="G82" s="93" t="b">
        <v>0</v>
      </c>
      <c r="H82" s="93" t="b">
        <v>0</v>
      </c>
      <c r="I82" s="93" t="b">
        <v>0</v>
      </c>
      <c r="J82" s="93" t="b">
        <v>0</v>
      </c>
      <c r="K82" s="93" t="b">
        <v>0</v>
      </c>
      <c r="L82" s="93" t="b">
        <v>0</v>
      </c>
    </row>
    <row r="83" spans="1:12" ht="15">
      <c r="A83" s="93" t="s">
        <v>942</v>
      </c>
      <c r="B83" s="93" t="s">
        <v>943</v>
      </c>
      <c r="C83" s="93">
        <v>2</v>
      </c>
      <c r="D83" s="133">
        <v>0.003887029841727036</v>
      </c>
      <c r="E83" s="133">
        <v>2.4878451201114355</v>
      </c>
      <c r="F83" s="93" t="s">
        <v>1089</v>
      </c>
      <c r="G83" s="93" t="b">
        <v>0</v>
      </c>
      <c r="H83" s="93" t="b">
        <v>0</v>
      </c>
      <c r="I83" s="93" t="b">
        <v>0</v>
      </c>
      <c r="J83" s="93" t="b">
        <v>0</v>
      </c>
      <c r="K83" s="93" t="b">
        <v>0</v>
      </c>
      <c r="L83" s="93" t="b">
        <v>0</v>
      </c>
    </row>
    <row r="84" spans="1:12" ht="15">
      <c r="A84" s="93" t="s">
        <v>943</v>
      </c>
      <c r="B84" s="93" t="s">
        <v>944</v>
      </c>
      <c r="C84" s="93">
        <v>2</v>
      </c>
      <c r="D84" s="133">
        <v>0.003887029841727036</v>
      </c>
      <c r="E84" s="133">
        <v>2.4878451201114355</v>
      </c>
      <c r="F84" s="93" t="s">
        <v>1089</v>
      </c>
      <c r="G84" s="93" t="b">
        <v>0</v>
      </c>
      <c r="H84" s="93" t="b">
        <v>0</v>
      </c>
      <c r="I84" s="93" t="b">
        <v>0</v>
      </c>
      <c r="J84" s="93" t="b">
        <v>0</v>
      </c>
      <c r="K84" s="93" t="b">
        <v>0</v>
      </c>
      <c r="L84" s="93" t="b">
        <v>0</v>
      </c>
    </row>
    <row r="85" spans="1:12" ht="15">
      <c r="A85" s="93" t="s">
        <v>863</v>
      </c>
      <c r="B85" s="93" t="s">
        <v>945</v>
      </c>
      <c r="C85" s="93">
        <v>2</v>
      </c>
      <c r="D85" s="133">
        <v>0.003887029841727036</v>
      </c>
      <c r="E85" s="133">
        <v>2.1868151244474543</v>
      </c>
      <c r="F85" s="93" t="s">
        <v>1089</v>
      </c>
      <c r="G85" s="93" t="b">
        <v>0</v>
      </c>
      <c r="H85" s="93" t="b">
        <v>0</v>
      </c>
      <c r="I85" s="93" t="b">
        <v>0</v>
      </c>
      <c r="J85" s="93" t="b">
        <v>0</v>
      </c>
      <c r="K85" s="93" t="b">
        <v>0</v>
      </c>
      <c r="L85" s="93" t="b">
        <v>0</v>
      </c>
    </row>
    <row r="86" spans="1:12" ht="15">
      <c r="A86" s="93" t="s">
        <v>945</v>
      </c>
      <c r="B86" s="93" t="s">
        <v>863</v>
      </c>
      <c r="C86" s="93">
        <v>2</v>
      </c>
      <c r="D86" s="133">
        <v>0.003887029841727036</v>
      </c>
      <c r="E86" s="133">
        <v>2.4878451201114355</v>
      </c>
      <c r="F86" s="93" t="s">
        <v>1089</v>
      </c>
      <c r="G86" s="93" t="b">
        <v>0</v>
      </c>
      <c r="H86" s="93" t="b">
        <v>0</v>
      </c>
      <c r="I86" s="93" t="b">
        <v>0</v>
      </c>
      <c r="J86" s="93" t="b">
        <v>0</v>
      </c>
      <c r="K86" s="93" t="b">
        <v>0</v>
      </c>
      <c r="L86" s="93" t="b">
        <v>0</v>
      </c>
    </row>
    <row r="87" spans="1:12" ht="15">
      <c r="A87" s="93" t="s">
        <v>863</v>
      </c>
      <c r="B87" s="93" t="s">
        <v>946</v>
      </c>
      <c r="C87" s="93">
        <v>2</v>
      </c>
      <c r="D87" s="133">
        <v>0.003887029841727036</v>
      </c>
      <c r="E87" s="133">
        <v>2.1868151244474543</v>
      </c>
      <c r="F87" s="93" t="s">
        <v>1089</v>
      </c>
      <c r="G87" s="93" t="b">
        <v>0</v>
      </c>
      <c r="H87" s="93" t="b">
        <v>0</v>
      </c>
      <c r="I87" s="93" t="b">
        <v>0</v>
      </c>
      <c r="J87" s="93" t="b">
        <v>0</v>
      </c>
      <c r="K87" s="93" t="b">
        <v>0</v>
      </c>
      <c r="L87" s="93" t="b">
        <v>0</v>
      </c>
    </row>
    <row r="88" spans="1:12" ht="15">
      <c r="A88" s="93" t="s">
        <v>946</v>
      </c>
      <c r="B88" s="93" t="s">
        <v>947</v>
      </c>
      <c r="C88" s="93">
        <v>2</v>
      </c>
      <c r="D88" s="133">
        <v>0.003887029841727036</v>
      </c>
      <c r="E88" s="133">
        <v>2.4878451201114355</v>
      </c>
      <c r="F88" s="93" t="s">
        <v>1089</v>
      </c>
      <c r="G88" s="93" t="b">
        <v>0</v>
      </c>
      <c r="H88" s="93" t="b">
        <v>0</v>
      </c>
      <c r="I88" s="93" t="b">
        <v>0</v>
      </c>
      <c r="J88" s="93" t="b">
        <v>0</v>
      </c>
      <c r="K88" s="93" t="b">
        <v>0</v>
      </c>
      <c r="L88" s="93" t="b">
        <v>0</v>
      </c>
    </row>
    <row r="89" spans="1:12" ht="15">
      <c r="A89" s="93" t="s">
        <v>947</v>
      </c>
      <c r="B89" s="93" t="s">
        <v>948</v>
      </c>
      <c r="C89" s="93">
        <v>2</v>
      </c>
      <c r="D89" s="133">
        <v>0.003887029841727036</v>
      </c>
      <c r="E89" s="133">
        <v>2.4878451201114355</v>
      </c>
      <c r="F89" s="93" t="s">
        <v>1089</v>
      </c>
      <c r="G89" s="93" t="b">
        <v>0</v>
      </c>
      <c r="H89" s="93" t="b">
        <v>0</v>
      </c>
      <c r="I89" s="93" t="b">
        <v>0</v>
      </c>
      <c r="J89" s="93" t="b">
        <v>0</v>
      </c>
      <c r="K89" s="93" t="b">
        <v>0</v>
      </c>
      <c r="L89" s="93" t="b">
        <v>0</v>
      </c>
    </row>
    <row r="90" spans="1:12" ht="15">
      <c r="A90" s="93" t="s">
        <v>948</v>
      </c>
      <c r="B90" s="93" t="s">
        <v>949</v>
      </c>
      <c r="C90" s="93">
        <v>2</v>
      </c>
      <c r="D90" s="133">
        <v>0.003887029841727036</v>
      </c>
      <c r="E90" s="133">
        <v>2.4878451201114355</v>
      </c>
      <c r="F90" s="93" t="s">
        <v>1089</v>
      </c>
      <c r="G90" s="93" t="b">
        <v>0</v>
      </c>
      <c r="H90" s="93" t="b">
        <v>0</v>
      </c>
      <c r="I90" s="93" t="b">
        <v>0</v>
      </c>
      <c r="J90" s="93" t="b">
        <v>0</v>
      </c>
      <c r="K90" s="93" t="b">
        <v>0</v>
      </c>
      <c r="L90" s="93" t="b">
        <v>0</v>
      </c>
    </row>
    <row r="91" spans="1:12" ht="15">
      <c r="A91" s="93" t="s">
        <v>950</v>
      </c>
      <c r="B91" s="93" t="s">
        <v>951</v>
      </c>
      <c r="C91" s="93">
        <v>2</v>
      </c>
      <c r="D91" s="133">
        <v>0.003887029841727036</v>
      </c>
      <c r="E91" s="133">
        <v>2.4878451201114355</v>
      </c>
      <c r="F91" s="93" t="s">
        <v>1089</v>
      </c>
      <c r="G91" s="93" t="b">
        <v>0</v>
      </c>
      <c r="H91" s="93" t="b">
        <v>0</v>
      </c>
      <c r="I91" s="93" t="b">
        <v>0</v>
      </c>
      <c r="J91" s="93" t="b">
        <v>0</v>
      </c>
      <c r="K91" s="93" t="b">
        <v>0</v>
      </c>
      <c r="L91" s="93" t="b">
        <v>0</v>
      </c>
    </row>
    <row r="92" spans="1:12" ht="15">
      <c r="A92" s="93" t="s">
        <v>951</v>
      </c>
      <c r="B92" s="93" t="s">
        <v>952</v>
      </c>
      <c r="C92" s="93">
        <v>2</v>
      </c>
      <c r="D92" s="133">
        <v>0.003887029841727036</v>
      </c>
      <c r="E92" s="133">
        <v>2.4878451201114355</v>
      </c>
      <c r="F92" s="93" t="s">
        <v>1089</v>
      </c>
      <c r="G92" s="93" t="b">
        <v>0</v>
      </c>
      <c r="H92" s="93" t="b">
        <v>0</v>
      </c>
      <c r="I92" s="93" t="b">
        <v>0</v>
      </c>
      <c r="J92" s="93" t="b">
        <v>0</v>
      </c>
      <c r="K92" s="93" t="b">
        <v>0</v>
      </c>
      <c r="L92" s="93" t="b">
        <v>0</v>
      </c>
    </row>
    <row r="93" spans="1:12" ht="15">
      <c r="A93" s="93" t="s">
        <v>952</v>
      </c>
      <c r="B93" s="93" t="s">
        <v>953</v>
      </c>
      <c r="C93" s="93">
        <v>2</v>
      </c>
      <c r="D93" s="133">
        <v>0.003887029841727036</v>
      </c>
      <c r="E93" s="133">
        <v>2.4878451201114355</v>
      </c>
      <c r="F93" s="93" t="s">
        <v>1089</v>
      </c>
      <c r="G93" s="93" t="b">
        <v>0</v>
      </c>
      <c r="H93" s="93" t="b">
        <v>0</v>
      </c>
      <c r="I93" s="93" t="b">
        <v>0</v>
      </c>
      <c r="J93" s="93" t="b">
        <v>0</v>
      </c>
      <c r="K93" s="93" t="b">
        <v>0</v>
      </c>
      <c r="L93" s="93" t="b">
        <v>0</v>
      </c>
    </row>
    <row r="94" spans="1:12" ht="15">
      <c r="A94" s="93" t="s">
        <v>953</v>
      </c>
      <c r="B94" s="93" t="s">
        <v>954</v>
      </c>
      <c r="C94" s="93">
        <v>2</v>
      </c>
      <c r="D94" s="133">
        <v>0.003887029841727036</v>
      </c>
      <c r="E94" s="133">
        <v>2.4878451201114355</v>
      </c>
      <c r="F94" s="93" t="s">
        <v>1089</v>
      </c>
      <c r="G94" s="93" t="b">
        <v>0</v>
      </c>
      <c r="H94" s="93" t="b">
        <v>0</v>
      </c>
      <c r="I94" s="93" t="b">
        <v>0</v>
      </c>
      <c r="J94" s="93" t="b">
        <v>0</v>
      </c>
      <c r="K94" s="93" t="b">
        <v>0</v>
      </c>
      <c r="L94" s="93" t="b">
        <v>0</v>
      </c>
    </row>
    <row r="95" spans="1:12" ht="15">
      <c r="A95" s="93" t="s">
        <v>954</v>
      </c>
      <c r="B95" s="93" t="s">
        <v>955</v>
      </c>
      <c r="C95" s="93">
        <v>2</v>
      </c>
      <c r="D95" s="133">
        <v>0.003887029841727036</v>
      </c>
      <c r="E95" s="133">
        <v>2.4878451201114355</v>
      </c>
      <c r="F95" s="93" t="s">
        <v>1089</v>
      </c>
      <c r="G95" s="93" t="b">
        <v>0</v>
      </c>
      <c r="H95" s="93" t="b">
        <v>0</v>
      </c>
      <c r="I95" s="93" t="b">
        <v>0</v>
      </c>
      <c r="J95" s="93" t="b">
        <v>0</v>
      </c>
      <c r="K95" s="93" t="b">
        <v>0</v>
      </c>
      <c r="L95" s="93" t="b">
        <v>0</v>
      </c>
    </row>
    <row r="96" spans="1:12" ht="15">
      <c r="A96" s="93" t="s">
        <v>955</v>
      </c>
      <c r="B96" s="93" t="s">
        <v>956</v>
      </c>
      <c r="C96" s="93">
        <v>2</v>
      </c>
      <c r="D96" s="133">
        <v>0.003887029841727036</v>
      </c>
      <c r="E96" s="133">
        <v>2.4878451201114355</v>
      </c>
      <c r="F96" s="93" t="s">
        <v>1089</v>
      </c>
      <c r="G96" s="93" t="b">
        <v>0</v>
      </c>
      <c r="H96" s="93" t="b">
        <v>0</v>
      </c>
      <c r="I96" s="93" t="b">
        <v>0</v>
      </c>
      <c r="J96" s="93" t="b">
        <v>0</v>
      </c>
      <c r="K96" s="93" t="b">
        <v>0</v>
      </c>
      <c r="L96" s="93" t="b">
        <v>0</v>
      </c>
    </row>
    <row r="97" spans="1:12" ht="15">
      <c r="A97" s="93" t="s">
        <v>956</v>
      </c>
      <c r="B97" s="93" t="s">
        <v>957</v>
      </c>
      <c r="C97" s="93">
        <v>2</v>
      </c>
      <c r="D97" s="133">
        <v>0.003887029841727036</v>
      </c>
      <c r="E97" s="133">
        <v>2.4878451201114355</v>
      </c>
      <c r="F97" s="93" t="s">
        <v>1089</v>
      </c>
      <c r="G97" s="93" t="b">
        <v>0</v>
      </c>
      <c r="H97" s="93" t="b">
        <v>0</v>
      </c>
      <c r="I97" s="93" t="b">
        <v>0</v>
      </c>
      <c r="J97" s="93" t="b">
        <v>0</v>
      </c>
      <c r="K97" s="93" t="b">
        <v>0</v>
      </c>
      <c r="L97" s="93" t="b">
        <v>0</v>
      </c>
    </row>
    <row r="98" spans="1:12" ht="15">
      <c r="A98" s="93" t="s">
        <v>957</v>
      </c>
      <c r="B98" s="93" t="s">
        <v>958</v>
      </c>
      <c r="C98" s="93">
        <v>2</v>
      </c>
      <c r="D98" s="133">
        <v>0.003887029841727036</v>
      </c>
      <c r="E98" s="133">
        <v>2.4878451201114355</v>
      </c>
      <c r="F98" s="93" t="s">
        <v>1089</v>
      </c>
      <c r="G98" s="93" t="b">
        <v>0</v>
      </c>
      <c r="H98" s="93" t="b">
        <v>0</v>
      </c>
      <c r="I98" s="93" t="b">
        <v>0</v>
      </c>
      <c r="J98" s="93" t="b">
        <v>0</v>
      </c>
      <c r="K98" s="93" t="b">
        <v>0</v>
      </c>
      <c r="L98" s="93" t="b">
        <v>0</v>
      </c>
    </row>
    <row r="99" spans="1:12" ht="15">
      <c r="A99" s="93" t="s">
        <v>958</v>
      </c>
      <c r="B99" s="93" t="s">
        <v>872</v>
      </c>
      <c r="C99" s="93">
        <v>2</v>
      </c>
      <c r="D99" s="133">
        <v>0.003887029841727036</v>
      </c>
      <c r="E99" s="133">
        <v>2.311753861055754</v>
      </c>
      <c r="F99" s="93" t="s">
        <v>1089</v>
      </c>
      <c r="G99" s="93" t="b">
        <v>0</v>
      </c>
      <c r="H99" s="93" t="b">
        <v>0</v>
      </c>
      <c r="I99" s="93" t="b">
        <v>0</v>
      </c>
      <c r="J99" s="93" t="b">
        <v>0</v>
      </c>
      <c r="K99" s="93" t="b">
        <v>0</v>
      </c>
      <c r="L99" s="93" t="b">
        <v>0</v>
      </c>
    </row>
    <row r="100" spans="1:12" ht="15">
      <c r="A100" s="93" t="s">
        <v>872</v>
      </c>
      <c r="B100" s="93" t="s">
        <v>959</v>
      </c>
      <c r="C100" s="93">
        <v>2</v>
      </c>
      <c r="D100" s="133">
        <v>0.003887029841727036</v>
      </c>
      <c r="E100" s="133">
        <v>2.311753861055754</v>
      </c>
      <c r="F100" s="93" t="s">
        <v>1089</v>
      </c>
      <c r="G100" s="93" t="b">
        <v>0</v>
      </c>
      <c r="H100" s="93" t="b">
        <v>0</v>
      </c>
      <c r="I100" s="93" t="b">
        <v>0</v>
      </c>
      <c r="J100" s="93" t="b">
        <v>0</v>
      </c>
      <c r="K100" s="93" t="b">
        <v>0</v>
      </c>
      <c r="L100" s="93" t="b">
        <v>0</v>
      </c>
    </row>
    <row r="101" spans="1:12" ht="15">
      <c r="A101" s="93" t="s">
        <v>959</v>
      </c>
      <c r="B101" s="93" t="s">
        <v>960</v>
      </c>
      <c r="C101" s="93">
        <v>2</v>
      </c>
      <c r="D101" s="133">
        <v>0.003887029841727036</v>
      </c>
      <c r="E101" s="133">
        <v>2.4878451201114355</v>
      </c>
      <c r="F101" s="93" t="s">
        <v>1089</v>
      </c>
      <c r="G101" s="93" t="b">
        <v>0</v>
      </c>
      <c r="H101" s="93" t="b">
        <v>0</v>
      </c>
      <c r="I101" s="93" t="b">
        <v>0</v>
      </c>
      <c r="J101" s="93" t="b">
        <v>0</v>
      </c>
      <c r="K101" s="93" t="b">
        <v>0</v>
      </c>
      <c r="L101" s="93" t="b">
        <v>0</v>
      </c>
    </row>
    <row r="102" spans="1:12" ht="15">
      <c r="A102" s="93" t="s">
        <v>960</v>
      </c>
      <c r="B102" s="93" t="s">
        <v>961</v>
      </c>
      <c r="C102" s="93">
        <v>2</v>
      </c>
      <c r="D102" s="133">
        <v>0.003887029841727036</v>
      </c>
      <c r="E102" s="133">
        <v>2.4878451201114355</v>
      </c>
      <c r="F102" s="93" t="s">
        <v>1089</v>
      </c>
      <c r="G102" s="93" t="b">
        <v>0</v>
      </c>
      <c r="H102" s="93" t="b">
        <v>0</v>
      </c>
      <c r="I102" s="93" t="b">
        <v>0</v>
      </c>
      <c r="J102" s="93" t="b">
        <v>0</v>
      </c>
      <c r="K102" s="93" t="b">
        <v>0</v>
      </c>
      <c r="L102" s="93" t="b">
        <v>0</v>
      </c>
    </row>
    <row r="103" spans="1:12" ht="15">
      <c r="A103" s="93" t="s">
        <v>961</v>
      </c>
      <c r="B103" s="93" t="s">
        <v>962</v>
      </c>
      <c r="C103" s="93">
        <v>2</v>
      </c>
      <c r="D103" s="133">
        <v>0.003887029841727036</v>
      </c>
      <c r="E103" s="133">
        <v>2.4878451201114355</v>
      </c>
      <c r="F103" s="93" t="s">
        <v>1089</v>
      </c>
      <c r="G103" s="93" t="b">
        <v>0</v>
      </c>
      <c r="H103" s="93" t="b">
        <v>0</v>
      </c>
      <c r="I103" s="93" t="b">
        <v>0</v>
      </c>
      <c r="J103" s="93" t="b">
        <v>0</v>
      </c>
      <c r="K103" s="93" t="b">
        <v>0</v>
      </c>
      <c r="L103" s="93" t="b">
        <v>0</v>
      </c>
    </row>
    <row r="104" spans="1:12" ht="15">
      <c r="A104" s="93" t="s">
        <v>962</v>
      </c>
      <c r="B104" s="93" t="s">
        <v>963</v>
      </c>
      <c r="C104" s="93">
        <v>2</v>
      </c>
      <c r="D104" s="133">
        <v>0.003887029841727036</v>
      </c>
      <c r="E104" s="133">
        <v>2.4878451201114355</v>
      </c>
      <c r="F104" s="93" t="s">
        <v>1089</v>
      </c>
      <c r="G104" s="93" t="b">
        <v>0</v>
      </c>
      <c r="H104" s="93" t="b">
        <v>0</v>
      </c>
      <c r="I104" s="93" t="b">
        <v>0</v>
      </c>
      <c r="J104" s="93" t="b">
        <v>0</v>
      </c>
      <c r="K104" s="93" t="b">
        <v>0</v>
      </c>
      <c r="L104" s="93" t="b">
        <v>0</v>
      </c>
    </row>
    <row r="105" spans="1:12" ht="15">
      <c r="A105" s="93" t="s">
        <v>963</v>
      </c>
      <c r="B105" s="93" t="s">
        <v>964</v>
      </c>
      <c r="C105" s="93">
        <v>2</v>
      </c>
      <c r="D105" s="133">
        <v>0.003887029841727036</v>
      </c>
      <c r="E105" s="133">
        <v>2.4878451201114355</v>
      </c>
      <c r="F105" s="93" t="s">
        <v>1089</v>
      </c>
      <c r="G105" s="93" t="b">
        <v>0</v>
      </c>
      <c r="H105" s="93" t="b">
        <v>0</v>
      </c>
      <c r="I105" s="93" t="b">
        <v>0</v>
      </c>
      <c r="J105" s="93" t="b">
        <v>0</v>
      </c>
      <c r="K105" s="93" t="b">
        <v>0</v>
      </c>
      <c r="L105" s="93" t="b">
        <v>0</v>
      </c>
    </row>
    <row r="106" spans="1:12" ht="15">
      <c r="A106" s="93" t="s">
        <v>964</v>
      </c>
      <c r="B106" s="93" t="s">
        <v>965</v>
      </c>
      <c r="C106" s="93">
        <v>2</v>
      </c>
      <c r="D106" s="133">
        <v>0.003887029841727036</v>
      </c>
      <c r="E106" s="133">
        <v>2.4878451201114355</v>
      </c>
      <c r="F106" s="93" t="s">
        <v>1089</v>
      </c>
      <c r="G106" s="93" t="b">
        <v>0</v>
      </c>
      <c r="H106" s="93" t="b">
        <v>0</v>
      </c>
      <c r="I106" s="93" t="b">
        <v>0</v>
      </c>
      <c r="J106" s="93" t="b">
        <v>0</v>
      </c>
      <c r="K106" s="93" t="b">
        <v>0</v>
      </c>
      <c r="L106" s="93" t="b">
        <v>0</v>
      </c>
    </row>
    <row r="107" spans="1:12" ht="15">
      <c r="A107" s="93" t="s">
        <v>965</v>
      </c>
      <c r="B107" s="93" t="s">
        <v>864</v>
      </c>
      <c r="C107" s="93">
        <v>2</v>
      </c>
      <c r="D107" s="133">
        <v>0.003887029841727036</v>
      </c>
      <c r="E107" s="133">
        <v>2.1868151244474543</v>
      </c>
      <c r="F107" s="93" t="s">
        <v>1089</v>
      </c>
      <c r="G107" s="93" t="b">
        <v>0</v>
      </c>
      <c r="H107" s="93" t="b">
        <v>0</v>
      </c>
      <c r="I107" s="93" t="b">
        <v>0</v>
      </c>
      <c r="J107" s="93" t="b">
        <v>0</v>
      </c>
      <c r="K107" s="93" t="b">
        <v>0</v>
      </c>
      <c r="L107" s="93" t="b">
        <v>0</v>
      </c>
    </row>
    <row r="108" spans="1:12" ht="15">
      <c r="A108" s="93" t="s">
        <v>864</v>
      </c>
      <c r="B108" s="93" t="s">
        <v>966</v>
      </c>
      <c r="C108" s="93">
        <v>2</v>
      </c>
      <c r="D108" s="133">
        <v>0.003887029841727036</v>
      </c>
      <c r="E108" s="133">
        <v>2.1868151244474543</v>
      </c>
      <c r="F108" s="93" t="s">
        <v>1089</v>
      </c>
      <c r="G108" s="93" t="b">
        <v>0</v>
      </c>
      <c r="H108" s="93" t="b">
        <v>0</v>
      </c>
      <c r="I108" s="93" t="b">
        <v>0</v>
      </c>
      <c r="J108" s="93" t="b">
        <v>0</v>
      </c>
      <c r="K108" s="93" t="b">
        <v>0</v>
      </c>
      <c r="L108" s="93" t="b">
        <v>0</v>
      </c>
    </row>
    <row r="109" spans="1:12" ht="15">
      <c r="A109" s="93" t="s">
        <v>966</v>
      </c>
      <c r="B109" s="93" t="s">
        <v>750</v>
      </c>
      <c r="C109" s="93">
        <v>2</v>
      </c>
      <c r="D109" s="133">
        <v>0.003887029841727036</v>
      </c>
      <c r="E109" s="133">
        <v>2.1868151244474543</v>
      </c>
      <c r="F109" s="93" t="s">
        <v>1089</v>
      </c>
      <c r="G109" s="93" t="b">
        <v>0</v>
      </c>
      <c r="H109" s="93" t="b">
        <v>0</v>
      </c>
      <c r="I109" s="93" t="b">
        <v>0</v>
      </c>
      <c r="J109" s="93" t="b">
        <v>0</v>
      </c>
      <c r="K109" s="93" t="b">
        <v>0</v>
      </c>
      <c r="L109" s="93" t="b">
        <v>0</v>
      </c>
    </row>
    <row r="110" spans="1:12" ht="15">
      <c r="A110" s="93" t="s">
        <v>750</v>
      </c>
      <c r="B110" s="93" t="s">
        <v>967</v>
      </c>
      <c r="C110" s="93">
        <v>2</v>
      </c>
      <c r="D110" s="133">
        <v>0.003887029841727036</v>
      </c>
      <c r="E110" s="133">
        <v>2.1868151244474543</v>
      </c>
      <c r="F110" s="93" t="s">
        <v>1089</v>
      </c>
      <c r="G110" s="93" t="b">
        <v>0</v>
      </c>
      <c r="H110" s="93" t="b">
        <v>0</v>
      </c>
      <c r="I110" s="93" t="b">
        <v>0</v>
      </c>
      <c r="J110" s="93" t="b">
        <v>0</v>
      </c>
      <c r="K110" s="93" t="b">
        <v>0</v>
      </c>
      <c r="L110" s="93" t="b">
        <v>0</v>
      </c>
    </row>
    <row r="111" spans="1:12" ht="15">
      <c r="A111" s="93" t="s">
        <v>967</v>
      </c>
      <c r="B111" s="93" t="s">
        <v>968</v>
      </c>
      <c r="C111" s="93">
        <v>2</v>
      </c>
      <c r="D111" s="133">
        <v>0.003887029841727036</v>
      </c>
      <c r="E111" s="133">
        <v>2.4878451201114355</v>
      </c>
      <c r="F111" s="93" t="s">
        <v>1089</v>
      </c>
      <c r="G111" s="93" t="b">
        <v>0</v>
      </c>
      <c r="H111" s="93" t="b">
        <v>0</v>
      </c>
      <c r="I111" s="93" t="b">
        <v>0</v>
      </c>
      <c r="J111" s="93" t="b">
        <v>0</v>
      </c>
      <c r="K111" s="93" t="b">
        <v>0</v>
      </c>
      <c r="L111" s="93" t="b">
        <v>0</v>
      </c>
    </row>
    <row r="112" spans="1:12" ht="15">
      <c r="A112" s="93" t="s">
        <v>968</v>
      </c>
      <c r="B112" s="93" t="s">
        <v>969</v>
      </c>
      <c r="C112" s="93">
        <v>2</v>
      </c>
      <c r="D112" s="133">
        <v>0.003887029841727036</v>
      </c>
      <c r="E112" s="133">
        <v>2.4878451201114355</v>
      </c>
      <c r="F112" s="93" t="s">
        <v>1089</v>
      </c>
      <c r="G112" s="93" t="b">
        <v>0</v>
      </c>
      <c r="H112" s="93" t="b">
        <v>0</v>
      </c>
      <c r="I112" s="93" t="b">
        <v>0</v>
      </c>
      <c r="J112" s="93" t="b">
        <v>0</v>
      </c>
      <c r="K112" s="93" t="b">
        <v>0</v>
      </c>
      <c r="L112" s="93" t="b">
        <v>0</v>
      </c>
    </row>
    <row r="113" spans="1:12" ht="15">
      <c r="A113" s="93" t="s">
        <v>969</v>
      </c>
      <c r="B113" s="93" t="s">
        <v>970</v>
      </c>
      <c r="C113" s="93">
        <v>2</v>
      </c>
      <c r="D113" s="133">
        <v>0.003887029841727036</v>
      </c>
      <c r="E113" s="133">
        <v>2.4878451201114355</v>
      </c>
      <c r="F113" s="93" t="s">
        <v>1089</v>
      </c>
      <c r="G113" s="93" t="b">
        <v>0</v>
      </c>
      <c r="H113" s="93" t="b">
        <v>0</v>
      </c>
      <c r="I113" s="93" t="b">
        <v>0</v>
      </c>
      <c r="J113" s="93" t="b">
        <v>0</v>
      </c>
      <c r="K113" s="93" t="b">
        <v>0</v>
      </c>
      <c r="L113" s="93" t="b">
        <v>0</v>
      </c>
    </row>
    <row r="114" spans="1:12" ht="15">
      <c r="A114" s="93" t="s">
        <v>970</v>
      </c>
      <c r="B114" s="93" t="s">
        <v>865</v>
      </c>
      <c r="C114" s="93">
        <v>2</v>
      </c>
      <c r="D114" s="133">
        <v>0.003887029841727036</v>
      </c>
      <c r="E114" s="133">
        <v>2.1868151244474543</v>
      </c>
      <c r="F114" s="93" t="s">
        <v>1089</v>
      </c>
      <c r="G114" s="93" t="b">
        <v>0</v>
      </c>
      <c r="H114" s="93" t="b">
        <v>0</v>
      </c>
      <c r="I114" s="93" t="b">
        <v>0</v>
      </c>
      <c r="J114" s="93" t="b">
        <v>0</v>
      </c>
      <c r="K114" s="93" t="b">
        <v>0</v>
      </c>
      <c r="L114" s="93" t="b">
        <v>0</v>
      </c>
    </row>
    <row r="115" spans="1:12" ht="15">
      <c r="A115" s="93" t="s">
        <v>865</v>
      </c>
      <c r="B115" s="93" t="s">
        <v>971</v>
      </c>
      <c r="C115" s="93">
        <v>2</v>
      </c>
      <c r="D115" s="133">
        <v>0.003887029841727036</v>
      </c>
      <c r="E115" s="133">
        <v>2.1868151244474543</v>
      </c>
      <c r="F115" s="93" t="s">
        <v>1089</v>
      </c>
      <c r="G115" s="93" t="b">
        <v>0</v>
      </c>
      <c r="H115" s="93" t="b">
        <v>0</v>
      </c>
      <c r="I115" s="93" t="b">
        <v>0</v>
      </c>
      <c r="J115" s="93" t="b">
        <v>0</v>
      </c>
      <c r="K115" s="93" t="b">
        <v>0</v>
      </c>
      <c r="L115" s="93" t="b">
        <v>0</v>
      </c>
    </row>
    <row r="116" spans="1:12" ht="15">
      <c r="A116" s="93" t="s">
        <v>971</v>
      </c>
      <c r="B116" s="93" t="s">
        <v>864</v>
      </c>
      <c r="C116" s="93">
        <v>2</v>
      </c>
      <c r="D116" s="133">
        <v>0.003887029841727036</v>
      </c>
      <c r="E116" s="133">
        <v>2.1868151244474543</v>
      </c>
      <c r="F116" s="93" t="s">
        <v>1089</v>
      </c>
      <c r="G116" s="93" t="b">
        <v>0</v>
      </c>
      <c r="H116" s="93" t="b">
        <v>0</v>
      </c>
      <c r="I116" s="93" t="b">
        <v>0</v>
      </c>
      <c r="J116" s="93" t="b">
        <v>0</v>
      </c>
      <c r="K116" s="93" t="b">
        <v>0</v>
      </c>
      <c r="L116" s="93" t="b">
        <v>0</v>
      </c>
    </row>
    <row r="117" spans="1:12" ht="15">
      <c r="A117" s="93" t="s">
        <v>864</v>
      </c>
      <c r="B117" s="93" t="s">
        <v>972</v>
      </c>
      <c r="C117" s="93">
        <v>2</v>
      </c>
      <c r="D117" s="133">
        <v>0.003887029841727036</v>
      </c>
      <c r="E117" s="133">
        <v>2.1868151244474543</v>
      </c>
      <c r="F117" s="93" t="s">
        <v>1089</v>
      </c>
      <c r="G117" s="93" t="b">
        <v>0</v>
      </c>
      <c r="H117" s="93" t="b">
        <v>0</v>
      </c>
      <c r="I117" s="93" t="b">
        <v>0</v>
      </c>
      <c r="J117" s="93" t="b">
        <v>0</v>
      </c>
      <c r="K117" s="93" t="b">
        <v>0</v>
      </c>
      <c r="L117" s="93" t="b">
        <v>0</v>
      </c>
    </row>
    <row r="118" spans="1:12" ht="15">
      <c r="A118" s="93" t="s">
        <v>972</v>
      </c>
      <c r="B118" s="93" t="s">
        <v>973</v>
      </c>
      <c r="C118" s="93">
        <v>2</v>
      </c>
      <c r="D118" s="133">
        <v>0.003887029841727036</v>
      </c>
      <c r="E118" s="133">
        <v>2.4878451201114355</v>
      </c>
      <c r="F118" s="93" t="s">
        <v>1089</v>
      </c>
      <c r="G118" s="93" t="b">
        <v>0</v>
      </c>
      <c r="H118" s="93" t="b">
        <v>0</v>
      </c>
      <c r="I118" s="93" t="b">
        <v>0</v>
      </c>
      <c r="J118" s="93" t="b">
        <v>0</v>
      </c>
      <c r="K118" s="93" t="b">
        <v>0</v>
      </c>
      <c r="L118" s="93" t="b">
        <v>0</v>
      </c>
    </row>
    <row r="119" spans="1:12" ht="15">
      <c r="A119" s="93" t="s">
        <v>973</v>
      </c>
      <c r="B119" s="93" t="s">
        <v>974</v>
      </c>
      <c r="C119" s="93">
        <v>2</v>
      </c>
      <c r="D119" s="133">
        <v>0.003887029841727036</v>
      </c>
      <c r="E119" s="133">
        <v>2.4878451201114355</v>
      </c>
      <c r="F119" s="93" t="s">
        <v>1089</v>
      </c>
      <c r="G119" s="93" t="b">
        <v>0</v>
      </c>
      <c r="H119" s="93" t="b">
        <v>0</v>
      </c>
      <c r="I119" s="93" t="b">
        <v>0</v>
      </c>
      <c r="J119" s="93" t="b">
        <v>0</v>
      </c>
      <c r="K119" s="93" t="b">
        <v>0</v>
      </c>
      <c r="L119" s="93" t="b">
        <v>0</v>
      </c>
    </row>
    <row r="120" spans="1:12" ht="15">
      <c r="A120" s="93" t="s">
        <v>974</v>
      </c>
      <c r="B120" s="93" t="s">
        <v>866</v>
      </c>
      <c r="C120" s="93">
        <v>2</v>
      </c>
      <c r="D120" s="133">
        <v>0.003887029841727036</v>
      </c>
      <c r="E120" s="133">
        <v>2.1868151244474543</v>
      </c>
      <c r="F120" s="93" t="s">
        <v>1089</v>
      </c>
      <c r="G120" s="93" t="b">
        <v>0</v>
      </c>
      <c r="H120" s="93" t="b">
        <v>0</v>
      </c>
      <c r="I120" s="93" t="b">
        <v>0</v>
      </c>
      <c r="J120" s="93" t="b">
        <v>0</v>
      </c>
      <c r="K120" s="93" t="b">
        <v>0</v>
      </c>
      <c r="L120" s="93" t="b">
        <v>0</v>
      </c>
    </row>
    <row r="121" spans="1:12" ht="15">
      <c r="A121" s="93" t="s">
        <v>975</v>
      </c>
      <c r="B121" s="93" t="s">
        <v>976</v>
      </c>
      <c r="C121" s="93">
        <v>2</v>
      </c>
      <c r="D121" s="133">
        <v>0.003887029841727036</v>
      </c>
      <c r="E121" s="133">
        <v>2.4878451201114355</v>
      </c>
      <c r="F121" s="93" t="s">
        <v>1089</v>
      </c>
      <c r="G121" s="93" t="b">
        <v>0</v>
      </c>
      <c r="H121" s="93" t="b">
        <v>0</v>
      </c>
      <c r="I121" s="93" t="b">
        <v>0</v>
      </c>
      <c r="J121" s="93" t="b">
        <v>0</v>
      </c>
      <c r="K121" s="93" t="b">
        <v>0</v>
      </c>
      <c r="L121" s="93" t="b">
        <v>0</v>
      </c>
    </row>
    <row r="122" spans="1:12" ht="15">
      <c r="A122" s="93" t="s">
        <v>976</v>
      </c>
      <c r="B122" s="93" t="s">
        <v>867</v>
      </c>
      <c r="C122" s="93">
        <v>2</v>
      </c>
      <c r="D122" s="133">
        <v>0.003887029841727036</v>
      </c>
      <c r="E122" s="133">
        <v>2.4878451201114355</v>
      </c>
      <c r="F122" s="93" t="s">
        <v>1089</v>
      </c>
      <c r="G122" s="93" t="b">
        <v>0</v>
      </c>
      <c r="H122" s="93" t="b">
        <v>0</v>
      </c>
      <c r="I122" s="93" t="b">
        <v>0</v>
      </c>
      <c r="J122" s="93" t="b">
        <v>0</v>
      </c>
      <c r="K122" s="93" t="b">
        <v>0</v>
      </c>
      <c r="L122" s="93" t="b">
        <v>0</v>
      </c>
    </row>
    <row r="123" spans="1:12" ht="15">
      <c r="A123" s="93" t="s">
        <v>869</v>
      </c>
      <c r="B123" s="93" t="s">
        <v>977</v>
      </c>
      <c r="C123" s="93">
        <v>2</v>
      </c>
      <c r="D123" s="133">
        <v>0.003887029841727036</v>
      </c>
      <c r="E123" s="133">
        <v>2.1868151244474543</v>
      </c>
      <c r="F123" s="93" t="s">
        <v>1089</v>
      </c>
      <c r="G123" s="93" t="b">
        <v>0</v>
      </c>
      <c r="H123" s="93" t="b">
        <v>0</v>
      </c>
      <c r="I123" s="93" t="b">
        <v>0</v>
      </c>
      <c r="J123" s="93" t="b">
        <v>0</v>
      </c>
      <c r="K123" s="93" t="b">
        <v>0</v>
      </c>
      <c r="L123" s="93" t="b">
        <v>0</v>
      </c>
    </row>
    <row r="124" spans="1:12" ht="15">
      <c r="A124" s="93" t="s">
        <v>977</v>
      </c>
      <c r="B124" s="93" t="s">
        <v>744</v>
      </c>
      <c r="C124" s="93">
        <v>2</v>
      </c>
      <c r="D124" s="133">
        <v>0.003887029841727036</v>
      </c>
      <c r="E124" s="133">
        <v>2.010723865391773</v>
      </c>
      <c r="F124" s="93" t="s">
        <v>1089</v>
      </c>
      <c r="G124" s="93" t="b">
        <v>0</v>
      </c>
      <c r="H124" s="93" t="b">
        <v>0</v>
      </c>
      <c r="I124" s="93" t="b">
        <v>0</v>
      </c>
      <c r="J124" s="93" t="b">
        <v>0</v>
      </c>
      <c r="K124" s="93" t="b">
        <v>0</v>
      </c>
      <c r="L124" s="93" t="b">
        <v>0</v>
      </c>
    </row>
    <row r="125" spans="1:12" ht="15">
      <c r="A125" s="93" t="s">
        <v>744</v>
      </c>
      <c r="B125" s="93" t="s">
        <v>978</v>
      </c>
      <c r="C125" s="93">
        <v>2</v>
      </c>
      <c r="D125" s="133">
        <v>0.003887029841727036</v>
      </c>
      <c r="E125" s="133">
        <v>1.8346326063360918</v>
      </c>
      <c r="F125" s="93" t="s">
        <v>1089</v>
      </c>
      <c r="G125" s="93" t="b">
        <v>0</v>
      </c>
      <c r="H125" s="93" t="b">
        <v>0</v>
      </c>
      <c r="I125" s="93" t="b">
        <v>0</v>
      </c>
      <c r="J125" s="93" t="b">
        <v>0</v>
      </c>
      <c r="K125" s="93" t="b">
        <v>0</v>
      </c>
      <c r="L125" s="93" t="b">
        <v>0</v>
      </c>
    </row>
    <row r="126" spans="1:12" ht="15">
      <c r="A126" s="93" t="s">
        <v>978</v>
      </c>
      <c r="B126" s="93" t="s">
        <v>979</v>
      </c>
      <c r="C126" s="93">
        <v>2</v>
      </c>
      <c r="D126" s="133">
        <v>0.003887029841727036</v>
      </c>
      <c r="E126" s="133">
        <v>2.4878451201114355</v>
      </c>
      <c r="F126" s="93" t="s">
        <v>1089</v>
      </c>
      <c r="G126" s="93" t="b">
        <v>0</v>
      </c>
      <c r="H126" s="93" t="b">
        <v>0</v>
      </c>
      <c r="I126" s="93" t="b">
        <v>0</v>
      </c>
      <c r="J126" s="93" t="b">
        <v>0</v>
      </c>
      <c r="K126" s="93" t="b">
        <v>0</v>
      </c>
      <c r="L126" s="93" t="b">
        <v>0</v>
      </c>
    </row>
    <row r="127" spans="1:12" ht="15">
      <c r="A127" s="93" t="s">
        <v>869</v>
      </c>
      <c r="B127" s="93" t="s">
        <v>980</v>
      </c>
      <c r="C127" s="93">
        <v>2</v>
      </c>
      <c r="D127" s="133">
        <v>0.003887029841727036</v>
      </c>
      <c r="E127" s="133">
        <v>2.1868151244474543</v>
      </c>
      <c r="F127" s="93" t="s">
        <v>1089</v>
      </c>
      <c r="G127" s="93" t="b">
        <v>0</v>
      </c>
      <c r="H127" s="93" t="b">
        <v>0</v>
      </c>
      <c r="I127" s="93" t="b">
        <v>0</v>
      </c>
      <c r="J127" s="93" t="b">
        <v>0</v>
      </c>
      <c r="K127" s="93" t="b">
        <v>0</v>
      </c>
      <c r="L127" s="93" t="b">
        <v>0</v>
      </c>
    </row>
    <row r="128" spans="1:12" ht="15">
      <c r="A128" s="93" t="s">
        <v>980</v>
      </c>
      <c r="B128" s="93" t="s">
        <v>981</v>
      </c>
      <c r="C128" s="93">
        <v>2</v>
      </c>
      <c r="D128" s="133">
        <v>0.003887029841727036</v>
      </c>
      <c r="E128" s="133">
        <v>2.4878451201114355</v>
      </c>
      <c r="F128" s="93" t="s">
        <v>1089</v>
      </c>
      <c r="G128" s="93" t="b">
        <v>0</v>
      </c>
      <c r="H128" s="93" t="b">
        <v>0</v>
      </c>
      <c r="I128" s="93" t="b">
        <v>0</v>
      </c>
      <c r="J128" s="93" t="b">
        <v>0</v>
      </c>
      <c r="K128" s="93" t="b">
        <v>0</v>
      </c>
      <c r="L128" s="93" t="b">
        <v>0</v>
      </c>
    </row>
    <row r="129" spans="1:12" ht="15">
      <c r="A129" s="93" t="s">
        <v>981</v>
      </c>
      <c r="B129" s="93" t="s">
        <v>982</v>
      </c>
      <c r="C129" s="93">
        <v>2</v>
      </c>
      <c r="D129" s="133">
        <v>0.003887029841727036</v>
      </c>
      <c r="E129" s="133">
        <v>2.4878451201114355</v>
      </c>
      <c r="F129" s="93" t="s">
        <v>1089</v>
      </c>
      <c r="G129" s="93" t="b">
        <v>0</v>
      </c>
      <c r="H129" s="93" t="b">
        <v>0</v>
      </c>
      <c r="I129" s="93" t="b">
        <v>0</v>
      </c>
      <c r="J129" s="93" t="b">
        <v>0</v>
      </c>
      <c r="K129" s="93" t="b">
        <v>0</v>
      </c>
      <c r="L129" s="93" t="b">
        <v>0</v>
      </c>
    </row>
    <row r="130" spans="1:12" ht="15">
      <c r="A130" s="93" t="s">
        <v>982</v>
      </c>
      <c r="B130" s="93" t="s">
        <v>983</v>
      </c>
      <c r="C130" s="93">
        <v>2</v>
      </c>
      <c r="D130" s="133">
        <v>0.003887029841727036</v>
      </c>
      <c r="E130" s="133">
        <v>2.4878451201114355</v>
      </c>
      <c r="F130" s="93" t="s">
        <v>1089</v>
      </c>
      <c r="G130" s="93" t="b">
        <v>0</v>
      </c>
      <c r="H130" s="93" t="b">
        <v>0</v>
      </c>
      <c r="I130" s="93" t="b">
        <v>0</v>
      </c>
      <c r="J130" s="93" t="b">
        <v>0</v>
      </c>
      <c r="K130" s="93" t="b">
        <v>0</v>
      </c>
      <c r="L130" s="93" t="b">
        <v>0</v>
      </c>
    </row>
    <row r="131" spans="1:12" ht="15">
      <c r="A131" s="93" t="s">
        <v>983</v>
      </c>
      <c r="B131" s="93" t="s">
        <v>984</v>
      </c>
      <c r="C131" s="93">
        <v>2</v>
      </c>
      <c r="D131" s="133">
        <v>0.003887029841727036</v>
      </c>
      <c r="E131" s="133">
        <v>2.4878451201114355</v>
      </c>
      <c r="F131" s="93" t="s">
        <v>1089</v>
      </c>
      <c r="G131" s="93" t="b">
        <v>0</v>
      </c>
      <c r="H131" s="93" t="b">
        <v>0</v>
      </c>
      <c r="I131" s="93" t="b">
        <v>0</v>
      </c>
      <c r="J131" s="93" t="b">
        <v>0</v>
      </c>
      <c r="K131" s="93" t="b">
        <v>0</v>
      </c>
      <c r="L131" s="93" t="b">
        <v>0</v>
      </c>
    </row>
    <row r="132" spans="1:12" ht="15">
      <c r="A132" s="93" t="s">
        <v>984</v>
      </c>
      <c r="B132" s="93" t="s">
        <v>985</v>
      </c>
      <c r="C132" s="93">
        <v>2</v>
      </c>
      <c r="D132" s="133">
        <v>0.003887029841727036</v>
      </c>
      <c r="E132" s="133">
        <v>2.4878451201114355</v>
      </c>
      <c r="F132" s="93" t="s">
        <v>1089</v>
      </c>
      <c r="G132" s="93" t="b">
        <v>0</v>
      </c>
      <c r="H132" s="93" t="b">
        <v>0</v>
      </c>
      <c r="I132" s="93" t="b">
        <v>0</v>
      </c>
      <c r="J132" s="93" t="b">
        <v>0</v>
      </c>
      <c r="K132" s="93" t="b">
        <v>0</v>
      </c>
      <c r="L132" s="93" t="b">
        <v>0</v>
      </c>
    </row>
    <row r="133" spans="1:12" ht="15">
      <c r="A133" s="93" t="s">
        <v>985</v>
      </c>
      <c r="B133" s="93" t="s">
        <v>986</v>
      </c>
      <c r="C133" s="93">
        <v>2</v>
      </c>
      <c r="D133" s="133">
        <v>0.003887029841727036</v>
      </c>
      <c r="E133" s="133">
        <v>2.4878451201114355</v>
      </c>
      <c r="F133" s="93" t="s">
        <v>1089</v>
      </c>
      <c r="G133" s="93" t="b">
        <v>0</v>
      </c>
      <c r="H133" s="93" t="b">
        <v>0</v>
      </c>
      <c r="I133" s="93" t="b">
        <v>0</v>
      </c>
      <c r="J133" s="93" t="b">
        <v>0</v>
      </c>
      <c r="K133" s="93" t="b">
        <v>0</v>
      </c>
      <c r="L133" s="93" t="b">
        <v>0</v>
      </c>
    </row>
    <row r="134" spans="1:12" ht="15">
      <c r="A134" s="93" t="s">
        <v>986</v>
      </c>
      <c r="B134" s="93" t="s">
        <v>873</v>
      </c>
      <c r="C134" s="93">
        <v>2</v>
      </c>
      <c r="D134" s="133">
        <v>0.003887029841727036</v>
      </c>
      <c r="E134" s="133">
        <v>2.311753861055754</v>
      </c>
      <c r="F134" s="93" t="s">
        <v>1089</v>
      </c>
      <c r="G134" s="93" t="b">
        <v>0</v>
      </c>
      <c r="H134" s="93" t="b">
        <v>0</v>
      </c>
      <c r="I134" s="93" t="b">
        <v>0</v>
      </c>
      <c r="J134" s="93" t="b">
        <v>0</v>
      </c>
      <c r="K134" s="93" t="b">
        <v>0</v>
      </c>
      <c r="L134" s="93" t="b">
        <v>0</v>
      </c>
    </row>
    <row r="135" spans="1:12" ht="15">
      <c r="A135" s="93" t="s">
        <v>873</v>
      </c>
      <c r="B135" s="93" t="s">
        <v>987</v>
      </c>
      <c r="C135" s="93">
        <v>2</v>
      </c>
      <c r="D135" s="133">
        <v>0.003887029841727036</v>
      </c>
      <c r="E135" s="133">
        <v>2.311753861055754</v>
      </c>
      <c r="F135" s="93" t="s">
        <v>1089</v>
      </c>
      <c r="G135" s="93" t="b">
        <v>0</v>
      </c>
      <c r="H135" s="93" t="b">
        <v>0</v>
      </c>
      <c r="I135" s="93" t="b">
        <v>0</v>
      </c>
      <c r="J135" s="93" t="b">
        <v>0</v>
      </c>
      <c r="K135" s="93" t="b">
        <v>0</v>
      </c>
      <c r="L135" s="93" t="b">
        <v>0</v>
      </c>
    </row>
    <row r="136" spans="1:12" ht="15">
      <c r="A136" s="93" t="s">
        <v>987</v>
      </c>
      <c r="B136" s="93" t="s">
        <v>751</v>
      </c>
      <c r="C136" s="93">
        <v>2</v>
      </c>
      <c r="D136" s="133">
        <v>0.003887029841727036</v>
      </c>
      <c r="E136" s="133">
        <v>2.089905111439398</v>
      </c>
      <c r="F136" s="93" t="s">
        <v>1089</v>
      </c>
      <c r="G136" s="93" t="b">
        <v>0</v>
      </c>
      <c r="H136" s="93" t="b">
        <v>0</v>
      </c>
      <c r="I136" s="93" t="b">
        <v>0</v>
      </c>
      <c r="J136" s="93" t="b">
        <v>0</v>
      </c>
      <c r="K136" s="93" t="b">
        <v>0</v>
      </c>
      <c r="L136" s="93" t="b">
        <v>0</v>
      </c>
    </row>
    <row r="137" spans="1:12" ht="15">
      <c r="A137" s="93" t="s">
        <v>751</v>
      </c>
      <c r="B137" s="93" t="s">
        <v>988</v>
      </c>
      <c r="C137" s="93">
        <v>2</v>
      </c>
      <c r="D137" s="133">
        <v>0.003887029841727036</v>
      </c>
      <c r="E137" s="133">
        <v>2.089905111439398</v>
      </c>
      <c r="F137" s="93" t="s">
        <v>1089</v>
      </c>
      <c r="G137" s="93" t="b">
        <v>0</v>
      </c>
      <c r="H137" s="93" t="b">
        <v>0</v>
      </c>
      <c r="I137" s="93" t="b">
        <v>0</v>
      </c>
      <c r="J137" s="93" t="b">
        <v>0</v>
      </c>
      <c r="K137" s="93" t="b">
        <v>0</v>
      </c>
      <c r="L137" s="93" t="b">
        <v>0</v>
      </c>
    </row>
    <row r="138" spans="1:12" ht="15">
      <c r="A138" s="93" t="s">
        <v>988</v>
      </c>
      <c r="B138" s="93" t="s">
        <v>989</v>
      </c>
      <c r="C138" s="93">
        <v>2</v>
      </c>
      <c r="D138" s="133">
        <v>0.003887029841727036</v>
      </c>
      <c r="E138" s="133">
        <v>2.4878451201114355</v>
      </c>
      <c r="F138" s="93" t="s">
        <v>1089</v>
      </c>
      <c r="G138" s="93" t="b">
        <v>0</v>
      </c>
      <c r="H138" s="93" t="b">
        <v>0</v>
      </c>
      <c r="I138" s="93" t="b">
        <v>0</v>
      </c>
      <c r="J138" s="93" t="b">
        <v>0</v>
      </c>
      <c r="K138" s="93" t="b">
        <v>0</v>
      </c>
      <c r="L138" s="93" t="b">
        <v>0</v>
      </c>
    </row>
    <row r="139" spans="1:12" ht="15">
      <c r="A139" s="93" t="s">
        <v>989</v>
      </c>
      <c r="B139" s="93" t="s">
        <v>752</v>
      </c>
      <c r="C139" s="93">
        <v>2</v>
      </c>
      <c r="D139" s="133">
        <v>0.003887029841727036</v>
      </c>
      <c r="E139" s="133">
        <v>2.089905111439398</v>
      </c>
      <c r="F139" s="93" t="s">
        <v>1089</v>
      </c>
      <c r="G139" s="93" t="b">
        <v>0</v>
      </c>
      <c r="H139" s="93" t="b">
        <v>0</v>
      </c>
      <c r="I139" s="93" t="b">
        <v>0</v>
      </c>
      <c r="J139" s="93" t="b">
        <v>0</v>
      </c>
      <c r="K139" s="93" t="b">
        <v>0</v>
      </c>
      <c r="L139" s="93" t="b">
        <v>0</v>
      </c>
    </row>
    <row r="140" spans="1:12" ht="15">
      <c r="A140" s="93" t="s">
        <v>752</v>
      </c>
      <c r="B140" s="93" t="s">
        <v>990</v>
      </c>
      <c r="C140" s="93">
        <v>2</v>
      </c>
      <c r="D140" s="133">
        <v>0.003887029841727036</v>
      </c>
      <c r="E140" s="133">
        <v>2.089905111439398</v>
      </c>
      <c r="F140" s="93" t="s">
        <v>1089</v>
      </c>
      <c r="G140" s="93" t="b">
        <v>0</v>
      </c>
      <c r="H140" s="93" t="b">
        <v>0</v>
      </c>
      <c r="I140" s="93" t="b">
        <v>0</v>
      </c>
      <c r="J140" s="93" t="b">
        <v>0</v>
      </c>
      <c r="K140" s="93" t="b">
        <v>0</v>
      </c>
      <c r="L140" s="93" t="b">
        <v>0</v>
      </c>
    </row>
    <row r="141" spans="1:12" ht="15">
      <c r="A141" s="93" t="s">
        <v>990</v>
      </c>
      <c r="B141" s="93" t="s">
        <v>991</v>
      </c>
      <c r="C141" s="93">
        <v>2</v>
      </c>
      <c r="D141" s="133">
        <v>0.003887029841727036</v>
      </c>
      <c r="E141" s="133">
        <v>2.4878451201114355</v>
      </c>
      <c r="F141" s="93" t="s">
        <v>1089</v>
      </c>
      <c r="G141" s="93" t="b">
        <v>0</v>
      </c>
      <c r="H141" s="93" t="b">
        <v>0</v>
      </c>
      <c r="I141" s="93" t="b">
        <v>0</v>
      </c>
      <c r="J141" s="93" t="b">
        <v>0</v>
      </c>
      <c r="K141" s="93" t="b">
        <v>0</v>
      </c>
      <c r="L141" s="93" t="b">
        <v>0</v>
      </c>
    </row>
    <row r="142" spans="1:12" ht="15">
      <c r="A142" s="93" t="s">
        <v>991</v>
      </c>
      <c r="B142" s="93" t="s">
        <v>992</v>
      </c>
      <c r="C142" s="93">
        <v>2</v>
      </c>
      <c r="D142" s="133">
        <v>0.003887029841727036</v>
      </c>
      <c r="E142" s="133">
        <v>2.4878451201114355</v>
      </c>
      <c r="F142" s="93" t="s">
        <v>1089</v>
      </c>
      <c r="G142" s="93" t="b">
        <v>0</v>
      </c>
      <c r="H142" s="93" t="b">
        <v>0</v>
      </c>
      <c r="I142" s="93" t="b">
        <v>0</v>
      </c>
      <c r="J142" s="93" t="b">
        <v>0</v>
      </c>
      <c r="K142" s="93" t="b">
        <v>0</v>
      </c>
      <c r="L142" s="93" t="b">
        <v>0</v>
      </c>
    </row>
    <row r="143" spans="1:12" ht="15">
      <c r="A143" s="93" t="s">
        <v>992</v>
      </c>
      <c r="B143" s="93" t="s">
        <v>743</v>
      </c>
      <c r="C143" s="93">
        <v>2</v>
      </c>
      <c r="D143" s="133">
        <v>0.003887029841727036</v>
      </c>
      <c r="E143" s="133">
        <v>1.7474824306171917</v>
      </c>
      <c r="F143" s="93" t="s">
        <v>1089</v>
      </c>
      <c r="G143" s="93" t="b">
        <v>0</v>
      </c>
      <c r="H143" s="93" t="b">
        <v>0</v>
      </c>
      <c r="I143" s="93" t="b">
        <v>0</v>
      </c>
      <c r="J143" s="93" t="b">
        <v>0</v>
      </c>
      <c r="K143" s="93" t="b">
        <v>0</v>
      </c>
      <c r="L143" s="93" t="b">
        <v>0</v>
      </c>
    </row>
    <row r="144" spans="1:12" ht="15">
      <c r="A144" s="93" t="s">
        <v>743</v>
      </c>
      <c r="B144" s="93" t="s">
        <v>993</v>
      </c>
      <c r="C144" s="93">
        <v>2</v>
      </c>
      <c r="D144" s="133">
        <v>0.003887029841727036</v>
      </c>
      <c r="E144" s="133">
        <v>1.7474824306171917</v>
      </c>
      <c r="F144" s="93" t="s">
        <v>1089</v>
      </c>
      <c r="G144" s="93" t="b">
        <v>0</v>
      </c>
      <c r="H144" s="93" t="b">
        <v>0</v>
      </c>
      <c r="I144" s="93" t="b">
        <v>0</v>
      </c>
      <c r="J144" s="93" t="b">
        <v>0</v>
      </c>
      <c r="K144" s="93" t="b">
        <v>0</v>
      </c>
      <c r="L144" s="93" t="b">
        <v>0</v>
      </c>
    </row>
    <row r="145" spans="1:12" ht="15">
      <c r="A145" s="93" t="s">
        <v>993</v>
      </c>
      <c r="B145" s="93" t="s">
        <v>994</v>
      </c>
      <c r="C145" s="93">
        <v>2</v>
      </c>
      <c r="D145" s="133">
        <v>0.003887029841727036</v>
      </c>
      <c r="E145" s="133">
        <v>2.4878451201114355</v>
      </c>
      <c r="F145" s="93" t="s">
        <v>1089</v>
      </c>
      <c r="G145" s="93" t="b">
        <v>0</v>
      </c>
      <c r="H145" s="93" t="b">
        <v>0</v>
      </c>
      <c r="I145" s="93" t="b">
        <v>0</v>
      </c>
      <c r="J145" s="93" t="b">
        <v>0</v>
      </c>
      <c r="K145" s="93" t="b">
        <v>0</v>
      </c>
      <c r="L145" s="93" t="b">
        <v>0</v>
      </c>
    </row>
    <row r="146" spans="1:12" ht="15">
      <c r="A146" s="93" t="s">
        <v>994</v>
      </c>
      <c r="B146" s="93" t="s">
        <v>995</v>
      </c>
      <c r="C146" s="93">
        <v>2</v>
      </c>
      <c r="D146" s="133">
        <v>0.003887029841727036</v>
      </c>
      <c r="E146" s="133">
        <v>2.4878451201114355</v>
      </c>
      <c r="F146" s="93" t="s">
        <v>1089</v>
      </c>
      <c r="G146" s="93" t="b">
        <v>0</v>
      </c>
      <c r="H146" s="93" t="b">
        <v>0</v>
      </c>
      <c r="I146" s="93" t="b">
        <v>0</v>
      </c>
      <c r="J146" s="93" t="b">
        <v>0</v>
      </c>
      <c r="K146" s="93" t="b">
        <v>0</v>
      </c>
      <c r="L146" s="93" t="b">
        <v>0</v>
      </c>
    </row>
    <row r="147" spans="1:12" ht="15">
      <c r="A147" s="93" t="s">
        <v>996</v>
      </c>
      <c r="B147" s="93" t="s">
        <v>997</v>
      </c>
      <c r="C147" s="93">
        <v>2</v>
      </c>
      <c r="D147" s="133">
        <v>0.003887029841727036</v>
      </c>
      <c r="E147" s="133">
        <v>2.4878451201114355</v>
      </c>
      <c r="F147" s="93" t="s">
        <v>1089</v>
      </c>
      <c r="G147" s="93" t="b">
        <v>0</v>
      </c>
      <c r="H147" s="93" t="b">
        <v>0</v>
      </c>
      <c r="I147" s="93" t="b">
        <v>0</v>
      </c>
      <c r="J147" s="93" t="b">
        <v>0</v>
      </c>
      <c r="K147" s="93" t="b">
        <v>0</v>
      </c>
      <c r="L147" s="93" t="b">
        <v>0</v>
      </c>
    </row>
    <row r="148" spans="1:12" ht="15">
      <c r="A148" s="93" t="s">
        <v>997</v>
      </c>
      <c r="B148" s="93" t="s">
        <v>753</v>
      </c>
      <c r="C148" s="93">
        <v>2</v>
      </c>
      <c r="D148" s="133">
        <v>0.003887029841727036</v>
      </c>
      <c r="E148" s="133">
        <v>2.1868151244474543</v>
      </c>
      <c r="F148" s="93" t="s">
        <v>1089</v>
      </c>
      <c r="G148" s="93" t="b">
        <v>0</v>
      </c>
      <c r="H148" s="93" t="b">
        <v>0</v>
      </c>
      <c r="I148" s="93" t="b">
        <v>0</v>
      </c>
      <c r="J148" s="93" t="b">
        <v>0</v>
      </c>
      <c r="K148" s="93" t="b">
        <v>0</v>
      </c>
      <c r="L148" s="93" t="b">
        <v>0</v>
      </c>
    </row>
    <row r="149" spans="1:12" ht="15">
      <c r="A149" s="93" t="s">
        <v>754</v>
      </c>
      <c r="B149" s="93" t="s">
        <v>998</v>
      </c>
      <c r="C149" s="93">
        <v>2</v>
      </c>
      <c r="D149" s="133">
        <v>0.003887029841727036</v>
      </c>
      <c r="E149" s="133">
        <v>2.1868151244474543</v>
      </c>
      <c r="F149" s="93" t="s">
        <v>1089</v>
      </c>
      <c r="G149" s="93" t="b">
        <v>0</v>
      </c>
      <c r="H149" s="93" t="b">
        <v>0</v>
      </c>
      <c r="I149" s="93" t="b">
        <v>0</v>
      </c>
      <c r="J149" s="93" t="b">
        <v>0</v>
      </c>
      <c r="K149" s="93" t="b">
        <v>0</v>
      </c>
      <c r="L149" s="93" t="b">
        <v>0</v>
      </c>
    </row>
    <row r="150" spans="1:12" ht="15">
      <c r="A150" s="93" t="s">
        <v>998</v>
      </c>
      <c r="B150" s="93" t="s">
        <v>999</v>
      </c>
      <c r="C150" s="93">
        <v>2</v>
      </c>
      <c r="D150" s="133">
        <v>0.003887029841727036</v>
      </c>
      <c r="E150" s="133">
        <v>2.4878451201114355</v>
      </c>
      <c r="F150" s="93" t="s">
        <v>1089</v>
      </c>
      <c r="G150" s="93" t="b">
        <v>0</v>
      </c>
      <c r="H150" s="93" t="b">
        <v>0</v>
      </c>
      <c r="I150" s="93" t="b">
        <v>0</v>
      </c>
      <c r="J150" s="93" t="b">
        <v>0</v>
      </c>
      <c r="K150" s="93" t="b">
        <v>0</v>
      </c>
      <c r="L150" s="93" t="b">
        <v>0</v>
      </c>
    </row>
    <row r="151" spans="1:12" ht="15">
      <c r="A151" s="93" t="s">
        <v>999</v>
      </c>
      <c r="B151" s="93" t="s">
        <v>1000</v>
      </c>
      <c r="C151" s="93">
        <v>2</v>
      </c>
      <c r="D151" s="133">
        <v>0.003887029841727036</v>
      </c>
      <c r="E151" s="133">
        <v>2.4878451201114355</v>
      </c>
      <c r="F151" s="93" t="s">
        <v>1089</v>
      </c>
      <c r="G151" s="93" t="b">
        <v>0</v>
      </c>
      <c r="H151" s="93" t="b">
        <v>0</v>
      </c>
      <c r="I151" s="93" t="b">
        <v>0</v>
      </c>
      <c r="J151" s="93" t="b">
        <v>0</v>
      </c>
      <c r="K151" s="93" t="b">
        <v>0</v>
      </c>
      <c r="L151" s="93" t="b">
        <v>0</v>
      </c>
    </row>
    <row r="152" spans="1:12" ht="15">
      <c r="A152" s="93" t="s">
        <v>1000</v>
      </c>
      <c r="B152" s="93" t="s">
        <v>1001</v>
      </c>
      <c r="C152" s="93">
        <v>2</v>
      </c>
      <c r="D152" s="133">
        <v>0.003887029841727036</v>
      </c>
      <c r="E152" s="133">
        <v>2.4878451201114355</v>
      </c>
      <c r="F152" s="93" t="s">
        <v>1089</v>
      </c>
      <c r="G152" s="93" t="b">
        <v>0</v>
      </c>
      <c r="H152" s="93" t="b">
        <v>0</v>
      </c>
      <c r="I152" s="93" t="b">
        <v>0</v>
      </c>
      <c r="J152" s="93" t="b">
        <v>0</v>
      </c>
      <c r="K152" s="93" t="b">
        <v>0</v>
      </c>
      <c r="L152" s="93" t="b">
        <v>0</v>
      </c>
    </row>
    <row r="153" spans="1:12" ht="15">
      <c r="A153" s="93" t="s">
        <v>1001</v>
      </c>
      <c r="B153" s="93" t="s">
        <v>1002</v>
      </c>
      <c r="C153" s="93">
        <v>2</v>
      </c>
      <c r="D153" s="133">
        <v>0.003887029841727036</v>
      </c>
      <c r="E153" s="133">
        <v>2.4878451201114355</v>
      </c>
      <c r="F153" s="93" t="s">
        <v>1089</v>
      </c>
      <c r="G153" s="93" t="b">
        <v>0</v>
      </c>
      <c r="H153" s="93" t="b">
        <v>0</v>
      </c>
      <c r="I153" s="93" t="b">
        <v>0</v>
      </c>
      <c r="J153" s="93" t="b">
        <v>0</v>
      </c>
      <c r="K153" s="93" t="b">
        <v>0</v>
      </c>
      <c r="L153" s="93" t="b">
        <v>0</v>
      </c>
    </row>
    <row r="154" spans="1:12" ht="15">
      <c r="A154" s="93" t="s">
        <v>1002</v>
      </c>
      <c r="B154" s="93" t="s">
        <v>1003</v>
      </c>
      <c r="C154" s="93">
        <v>2</v>
      </c>
      <c r="D154" s="133">
        <v>0.003887029841727036</v>
      </c>
      <c r="E154" s="133">
        <v>2.4878451201114355</v>
      </c>
      <c r="F154" s="93" t="s">
        <v>1089</v>
      </c>
      <c r="G154" s="93" t="b">
        <v>0</v>
      </c>
      <c r="H154" s="93" t="b">
        <v>0</v>
      </c>
      <c r="I154" s="93" t="b">
        <v>0</v>
      </c>
      <c r="J154" s="93" t="b">
        <v>0</v>
      </c>
      <c r="K154" s="93" t="b">
        <v>0</v>
      </c>
      <c r="L154" s="93" t="b">
        <v>0</v>
      </c>
    </row>
    <row r="155" spans="1:12" ht="15">
      <c r="A155" s="93" t="s">
        <v>1003</v>
      </c>
      <c r="B155" s="93" t="s">
        <v>1004</v>
      </c>
      <c r="C155" s="93">
        <v>2</v>
      </c>
      <c r="D155" s="133">
        <v>0.003887029841727036</v>
      </c>
      <c r="E155" s="133">
        <v>2.4878451201114355</v>
      </c>
      <c r="F155" s="93" t="s">
        <v>1089</v>
      </c>
      <c r="G155" s="93" t="b">
        <v>0</v>
      </c>
      <c r="H155" s="93" t="b">
        <v>0</v>
      </c>
      <c r="I155" s="93" t="b">
        <v>0</v>
      </c>
      <c r="J155" s="93" t="b">
        <v>0</v>
      </c>
      <c r="K155" s="93" t="b">
        <v>0</v>
      </c>
      <c r="L155" s="93" t="b">
        <v>0</v>
      </c>
    </row>
    <row r="156" spans="1:12" ht="15">
      <c r="A156" s="93" t="s">
        <v>1004</v>
      </c>
      <c r="B156" s="93" t="s">
        <v>1005</v>
      </c>
      <c r="C156" s="93">
        <v>2</v>
      </c>
      <c r="D156" s="133">
        <v>0.003887029841727036</v>
      </c>
      <c r="E156" s="133">
        <v>2.4878451201114355</v>
      </c>
      <c r="F156" s="93" t="s">
        <v>1089</v>
      </c>
      <c r="G156" s="93" t="b">
        <v>0</v>
      </c>
      <c r="H156" s="93" t="b">
        <v>0</v>
      </c>
      <c r="I156" s="93" t="b">
        <v>0</v>
      </c>
      <c r="J156" s="93" t="b">
        <v>1</v>
      </c>
      <c r="K156" s="93" t="b">
        <v>0</v>
      </c>
      <c r="L156" s="93" t="b">
        <v>0</v>
      </c>
    </row>
    <row r="157" spans="1:12" ht="15">
      <c r="A157" s="93" t="s">
        <v>1005</v>
      </c>
      <c r="B157" s="93" t="s">
        <v>1006</v>
      </c>
      <c r="C157" s="93">
        <v>2</v>
      </c>
      <c r="D157" s="133">
        <v>0.003887029841727036</v>
      </c>
      <c r="E157" s="133">
        <v>2.4878451201114355</v>
      </c>
      <c r="F157" s="93" t="s">
        <v>1089</v>
      </c>
      <c r="G157" s="93" t="b">
        <v>1</v>
      </c>
      <c r="H157" s="93" t="b">
        <v>0</v>
      </c>
      <c r="I157" s="93" t="b">
        <v>0</v>
      </c>
      <c r="J157" s="93" t="b">
        <v>0</v>
      </c>
      <c r="K157" s="93" t="b">
        <v>0</v>
      </c>
      <c r="L157" s="93" t="b">
        <v>0</v>
      </c>
    </row>
    <row r="158" spans="1:12" ht="15">
      <c r="A158" s="93" t="s">
        <v>1006</v>
      </c>
      <c r="B158" s="93" t="s">
        <v>1007</v>
      </c>
      <c r="C158" s="93">
        <v>2</v>
      </c>
      <c r="D158" s="133">
        <v>0.003887029841727036</v>
      </c>
      <c r="E158" s="133">
        <v>2.4878451201114355</v>
      </c>
      <c r="F158" s="93" t="s">
        <v>1089</v>
      </c>
      <c r="G158" s="93" t="b">
        <v>0</v>
      </c>
      <c r="H158" s="93" t="b">
        <v>0</v>
      </c>
      <c r="I158" s="93" t="b">
        <v>0</v>
      </c>
      <c r="J158" s="93" t="b">
        <v>0</v>
      </c>
      <c r="K158" s="93" t="b">
        <v>0</v>
      </c>
      <c r="L158" s="93" t="b">
        <v>0</v>
      </c>
    </row>
    <row r="159" spans="1:12" ht="15">
      <c r="A159" s="93" t="s">
        <v>1007</v>
      </c>
      <c r="B159" s="93" t="s">
        <v>1008</v>
      </c>
      <c r="C159" s="93">
        <v>2</v>
      </c>
      <c r="D159" s="133">
        <v>0.003887029841727036</v>
      </c>
      <c r="E159" s="133">
        <v>2.4878451201114355</v>
      </c>
      <c r="F159" s="93" t="s">
        <v>1089</v>
      </c>
      <c r="G159" s="93" t="b">
        <v>0</v>
      </c>
      <c r="H159" s="93" t="b">
        <v>0</v>
      </c>
      <c r="I159" s="93" t="b">
        <v>0</v>
      </c>
      <c r="J159" s="93" t="b">
        <v>0</v>
      </c>
      <c r="K159" s="93" t="b">
        <v>0</v>
      </c>
      <c r="L159" s="93" t="b">
        <v>0</v>
      </c>
    </row>
    <row r="160" spans="1:12" ht="15">
      <c r="A160" s="93" t="s">
        <v>1008</v>
      </c>
      <c r="B160" s="93" t="s">
        <v>753</v>
      </c>
      <c r="C160" s="93">
        <v>2</v>
      </c>
      <c r="D160" s="133">
        <v>0.003887029841727036</v>
      </c>
      <c r="E160" s="133">
        <v>2.1868151244474543</v>
      </c>
      <c r="F160" s="93" t="s">
        <v>1089</v>
      </c>
      <c r="G160" s="93" t="b">
        <v>0</v>
      </c>
      <c r="H160" s="93" t="b">
        <v>0</v>
      </c>
      <c r="I160" s="93" t="b">
        <v>0</v>
      </c>
      <c r="J160" s="93" t="b">
        <v>0</v>
      </c>
      <c r="K160" s="93" t="b">
        <v>0</v>
      </c>
      <c r="L160" s="93" t="b">
        <v>0</v>
      </c>
    </row>
    <row r="161" spans="1:12" ht="15">
      <c r="A161" s="93" t="s">
        <v>754</v>
      </c>
      <c r="B161" s="93" t="s">
        <v>1009</v>
      </c>
      <c r="C161" s="93">
        <v>2</v>
      </c>
      <c r="D161" s="133">
        <v>0.003887029841727036</v>
      </c>
      <c r="E161" s="133">
        <v>2.1868151244474543</v>
      </c>
      <c r="F161" s="93" t="s">
        <v>1089</v>
      </c>
      <c r="G161" s="93" t="b">
        <v>0</v>
      </c>
      <c r="H161" s="93" t="b">
        <v>0</v>
      </c>
      <c r="I161" s="93" t="b">
        <v>0</v>
      </c>
      <c r="J161" s="93" t="b">
        <v>0</v>
      </c>
      <c r="K161" s="93" t="b">
        <v>0</v>
      </c>
      <c r="L161" s="93" t="b">
        <v>0</v>
      </c>
    </row>
    <row r="162" spans="1:12" ht="15">
      <c r="A162" s="93" t="s">
        <v>1009</v>
      </c>
      <c r="B162" s="93" t="s">
        <v>1010</v>
      </c>
      <c r="C162" s="93">
        <v>2</v>
      </c>
      <c r="D162" s="133">
        <v>0.003887029841727036</v>
      </c>
      <c r="E162" s="133">
        <v>2.4878451201114355</v>
      </c>
      <c r="F162" s="93" t="s">
        <v>1089</v>
      </c>
      <c r="G162" s="93" t="b">
        <v>0</v>
      </c>
      <c r="H162" s="93" t="b">
        <v>0</v>
      </c>
      <c r="I162" s="93" t="b">
        <v>0</v>
      </c>
      <c r="J162" s="93" t="b">
        <v>0</v>
      </c>
      <c r="K162" s="93" t="b">
        <v>0</v>
      </c>
      <c r="L162" s="93" t="b">
        <v>0</v>
      </c>
    </row>
    <row r="163" spans="1:12" ht="15">
      <c r="A163" s="93" t="s">
        <v>1010</v>
      </c>
      <c r="B163" s="93" t="s">
        <v>1011</v>
      </c>
      <c r="C163" s="93">
        <v>2</v>
      </c>
      <c r="D163" s="133">
        <v>0.003887029841727036</v>
      </c>
      <c r="E163" s="133">
        <v>2.4878451201114355</v>
      </c>
      <c r="F163" s="93" t="s">
        <v>1089</v>
      </c>
      <c r="G163" s="93" t="b">
        <v>0</v>
      </c>
      <c r="H163" s="93" t="b">
        <v>0</v>
      </c>
      <c r="I163" s="93" t="b">
        <v>0</v>
      </c>
      <c r="J163" s="93" t="b">
        <v>0</v>
      </c>
      <c r="K163" s="93" t="b">
        <v>0</v>
      </c>
      <c r="L163" s="93" t="b">
        <v>0</v>
      </c>
    </row>
    <row r="164" spans="1:12" ht="15">
      <c r="A164" s="93" t="s">
        <v>1011</v>
      </c>
      <c r="B164" s="93" t="s">
        <v>1012</v>
      </c>
      <c r="C164" s="93">
        <v>2</v>
      </c>
      <c r="D164" s="133">
        <v>0.003887029841727036</v>
      </c>
      <c r="E164" s="133">
        <v>2.4878451201114355</v>
      </c>
      <c r="F164" s="93" t="s">
        <v>1089</v>
      </c>
      <c r="G164" s="93" t="b">
        <v>0</v>
      </c>
      <c r="H164" s="93" t="b">
        <v>0</v>
      </c>
      <c r="I164" s="93" t="b">
        <v>0</v>
      </c>
      <c r="J164" s="93" t="b">
        <v>0</v>
      </c>
      <c r="K164" s="93" t="b">
        <v>0</v>
      </c>
      <c r="L164" s="93" t="b">
        <v>0</v>
      </c>
    </row>
    <row r="165" spans="1:12" ht="15">
      <c r="A165" s="93" t="s">
        <v>1012</v>
      </c>
      <c r="B165" s="93" t="s">
        <v>1013</v>
      </c>
      <c r="C165" s="93">
        <v>2</v>
      </c>
      <c r="D165" s="133">
        <v>0.003887029841727036</v>
      </c>
      <c r="E165" s="133">
        <v>2.4878451201114355</v>
      </c>
      <c r="F165" s="93" t="s">
        <v>1089</v>
      </c>
      <c r="G165" s="93" t="b">
        <v>0</v>
      </c>
      <c r="H165" s="93" t="b">
        <v>0</v>
      </c>
      <c r="I165" s="93" t="b">
        <v>0</v>
      </c>
      <c r="J165" s="93" t="b">
        <v>0</v>
      </c>
      <c r="K165" s="93" t="b">
        <v>0</v>
      </c>
      <c r="L165" s="93" t="b">
        <v>0</v>
      </c>
    </row>
    <row r="166" spans="1:12" ht="15">
      <c r="A166" s="93" t="s">
        <v>1013</v>
      </c>
      <c r="B166" s="93" t="s">
        <v>1014</v>
      </c>
      <c r="C166" s="93">
        <v>2</v>
      </c>
      <c r="D166" s="133">
        <v>0.003887029841727036</v>
      </c>
      <c r="E166" s="133">
        <v>2.4878451201114355</v>
      </c>
      <c r="F166" s="93" t="s">
        <v>1089</v>
      </c>
      <c r="G166" s="93" t="b">
        <v>0</v>
      </c>
      <c r="H166" s="93" t="b">
        <v>0</v>
      </c>
      <c r="I166" s="93" t="b">
        <v>0</v>
      </c>
      <c r="J166" s="93" t="b">
        <v>0</v>
      </c>
      <c r="K166" s="93" t="b">
        <v>0</v>
      </c>
      <c r="L166" s="93" t="b">
        <v>0</v>
      </c>
    </row>
    <row r="167" spans="1:12" ht="15">
      <c r="A167" s="93" t="s">
        <v>1014</v>
      </c>
      <c r="B167" s="93" t="s">
        <v>1015</v>
      </c>
      <c r="C167" s="93">
        <v>2</v>
      </c>
      <c r="D167" s="133">
        <v>0.003887029841727036</v>
      </c>
      <c r="E167" s="133">
        <v>2.4878451201114355</v>
      </c>
      <c r="F167" s="93" t="s">
        <v>1089</v>
      </c>
      <c r="G167" s="93" t="b">
        <v>0</v>
      </c>
      <c r="H167" s="93" t="b">
        <v>0</v>
      </c>
      <c r="I167" s="93" t="b">
        <v>0</v>
      </c>
      <c r="J167" s="93" t="b">
        <v>0</v>
      </c>
      <c r="K167" s="93" t="b">
        <v>0</v>
      </c>
      <c r="L167" s="93" t="b">
        <v>0</v>
      </c>
    </row>
    <row r="168" spans="1:12" ht="15">
      <c r="A168" s="93" t="s">
        <v>1015</v>
      </c>
      <c r="B168" s="93" t="s">
        <v>1016</v>
      </c>
      <c r="C168" s="93">
        <v>2</v>
      </c>
      <c r="D168" s="133">
        <v>0.003887029841727036</v>
      </c>
      <c r="E168" s="133">
        <v>2.4878451201114355</v>
      </c>
      <c r="F168" s="93" t="s">
        <v>1089</v>
      </c>
      <c r="G168" s="93" t="b">
        <v>0</v>
      </c>
      <c r="H168" s="93" t="b">
        <v>0</v>
      </c>
      <c r="I168" s="93" t="b">
        <v>0</v>
      </c>
      <c r="J168" s="93" t="b">
        <v>0</v>
      </c>
      <c r="K168" s="93" t="b">
        <v>0</v>
      </c>
      <c r="L168" s="93" t="b">
        <v>0</v>
      </c>
    </row>
    <row r="169" spans="1:12" ht="15">
      <c r="A169" s="93" t="s">
        <v>230</v>
      </c>
      <c r="B169" s="93" t="s">
        <v>229</v>
      </c>
      <c r="C169" s="93">
        <v>2</v>
      </c>
      <c r="D169" s="133">
        <v>0.003887029841727036</v>
      </c>
      <c r="E169" s="133">
        <v>2.4878451201114355</v>
      </c>
      <c r="F169" s="93" t="s">
        <v>1089</v>
      </c>
      <c r="G169" s="93" t="b">
        <v>0</v>
      </c>
      <c r="H169" s="93" t="b">
        <v>0</v>
      </c>
      <c r="I169" s="93" t="b">
        <v>0</v>
      </c>
      <c r="J169" s="93" t="b">
        <v>0</v>
      </c>
      <c r="K169" s="93" t="b">
        <v>0</v>
      </c>
      <c r="L169" s="93" t="b">
        <v>0</v>
      </c>
    </row>
    <row r="170" spans="1:12" ht="15">
      <c r="A170" s="93" t="s">
        <v>229</v>
      </c>
      <c r="B170" s="93" t="s">
        <v>228</v>
      </c>
      <c r="C170" s="93">
        <v>2</v>
      </c>
      <c r="D170" s="133">
        <v>0.003887029841727036</v>
      </c>
      <c r="E170" s="133">
        <v>2.4878451201114355</v>
      </c>
      <c r="F170" s="93" t="s">
        <v>1089</v>
      </c>
      <c r="G170" s="93" t="b">
        <v>0</v>
      </c>
      <c r="H170" s="93" t="b">
        <v>0</v>
      </c>
      <c r="I170" s="93" t="b">
        <v>0</v>
      </c>
      <c r="J170" s="93" t="b">
        <v>0</v>
      </c>
      <c r="K170" s="93" t="b">
        <v>0</v>
      </c>
      <c r="L170" s="93" t="b">
        <v>0</v>
      </c>
    </row>
    <row r="171" spans="1:12" ht="15">
      <c r="A171" s="93" t="s">
        <v>228</v>
      </c>
      <c r="B171" s="93" t="s">
        <v>865</v>
      </c>
      <c r="C171" s="93">
        <v>2</v>
      </c>
      <c r="D171" s="133">
        <v>0.003887029841727036</v>
      </c>
      <c r="E171" s="133">
        <v>2.1868151244474543</v>
      </c>
      <c r="F171" s="93" t="s">
        <v>1089</v>
      </c>
      <c r="G171" s="93" t="b">
        <v>0</v>
      </c>
      <c r="H171" s="93" t="b">
        <v>0</v>
      </c>
      <c r="I171" s="93" t="b">
        <v>0</v>
      </c>
      <c r="J171" s="93" t="b">
        <v>0</v>
      </c>
      <c r="K171" s="93" t="b">
        <v>0</v>
      </c>
      <c r="L171" s="93" t="b">
        <v>0</v>
      </c>
    </row>
    <row r="172" spans="1:12" ht="15">
      <c r="A172" s="93" t="s">
        <v>865</v>
      </c>
      <c r="B172" s="93" t="s">
        <v>1017</v>
      </c>
      <c r="C172" s="93">
        <v>2</v>
      </c>
      <c r="D172" s="133">
        <v>0.003887029841727036</v>
      </c>
      <c r="E172" s="133">
        <v>2.1868151244474543</v>
      </c>
      <c r="F172" s="93" t="s">
        <v>1089</v>
      </c>
      <c r="G172" s="93" t="b">
        <v>0</v>
      </c>
      <c r="H172" s="93" t="b">
        <v>0</v>
      </c>
      <c r="I172" s="93" t="b">
        <v>0</v>
      </c>
      <c r="J172" s="93" t="b">
        <v>0</v>
      </c>
      <c r="K172" s="93" t="b">
        <v>0</v>
      </c>
      <c r="L172" s="93" t="b">
        <v>0</v>
      </c>
    </row>
    <row r="173" spans="1:12" ht="15">
      <c r="A173" s="93" t="s">
        <v>1017</v>
      </c>
      <c r="B173" s="93" t="s">
        <v>751</v>
      </c>
      <c r="C173" s="93">
        <v>2</v>
      </c>
      <c r="D173" s="133">
        <v>0.003887029841727036</v>
      </c>
      <c r="E173" s="133">
        <v>2.089905111439398</v>
      </c>
      <c r="F173" s="93" t="s">
        <v>1089</v>
      </c>
      <c r="G173" s="93" t="b">
        <v>0</v>
      </c>
      <c r="H173" s="93" t="b">
        <v>0</v>
      </c>
      <c r="I173" s="93" t="b">
        <v>0</v>
      </c>
      <c r="J173" s="93" t="b">
        <v>0</v>
      </c>
      <c r="K173" s="93" t="b">
        <v>0</v>
      </c>
      <c r="L173" s="93" t="b">
        <v>0</v>
      </c>
    </row>
    <row r="174" spans="1:12" ht="15">
      <c r="A174" s="93" t="s">
        <v>751</v>
      </c>
      <c r="B174" s="93" t="s">
        <v>1018</v>
      </c>
      <c r="C174" s="93">
        <v>2</v>
      </c>
      <c r="D174" s="133">
        <v>0.003887029841727036</v>
      </c>
      <c r="E174" s="133">
        <v>2.089905111439398</v>
      </c>
      <c r="F174" s="93" t="s">
        <v>1089</v>
      </c>
      <c r="G174" s="93" t="b">
        <v>0</v>
      </c>
      <c r="H174" s="93" t="b">
        <v>0</v>
      </c>
      <c r="I174" s="93" t="b">
        <v>0</v>
      </c>
      <c r="J174" s="93" t="b">
        <v>0</v>
      </c>
      <c r="K174" s="93" t="b">
        <v>0</v>
      </c>
      <c r="L174" s="93" t="b">
        <v>0</v>
      </c>
    </row>
    <row r="175" spans="1:12" ht="15">
      <c r="A175" s="93" t="s">
        <v>1018</v>
      </c>
      <c r="B175" s="93" t="s">
        <v>752</v>
      </c>
      <c r="C175" s="93">
        <v>2</v>
      </c>
      <c r="D175" s="133">
        <v>0.003887029841727036</v>
      </c>
      <c r="E175" s="133">
        <v>2.089905111439398</v>
      </c>
      <c r="F175" s="93" t="s">
        <v>1089</v>
      </c>
      <c r="G175" s="93" t="b">
        <v>0</v>
      </c>
      <c r="H175" s="93" t="b">
        <v>0</v>
      </c>
      <c r="I175" s="93" t="b">
        <v>0</v>
      </c>
      <c r="J175" s="93" t="b">
        <v>0</v>
      </c>
      <c r="K175" s="93" t="b">
        <v>0</v>
      </c>
      <c r="L175" s="93" t="b">
        <v>0</v>
      </c>
    </row>
    <row r="176" spans="1:12" ht="15">
      <c r="A176" s="93" t="s">
        <v>752</v>
      </c>
      <c r="B176" s="93" t="s">
        <v>1019</v>
      </c>
      <c r="C176" s="93">
        <v>2</v>
      </c>
      <c r="D176" s="133">
        <v>0.003887029841727036</v>
      </c>
      <c r="E176" s="133">
        <v>2.089905111439398</v>
      </c>
      <c r="F176" s="93" t="s">
        <v>1089</v>
      </c>
      <c r="G176" s="93" t="b">
        <v>0</v>
      </c>
      <c r="H176" s="93" t="b">
        <v>0</v>
      </c>
      <c r="I176" s="93" t="b">
        <v>0</v>
      </c>
      <c r="J176" s="93" t="b">
        <v>0</v>
      </c>
      <c r="K176" s="93" t="b">
        <v>1</v>
      </c>
      <c r="L176" s="93" t="b">
        <v>0</v>
      </c>
    </row>
    <row r="177" spans="1:12" ht="15">
      <c r="A177" s="93" t="s">
        <v>1019</v>
      </c>
      <c r="B177" s="93" t="s">
        <v>758</v>
      </c>
      <c r="C177" s="93">
        <v>2</v>
      </c>
      <c r="D177" s="133">
        <v>0.003887029841727036</v>
      </c>
      <c r="E177" s="133">
        <v>2.1868151244474543</v>
      </c>
      <c r="F177" s="93" t="s">
        <v>1089</v>
      </c>
      <c r="G177" s="93" t="b">
        <v>0</v>
      </c>
      <c r="H177" s="93" t="b">
        <v>1</v>
      </c>
      <c r="I177" s="93" t="b">
        <v>0</v>
      </c>
      <c r="J177" s="93" t="b">
        <v>0</v>
      </c>
      <c r="K177" s="93" t="b">
        <v>0</v>
      </c>
      <c r="L177" s="93" t="b">
        <v>0</v>
      </c>
    </row>
    <row r="178" spans="1:12" ht="15">
      <c r="A178" s="93" t="s">
        <v>758</v>
      </c>
      <c r="B178" s="93" t="s">
        <v>1020</v>
      </c>
      <c r="C178" s="93">
        <v>2</v>
      </c>
      <c r="D178" s="133">
        <v>0.003887029841727036</v>
      </c>
      <c r="E178" s="133">
        <v>2.1868151244474543</v>
      </c>
      <c r="F178" s="93" t="s">
        <v>1089</v>
      </c>
      <c r="G178" s="93" t="b">
        <v>0</v>
      </c>
      <c r="H178" s="93" t="b">
        <v>0</v>
      </c>
      <c r="I178" s="93" t="b">
        <v>0</v>
      </c>
      <c r="J178" s="93" t="b">
        <v>0</v>
      </c>
      <c r="K178" s="93" t="b">
        <v>0</v>
      </c>
      <c r="L178" s="93" t="b">
        <v>0</v>
      </c>
    </row>
    <row r="179" spans="1:12" ht="15">
      <c r="A179" s="93" t="s">
        <v>1020</v>
      </c>
      <c r="B179" s="93" t="s">
        <v>1021</v>
      </c>
      <c r="C179" s="93">
        <v>2</v>
      </c>
      <c r="D179" s="133">
        <v>0.003887029841727036</v>
      </c>
      <c r="E179" s="133">
        <v>2.4878451201114355</v>
      </c>
      <c r="F179" s="93" t="s">
        <v>1089</v>
      </c>
      <c r="G179" s="93" t="b">
        <v>0</v>
      </c>
      <c r="H179" s="93" t="b">
        <v>0</v>
      </c>
      <c r="I179" s="93" t="b">
        <v>0</v>
      </c>
      <c r="J179" s="93" t="b">
        <v>0</v>
      </c>
      <c r="K179" s="93" t="b">
        <v>0</v>
      </c>
      <c r="L179" s="93" t="b">
        <v>0</v>
      </c>
    </row>
    <row r="180" spans="1:12" ht="15">
      <c r="A180" s="93" t="s">
        <v>1021</v>
      </c>
      <c r="B180" s="93" t="s">
        <v>1022</v>
      </c>
      <c r="C180" s="93">
        <v>2</v>
      </c>
      <c r="D180" s="133">
        <v>0.003887029841727036</v>
      </c>
      <c r="E180" s="133">
        <v>2.4878451201114355</v>
      </c>
      <c r="F180" s="93" t="s">
        <v>1089</v>
      </c>
      <c r="G180" s="93" t="b">
        <v>0</v>
      </c>
      <c r="H180" s="93" t="b">
        <v>0</v>
      </c>
      <c r="I180" s="93" t="b">
        <v>0</v>
      </c>
      <c r="J180" s="93" t="b">
        <v>0</v>
      </c>
      <c r="K180" s="93" t="b">
        <v>0</v>
      </c>
      <c r="L180" s="93" t="b">
        <v>0</v>
      </c>
    </row>
    <row r="181" spans="1:12" ht="15">
      <c r="A181" s="93" t="s">
        <v>1022</v>
      </c>
      <c r="B181" s="93" t="s">
        <v>1023</v>
      </c>
      <c r="C181" s="93">
        <v>2</v>
      </c>
      <c r="D181" s="133">
        <v>0.003887029841727036</v>
      </c>
      <c r="E181" s="133">
        <v>2.4878451201114355</v>
      </c>
      <c r="F181" s="93" t="s">
        <v>1089</v>
      </c>
      <c r="G181" s="93" t="b">
        <v>0</v>
      </c>
      <c r="H181" s="93" t="b">
        <v>0</v>
      </c>
      <c r="I181" s="93" t="b">
        <v>0</v>
      </c>
      <c r="J181" s="93" t="b">
        <v>0</v>
      </c>
      <c r="K181" s="93" t="b">
        <v>0</v>
      </c>
      <c r="L181" s="93" t="b">
        <v>0</v>
      </c>
    </row>
    <row r="182" spans="1:12" ht="15">
      <c r="A182" s="93" t="s">
        <v>1023</v>
      </c>
      <c r="B182" s="93" t="s">
        <v>1024</v>
      </c>
      <c r="C182" s="93">
        <v>2</v>
      </c>
      <c r="D182" s="133">
        <v>0.003887029841727036</v>
      </c>
      <c r="E182" s="133">
        <v>2.4878451201114355</v>
      </c>
      <c r="F182" s="93" t="s">
        <v>1089</v>
      </c>
      <c r="G182" s="93" t="b">
        <v>0</v>
      </c>
      <c r="H182" s="93" t="b">
        <v>0</v>
      </c>
      <c r="I182" s="93" t="b">
        <v>0</v>
      </c>
      <c r="J182" s="93" t="b">
        <v>0</v>
      </c>
      <c r="K182" s="93" t="b">
        <v>0</v>
      </c>
      <c r="L182" s="93" t="b">
        <v>0</v>
      </c>
    </row>
    <row r="183" spans="1:12" ht="15">
      <c r="A183" s="93" t="s">
        <v>1024</v>
      </c>
      <c r="B183" s="93" t="s">
        <v>758</v>
      </c>
      <c r="C183" s="93">
        <v>2</v>
      </c>
      <c r="D183" s="133">
        <v>0.003887029841727036</v>
      </c>
      <c r="E183" s="133">
        <v>2.1868151244474543</v>
      </c>
      <c r="F183" s="93" t="s">
        <v>1089</v>
      </c>
      <c r="G183" s="93" t="b">
        <v>0</v>
      </c>
      <c r="H183" s="93" t="b">
        <v>0</v>
      </c>
      <c r="I183" s="93" t="b">
        <v>0</v>
      </c>
      <c r="J183" s="93" t="b">
        <v>0</v>
      </c>
      <c r="K183" s="93" t="b">
        <v>0</v>
      </c>
      <c r="L183" s="93" t="b">
        <v>0</v>
      </c>
    </row>
    <row r="184" spans="1:12" ht="15">
      <c r="A184" s="93" t="s">
        <v>758</v>
      </c>
      <c r="B184" s="93" t="s">
        <v>1025</v>
      </c>
      <c r="C184" s="93">
        <v>2</v>
      </c>
      <c r="D184" s="133">
        <v>0.003887029841727036</v>
      </c>
      <c r="E184" s="133">
        <v>2.1868151244474543</v>
      </c>
      <c r="F184" s="93" t="s">
        <v>1089</v>
      </c>
      <c r="G184" s="93" t="b">
        <v>0</v>
      </c>
      <c r="H184" s="93" t="b">
        <v>0</v>
      </c>
      <c r="I184" s="93" t="b">
        <v>0</v>
      </c>
      <c r="J184" s="93" t="b">
        <v>0</v>
      </c>
      <c r="K184" s="93" t="b">
        <v>0</v>
      </c>
      <c r="L184" s="93" t="b">
        <v>0</v>
      </c>
    </row>
    <row r="185" spans="1:12" ht="15">
      <c r="A185" s="93" t="s">
        <v>1025</v>
      </c>
      <c r="B185" s="93" t="s">
        <v>1026</v>
      </c>
      <c r="C185" s="93">
        <v>2</v>
      </c>
      <c r="D185" s="133">
        <v>0.003887029841727036</v>
      </c>
      <c r="E185" s="133">
        <v>2.4878451201114355</v>
      </c>
      <c r="F185" s="93" t="s">
        <v>1089</v>
      </c>
      <c r="G185" s="93" t="b">
        <v>0</v>
      </c>
      <c r="H185" s="93" t="b">
        <v>0</v>
      </c>
      <c r="I185" s="93" t="b">
        <v>0</v>
      </c>
      <c r="J185" s="93" t="b">
        <v>0</v>
      </c>
      <c r="K185" s="93" t="b">
        <v>0</v>
      </c>
      <c r="L185" s="93" t="b">
        <v>0</v>
      </c>
    </row>
    <row r="186" spans="1:12" ht="15">
      <c r="A186" s="93" t="s">
        <v>1026</v>
      </c>
      <c r="B186" s="93" t="s">
        <v>1027</v>
      </c>
      <c r="C186" s="93">
        <v>2</v>
      </c>
      <c r="D186" s="133">
        <v>0.003887029841727036</v>
      </c>
      <c r="E186" s="133">
        <v>2.4878451201114355</v>
      </c>
      <c r="F186" s="93" t="s">
        <v>1089</v>
      </c>
      <c r="G186" s="93" t="b">
        <v>0</v>
      </c>
      <c r="H186" s="93" t="b">
        <v>0</v>
      </c>
      <c r="I186" s="93" t="b">
        <v>0</v>
      </c>
      <c r="J186" s="93" t="b">
        <v>0</v>
      </c>
      <c r="K186" s="93" t="b">
        <v>0</v>
      </c>
      <c r="L186" s="93" t="b">
        <v>0</v>
      </c>
    </row>
    <row r="187" spans="1:12" ht="15">
      <c r="A187" s="93" t="s">
        <v>1027</v>
      </c>
      <c r="B187" s="93" t="s">
        <v>1028</v>
      </c>
      <c r="C187" s="93">
        <v>2</v>
      </c>
      <c r="D187" s="133">
        <v>0.003887029841727036</v>
      </c>
      <c r="E187" s="133">
        <v>2.4878451201114355</v>
      </c>
      <c r="F187" s="93" t="s">
        <v>1089</v>
      </c>
      <c r="G187" s="93" t="b">
        <v>0</v>
      </c>
      <c r="H187" s="93" t="b">
        <v>0</v>
      </c>
      <c r="I187" s="93" t="b">
        <v>0</v>
      </c>
      <c r="J187" s="93" t="b">
        <v>0</v>
      </c>
      <c r="K187" s="93" t="b">
        <v>0</v>
      </c>
      <c r="L187" s="93" t="b">
        <v>0</v>
      </c>
    </row>
    <row r="188" spans="1:12" ht="15">
      <c r="A188" s="93" t="s">
        <v>1028</v>
      </c>
      <c r="B188" s="93" t="s">
        <v>1029</v>
      </c>
      <c r="C188" s="93">
        <v>2</v>
      </c>
      <c r="D188" s="133">
        <v>0.003887029841727036</v>
      </c>
      <c r="E188" s="133">
        <v>2.4878451201114355</v>
      </c>
      <c r="F188" s="93" t="s">
        <v>1089</v>
      </c>
      <c r="G188" s="93" t="b">
        <v>0</v>
      </c>
      <c r="H188" s="93" t="b">
        <v>0</v>
      </c>
      <c r="I188" s="93" t="b">
        <v>0</v>
      </c>
      <c r="J188" s="93" t="b">
        <v>0</v>
      </c>
      <c r="K188" s="93" t="b">
        <v>0</v>
      </c>
      <c r="L188" s="93" t="b">
        <v>0</v>
      </c>
    </row>
    <row r="189" spans="1:12" ht="15">
      <c r="A189" s="93" t="s">
        <v>1029</v>
      </c>
      <c r="B189" s="93" t="s">
        <v>866</v>
      </c>
      <c r="C189" s="93">
        <v>2</v>
      </c>
      <c r="D189" s="133">
        <v>0.003887029841727036</v>
      </c>
      <c r="E189" s="133">
        <v>2.1868151244474543</v>
      </c>
      <c r="F189" s="93" t="s">
        <v>1089</v>
      </c>
      <c r="G189" s="93" t="b">
        <v>0</v>
      </c>
      <c r="H189" s="93" t="b">
        <v>0</v>
      </c>
      <c r="I189" s="93" t="b">
        <v>0</v>
      </c>
      <c r="J189" s="93" t="b">
        <v>0</v>
      </c>
      <c r="K189" s="93" t="b">
        <v>0</v>
      </c>
      <c r="L189" s="93" t="b">
        <v>0</v>
      </c>
    </row>
    <row r="190" spans="1:12" ht="15">
      <c r="A190" s="93" t="s">
        <v>747</v>
      </c>
      <c r="B190" s="93" t="s">
        <v>1030</v>
      </c>
      <c r="C190" s="93">
        <v>2</v>
      </c>
      <c r="D190" s="133">
        <v>0.003887029841727036</v>
      </c>
      <c r="E190" s="133">
        <v>2.010723865391773</v>
      </c>
      <c r="F190" s="93" t="s">
        <v>1089</v>
      </c>
      <c r="G190" s="93" t="b">
        <v>0</v>
      </c>
      <c r="H190" s="93" t="b">
        <v>0</v>
      </c>
      <c r="I190" s="93" t="b">
        <v>0</v>
      </c>
      <c r="J190" s="93" t="b">
        <v>0</v>
      </c>
      <c r="K190" s="93" t="b">
        <v>0</v>
      </c>
      <c r="L190" s="93" t="b">
        <v>0</v>
      </c>
    </row>
    <row r="191" spans="1:12" ht="15">
      <c r="A191" s="93" t="s">
        <v>1030</v>
      </c>
      <c r="B191" s="93" t="s">
        <v>743</v>
      </c>
      <c r="C191" s="93">
        <v>2</v>
      </c>
      <c r="D191" s="133">
        <v>0.003887029841727036</v>
      </c>
      <c r="E191" s="133">
        <v>1.7474824306171917</v>
      </c>
      <c r="F191" s="93" t="s">
        <v>1089</v>
      </c>
      <c r="G191" s="93" t="b">
        <v>0</v>
      </c>
      <c r="H191" s="93" t="b">
        <v>0</v>
      </c>
      <c r="I191" s="93" t="b">
        <v>0</v>
      </c>
      <c r="J191" s="93" t="b">
        <v>0</v>
      </c>
      <c r="K191" s="93" t="b">
        <v>0</v>
      </c>
      <c r="L191" s="93" t="b">
        <v>0</v>
      </c>
    </row>
    <row r="192" spans="1:12" ht="15">
      <c r="A192" s="93" t="s">
        <v>743</v>
      </c>
      <c r="B192" s="93" t="s">
        <v>1031</v>
      </c>
      <c r="C192" s="93">
        <v>2</v>
      </c>
      <c r="D192" s="133">
        <v>0.003887029841727036</v>
      </c>
      <c r="E192" s="133">
        <v>1.7474824306171917</v>
      </c>
      <c r="F192" s="93" t="s">
        <v>1089</v>
      </c>
      <c r="G192" s="93" t="b">
        <v>0</v>
      </c>
      <c r="H192" s="93" t="b">
        <v>0</v>
      </c>
      <c r="I192" s="93" t="b">
        <v>0</v>
      </c>
      <c r="J192" s="93" t="b">
        <v>0</v>
      </c>
      <c r="K192" s="93" t="b">
        <v>0</v>
      </c>
      <c r="L192" s="93" t="b">
        <v>0</v>
      </c>
    </row>
    <row r="193" spans="1:12" ht="15">
      <c r="A193" s="93" t="s">
        <v>1031</v>
      </c>
      <c r="B193" s="93" t="s">
        <v>749</v>
      </c>
      <c r="C193" s="93">
        <v>2</v>
      </c>
      <c r="D193" s="133">
        <v>0.003887029841727036</v>
      </c>
      <c r="E193" s="133">
        <v>2.010723865391773</v>
      </c>
      <c r="F193" s="93" t="s">
        <v>1089</v>
      </c>
      <c r="G193" s="93" t="b">
        <v>0</v>
      </c>
      <c r="H193" s="93" t="b">
        <v>0</v>
      </c>
      <c r="I193" s="93" t="b">
        <v>0</v>
      </c>
      <c r="J193" s="93" t="b">
        <v>0</v>
      </c>
      <c r="K193" s="93" t="b">
        <v>0</v>
      </c>
      <c r="L193" s="93" t="b">
        <v>0</v>
      </c>
    </row>
    <row r="194" spans="1:12" ht="15">
      <c r="A194" s="93" t="s">
        <v>749</v>
      </c>
      <c r="B194" s="93" t="s">
        <v>1032</v>
      </c>
      <c r="C194" s="93">
        <v>2</v>
      </c>
      <c r="D194" s="133">
        <v>0.003887029841727036</v>
      </c>
      <c r="E194" s="133">
        <v>2.010723865391773</v>
      </c>
      <c r="F194" s="93" t="s">
        <v>1089</v>
      </c>
      <c r="G194" s="93" t="b">
        <v>0</v>
      </c>
      <c r="H194" s="93" t="b">
        <v>0</v>
      </c>
      <c r="I194" s="93" t="b">
        <v>0</v>
      </c>
      <c r="J194" s="93" t="b">
        <v>0</v>
      </c>
      <c r="K194" s="93" t="b">
        <v>0</v>
      </c>
      <c r="L194" s="93" t="b">
        <v>0</v>
      </c>
    </row>
    <row r="195" spans="1:12" ht="15">
      <c r="A195" s="93" t="s">
        <v>1032</v>
      </c>
      <c r="B195" s="93" t="s">
        <v>747</v>
      </c>
      <c r="C195" s="93">
        <v>2</v>
      </c>
      <c r="D195" s="133">
        <v>0.003887029841727036</v>
      </c>
      <c r="E195" s="133">
        <v>2.1868151244474543</v>
      </c>
      <c r="F195" s="93" t="s">
        <v>1089</v>
      </c>
      <c r="G195" s="93" t="b">
        <v>0</v>
      </c>
      <c r="H195" s="93" t="b">
        <v>0</v>
      </c>
      <c r="I195" s="93" t="b">
        <v>0</v>
      </c>
      <c r="J195" s="93" t="b">
        <v>0</v>
      </c>
      <c r="K195" s="93" t="b">
        <v>0</v>
      </c>
      <c r="L195" s="93" t="b">
        <v>0</v>
      </c>
    </row>
    <row r="196" spans="1:12" ht="15">
      <c r="A196" s="93" t="s">
        <v>747</v>
      </c>
      <c r="B196" s="93" t="s">
        <v>1033</v>
      </c>
      <c r="C196" s="93">
        <v>2</v>
      </c>
      <c r="D196" s="133">
        <v>0.003887029841727036</v>
      </c>
      <c r="E196" s="133">
        <v>2.010723865391773</v>
      </c>
      <c r="F196" s="93" t="s">
        <v>1089</v>
      </c>
      <c r="G196" s="93" t="b">
        <v>0</v>
      </c>
      <c r="H196" s="93" t="b">
        <v>0</v>
      </c>
      <c r="I196" s="93" t="b">
        <v>0</v>
      </c>
      <c r="J196" s="93" t="b">
        <v>0</v>
      </c>
      <c r="K196" s="93" t="b">
        <v>0</v>
      </c>
      <c r="L196" s="93" t="b">
        <v>0</v>
      </c>
    </row>
    <row r="197" spans="1:12" ht="15">
      <c r="A197" s="93" t="s">
        <v>1033</v>
      </c>
      <c r="B197" s="93" t="s">
        <v>1034</v>
      </c>
      <c r="C197" s="93">
        <v>2</v>
      </c>
      <c r="D197" s="133">
        <v>0.003887029841727036</v>
      </c>
      <c r="E197" s="133">
        <v>2.4878451201114355</v>
      </c>
      <c r="F197" s="93" t="s">
        <v>1089</v>
      </c>
      <c r="G197" s="93" t="b">
        <v>0</v>
      </c>
      <c r="H197" s="93" t="b">
        <v>0</v>
      </c>
      <c r="I197" s="93" t="b">
        <v>0</v>
      </c>
      <c r="J197" s="93" t="b">
        <v>0</v>
      </c>
      <c r="K197" s="93" t="b">
        <v>0</v>
      </c>
      <c r="L197" s="93" t="b">
        <v>0</v>
      </c>
    </row>
    <row r="198" spans="1:12" ht="15">
      <c r="A198" s="93" t="s">
        <v>1034</v>
      </c>
      <c r="B198" s="93" t="s">
        <v>1035</v>
      </c>
      <c r="C198" s="93">
        <v>2</v>
      </c>
      <c r="D198" s="133">
        <v>0.003887029841727036</v>
      </c>
      <c r="E198" s="133">
        <v>2.4878451201114355</v>
      </c>
      <c r="F198" s="93" t="s">
        <v>1089</v>
      </c>
      <c r="G198" s="93" t="b">
        <v>0</v>
      </c>
      <c r="H198" s="93" t="b">
        <v>0</v>
      </c>
      <c r="I198" s="93" t="b">
        <v>0</v>
      </c>
      <c r="J198" s="93" t="b">
        <v>0</v>
      </c>
      <c r="K198" s="93" t="b">
        <v>0</v>
      </c>
      <c r="L198" s="93" t="b">
        <v>0</v>
      </c>
    </row>
    <row r="199" spans="1:12" ht="15">
      <c r="A199" s="93" t="s">
        <v>1035</v>
      </c>
      <c r="B199" s="93" t="s">
        <v>749</v>
      </c>
      <c r="C199" s="93">
        <v>2</v>
      </c>
      <c r="D199" s="133">
        <v>0.003887029841727036</v>
      </c>
      <c r="E199" s="133">
        <v>2.010723865391773</v>
      </c>
      <c r="F199" s="93" t="s">
        <v>1089</v>
      </c>
      <c r="G199" s="93" t="b">
        <v>0</v>
      </c>
      <c r="H199" s="93" t="b">
        <v>0</v>
      </c>
      <c r="I199" s="93" t="b">
        <v>0</v>
      </c>
      <c r="J199" s="93" t="b">
        <v>0</v>
      </c>
      <c r="K199" s="93" t="b">
        <v>0</v>
      </c>
      <c r="L199" s="93" t="b">
        <v>0</v>
      </c>
    </row>
    <row r="200" spans="1:12" ht="15">
      <c r="A200" s="93" t="s">
        <v>749</v>
      </c>
      <c r="B200" s="93" t="s">
        <v>1036</v>
      </c>
      <c r="C200" s="93">
        <v>2</v>
      </c>
      <c r="D200" s="133">
        <v>0.003887029841727036</v>
      </c>
      <c r="E200" s="133">
        <v>2.010723865391773</v>
      </c>
      <c r="F200" s="93" t="s">
        <v>1089</v>
      </c>
      <c r="G200" s="93" t="b">
        <v>0</v>
      </c>
      <c r="H200" s="93" t="b">
        <v>0</v>
      </c>
      <c r="I200" s="93" t="b">
        <v>0</v>
      </c>
      <c r="J200" s="93" t="b">
        <v>0</v>
      </c>
      <c r="K200" s="93" t="b">
        <v>0</v>
      </c>
      <c r="L200" s="93" t="b">
        <v>0</v>
      </c>
    </row>
    <row r="201" spans="1:12" ht="15">
      <c r="A201" s="93" t="s">
        <v>1036</v>
      </c>
      <c r="B201" s="93" t="s">
        <v>747</v>
      </c>
      <c r="C201" s="93">
        <v>2</v>
      </c>
      <c r="D201" s="133">
        <v>0.003887029841727036</v>
      </c>
      <c r="E201" s="133">
        <v>2.1868151244474543</v>
      </c>
      <c r="F201" s="93" t="s">
        <v>1089</v>
      </c>
      <c r="G201" s="93" t="b">
        <v>0</v>
      </c>
      <c r="H201" s="93" t="b">
        <v>0</v>
      </c>
      <c r="I201" s="93" t="b">
        <v>0</v>
      </c>
      <c r="J201" s="93" t="b">
        <v>0</v>
      </c>
      <c r="K201" s="93" t="b">
        <v>0</v>
      </c>
      <c r="L201" s="93" t="b">
        <v>0</v>
      </c>
    </row>
    <row r="202" spans="1:12" ht="15">
      <c r="A202" s="93" t="s">
        <v>747</v>
      </c>
      <c r="B202" s="93" t="s">
        <v>1037</v>
      </c>
      <c r="C202" s="93">
        <v>2</v>
      </c>
      <c r="D202" s="133">
        <v>0.003887029841727036</v>
      </c>
      <c r="E202" s="133">
        <v>2.010723865391773</v>
      </c>
      <c r="F202" s="93" t="s">
        <v>1089</v>
      </c>
      <c r="G202" s="93" t="b">
        <v>0</v>
      </c>
      <c r="H202" s="93" t="b">
        <v>0</v>
      </c>
      <c r="I202" s="93" t="b">
        <v>0</v>
      </c>
      <c r="J202" s="93" t="b">
        <v>0</v>
      </c>
      <c r="K202" s="93" t="b">
        <v>0</v>
      </c>
      <c r="L202" s="93" t="b">
        <v>0</v>
      </c>
    </row>
    <row r="203" spans="1:12" ht="15">
      <c r="A203" s="93" t="s">
        <v>1037</v>
      </c>
      <c r="B203" s="93" t="s">
        <v>1038</v>
      </c>
      <c r="C203" s="93">
        <v>2</v>
      </c>
      <c r="D203" s="133">
        <v>0.003887029841727036</v>
      </c>
      <c r="E203" s="133">
        <v>2.4878451201114355</v>
      </c>
      <c r="F203" s="93" t="s">
        <v>1089</v>
      </c>
      <c r="G203" s="93" t="b">
        <v>0</v>
      </c>
      <c r="H203" s="93" t="b">
        <v>0</v>
      </c>
      <c r="I203" s="93" t="b">
        <v>0</v>
      </c>
      <c r="J203" s="93" t="b">
        <v>0</v>
      </c>
      <c r="K203" s="93" t="b">
        <v>0</v>
      </c>
      <c r="L203" s="93" t="b">
        <v>0</v>
      </c>
    </row>
    <row r="204" spans="1:12" ht="15">
      <c r="A204" s="93" t="s">
        <v>1038</v>
      </c>
      <c r="B204" s="93" t="s">
        <v>749</v>
      </c>
      <c r="C204" s="93">
        <v>2</v>
      </c>
      <c r="D204" s="133">
        <v>0.003887029841727036</v>
      </c>
      <c r="E204" s="133">
        <v>2.010723865391773</v>
      </c>
      <c r="F204" s="93" t="s">
        <v>1089</v>
      </c>
      <c r="G204" s="93" t="b">
        <v>0</v>
      </c>
      <c r="H204" s="93" t="b">
        <v>0</v>
      </c>
      <c r="I204" s="93" t="b">
        <v>0</v>
      </c>
      <c r="J204" s="93" t="b">
        <v>0</v>
      </c>
      <c r="K204" s="93" t="b">
        <v>0</v>
      </c>
      <c r="L204" s="93" t="b">
        <v>0</v>
      </c>
    </row>
    <row r="205" spans="1:12" ht="15">
      <c r="A205" s="93" t="s">
        <v>749</v>
      </c>
      <c r="B205" s="93" t="s">
        <v>1039</v>
      </c>
      <c r="C205" s="93">
        <v>2</v>
      </c>
      <c r="D205" s="133">
        <v>0.003887029841727036</v>
      </c>
      <c r="E205" s="133">
        <v>2.010723865391773</v>
      </c>
      <c r="F205" s="93" t="s">
        <v>1089</v>
      </c>
      <c r="G205" s="93" t="b">
        <v>0</v>
      </c>
      <c r="H205" s="93" t="b">
        <v>0</v>
      </c>
      <c r="I205" s="93" t="b">
        <v>0</v>
      </c>
      <c r="J205" s="93" t="b">
        <v>0</v>
      </c>
      <c r="K205" s="93" t="b">
        <v>0</v>
      </c>
      <c r="L205" s="93" t="b">
        <v>0</v>
      </c>
    </row>
    <row r="206" spans="1:12" ht="15">
      <c r="A206" s="93" t="s">
        <v>745</v>
      </c>
      <c r="B206" s="93" t="s">
        <v>1040</v>
      </c>
      <c r="C206" s="93">
        <v>2</v>
      </c>
      <c r="D206" s="133">
        <v>0.003887029841727036</v>
      </c>
      <c r="E206" s="133">
        <v>1.885785128783473</v>
      </c>
      <c r="F206" s="93" t="s">
        <v>1089</v>
      </c>
      <c r="G206" s="93" t="b">
        <v>0</v>
      </c>
      <c r="H206" s="93" t="b">
        <v>0</v>
      </c>
      <c r="I206" s="93" t="b">
        <v>0</v>
      </c>
      <c r="J206" s="93" t="b">
        <v>0</v>
      </c>
      <c r="K206" s="93" t="b">
        <v>0</v>
      </c>
      <c r="L206" s="93" t="b">
        <v>0</v>
      </c>
    </row>
    <row r="207" spans="1:12" ht="15">
      <c r="A207" s="93" t="s">
        <v>1040</v>
      </c>
      <c r="B207" s="93" t="s">
        <v>1041</v>
      </c>
      <c r="C207" s="93">
        <v>2</v>
      </c>
      <c r="D207" s="133">
        <v>0.003887029841727036</v>
      </c>
      <c r="E207" s="133">
        <v>2.4878451201114355</v>
      </c>
      <c r="F207" s="93" t="s">
        <v>1089</v>
      </c>
      <c r="G207" s="93" t="b">
        <v>0</v>
      </c>
      <c r="H207" s="93" t="b">
        <v>0</v>
      </c>
      <c r="I207" s="93" t="b">
        <v>0</v>
      </c>
      <c r="J207" s="93" t="b">
        <v>0</v>
      </c>
      <c r="K207" s="93" t="b">
        <v>0</v>
      </c>
      <c r="L207" s="93" t="b">
        <v>0</v>
      </c>
    </row>
    <row r="208" spans="1:12" ht="15">
      <c r="A208" s="93" t="s">
        <v>1041</v>
      </c>
      <c r="B208" s="93" t="s">
        <v>1042</v>
      </c>
      <c r="C208" s="93">
        <v>2</v>
      </c>
      <c r="D208" s="133">
        <v>0.003887029841727036</v>
      </c>
      <c r="E208" s="133">
        <v>2.4878451201114355</v>
      </c>
      <c r="F208" s="93" t="s">
        <v>1089</v>
      </c>
      <c r="G208" s="93" t="b">
        <v>0</v>
      </c>
      <c r="H208" s="93" t="b">
        <v>0</v>
      </c>
      <c r="I208" s="93" t="b">
        <v>0</v>
      </c>
      <c r="J208" s="93" t="b">
        <v>0</v>
      </c>
      <c r="K208" s="93" t="b">
        <v>0</v>
      </c>
      <c r="L208" s="93" t="b">
        <v>0</v>
      </c>
    </row>
    <row r="209" spans="1:12" ht="15">
      <c r="A209" s="93" t="s">
        <v>1042</v>
      </c>
      <c r="B209" s="93" t="s">
        <v>1043</v>
      </c>
      <c r="C209" s="93">
        <v>2</v>
      </c>
      <c r="D209" s="133">
        <v>0.003887029841727036</v>
      </c>
      <c r="E209" s="133">
        <v>2.4878451201114355</v>
      </c>
      <c r="F209" s="93" t="s">
        <v>1089</v>
      </c>
      <c r="G209" s="93" t="b">
        <v>0</v>
      </c>
      <c r="H209" s="93" t="b">
        <v>0</v>
      </c>
      <c r="I209" s="93" t="b">
        <v>0</v>
      </c>
      <c r="J209" s="93" t="b">
        <v>0</v>
      </c>
      <c r="K209" s="93" t="b">
        <v>0</v>
      </c>
      <c r="L209" s="93" t="b">
        <v>0</v>
      </c>
    </row>
    <row r="210" spans="1:12" ht="15">
      <c r="A210" s="93" t="s">
        <v>1043</v>
      </c>
      <c r="B210" s="93" t="s">
        <v>1044</v>
      </c>
      <c r="C210" s="93">
        <v>2</v>
      </c>
      <c r="D210" s="133">
        <v>0.003887029841727036</v>
      </c>
      <c r="E210" s="133">
        <v>2.4878451201114355</v>
      </c>
      <c r="F210" s="93" t="s">
        <v>1089</v>
      </c>
      <c r="G210" s="93" t="b">
        <v>0</v>
      </c>
      <c r="H210" s="93" t="b">
        <v>0</v>
      </c>
      <c r="I210" s="93" t="b">
        <v>0</v>
      </c>
      <c r="J210" s="93" t="b">
        <v>0</v>
      </c>
      <c r="K210" s="93" t="b">
        <v>0</v>
      </c>
      <c r="L210" s="93" t="b">
        <v>0</v>
      </c>
    </row>
    <row r="211" spans="1:12" ht="15">
      <c r="A211" s="93" t="s">
        <v>1044</v>
      </c>
      <c r="B211" s="93" t="s">
        <v>745</v>
      </c>
      <c r="C211" s="93">
        <v>2</v>
      </c>
      <c r="D211" s="133">
        <v>0.003887029841727036</v>
      </c>
      <c r="E211" s="133">
        <v>2.010723865391773</v>
      </c>
      <c r="F211" s="93" t="s">
        <v>1089</v>
      </c>
      <c r="G211" s="93" t="b">
        <v>0</v>
      </c>
      <c r="H211" s="93" t="b">
        <v>0</v>
      </c>
      <c r="I211" s="93" t="b">
        <v>0</v>
      </c>
      <c r="J211" s="93" t="b">
        <v>0</v>
      </c>
      <c r="K211" s="93" t="b">
        <v>0</v>
      </c>
      <c r="L211" s="93" t="b">
        <v>0</v>
      </c>
    </row>
    <row r="212" spans="1:12" ht="15">
      <c r="A212" s="93" t="s">
        <v>745</v>
      </c>
      <c r="B212" s="93" t="s">
        <v>1045</v>
      </c>
      <c r="C212" s="93">
        <v>2</v>
      </c>
      <c r="D212" s="133">
        <v>0.003887029841727036</v>
      </c>
      <c r="E212" s="133">
        <v>1.885785128783473</v>
      </c>
      <c r="F212" s="93" t="s">
        <v>1089</v>
      </c>
      <c r="G212" s="93" t="b">
        <v>0</v>
      </c>
      <c r="H212" s="93" t="b">
        <v>0</v>
      </c>
      <c r="I212" s="93" t="b">
        <v>0</v>
      </c>
      <c r="J212" s="93" t="b">
        <v>0</v>
      </c>
      <c r="K212" s="93" t="b">
        <v>0</v>
      </c>
      <c r="L212" s="93" t="b">
        <v>0</v>
      </c>
    </row>
    <row r="213" spans="1:12" ht="15">
      <c r="A213" s="93" t="s">
        <v>1045</v>
      </c>
      <c r="B213" s="93" t="s">
        <v>1046</v>
      </c>
      <c r="C213" s="93">
        <v>2</v>
      </c>
      <c r="D213" s="133">
        <v>0.003887029841727036</v>
      </c>
      <c r="E213" s="133">
        <v>2.4878451201114355</v>
      </c>
      <c r="F213" s="93" t="s">
        <v>1089</v>
      </c>
      <c r="G213" s="93" t="b">
        <v>0</v>
      </c>
      <c r="H213" s="93" t="b">
        <v>0</v>
      </c>
      <c r="I213" s="93" t="b">
        <v>0</v>
      </c>
      <c r="J213" s="93" t="b">
        <v>0</v>
      </c>
      <c r="K213" s="93" t="b">
        <v>0</v>
      </c>
      <c r="L213" s="93" t="b">
        <v>0</v>
      </c>
    </row>
    <row r="214" spans="1:12" ht="15">
      <c r="A214" s="93" t="s">
        <v>1046</v>
      </c>
      <c r="B214" s="93" t="s">
        <v>1047</v>
      </c>
      <c r="C214" s="93">
        <v>2</v>
      </c>
      <c r="D214" s="133">
        <v>0.003887029841727036</v>
      </c>
      <c r="E214" s="133">
        <v>2.4878451201114355</v>
      </c>
      <c r="F214" s="93" t="s">
        <v>1089</v>
      </c>
      <c r="G214" s="93" t="b">
        <v>0</v>
      </c>
      <c r="H214" s="93" t="b">
        <v>0</v>
      </c>
      <c r="I214" s="93" t="b">
        <v>0</v>
      </c>
      <c r="J214" s="93" t="b">
        <v>0</v>
      </c>
      <c r="K214" s="93" t="b">
        <v>0</v>
      </c>
      <c r="L214" s="93" t="b">
        <v>0</v>
      </c>
    </row>
    <row r="215" spans="1:12" ht="15">
      <c r="A215" s="93" t="s">
        <v>1047</v>
      </c>
      <c r="B215" s="93" t="s">
        <v>1048</v>
      </c>
      <c r="C215" s="93">
        <v>2</v>
      </c>
      <c r="D215" s="133">
        <v>0.003887029841727036</v>
      </c>
      <c r="E215" s="133">
        <v>2.4878451201114355</v>
      </c>
      <c r="F215" s="93" t="s">
        <v>1089</v>
      </c>
      <c r="G215" s="93" t="b">
        <v>0</v>
      </c>
      <c r="H215" s="93" t="b">
        <v>0</v>
      </c>
      <c r="I215" s="93" t="b">
        <v>0</v>
      </c>
      <c r="J215" s="93" t="b">
        <v>0</v>
      </c>
      <c r="K215" s="93" t="b">
        <v>0</v>
      </c>
      <c r="L215" s="93" t="b">
        <v>0</v>
      </c>
    </row>
    <row r="216" spans="1:12" ht="15">
      <c r="A216" s="93" t="s">
        <v>1048</v>
      </c>
      <c r="B216" s="93" t="s">
        <v>1049</v>
      </c>
      <c r="C216" s="93">
        <v>2</v>
      </c>
      <c r="D216" s="133">
        <v>0.003887029841727036</v>
      </c>
      <c r="E216" s="133">
        <v>2.4878451201114355</v>
      </c>
      <c r="F216" s="93" t="s">
        <v>1089</v>
      </c>
      <c r="G216" s="93" t="b">
        <v>0</v>
      </c>
      <c r="H216" s="93" t="b">
        <v>0</v>
      </c>
      <c r="I216" s="93" t="b">
        <v>0</v>
      </c>
      <c r="J216" s="93" t="b">
        <v>0</v>
      </c>
      <c r="K216" s="93" t="b">
        <v>0</v>
      </c>
      <c r="L216" s="93" t="b">
        <v>0</v>
      </c>
    </row>
    <row r="217" spans="1:12" ht="15">
      <c r="A217" s="93" t="s">
        <v>1049</v>
      </c>
      <c r="B217" s="93" t="s">
        <v>1050</v>
      </c>
      <c r="C217" s="93">
        <v>2</v>
      </c>
      <c r="D217" s="133">
        <v>0.003887029841727036</v>
      </c>
      <c r="E217" s="133">
        <v>2.4878451201114355</v>
      </c>
      <c r="F217" s="93" t="s">
        <v>1089</v>
      </c>
      <c r="G217" s="93" t="b">
        <v>0</v>
      </c>
      <c r="H217" s="93" t="b">
        <v>0</v>
      </c>
      <c r="I217" s="93" t="b">
        <v>0</v>
      </c>
      <c r="J217" s="93" t="b">
        <v>0</v>
      </c>
      <c r="K217" s="93" t="b">
        <v>0</v>
      </c>
      <c r="L217" s="93" t="b">
        <v>0</v>
      </c>
    </row>
    <row r="218" spans="1:12" ht="15">
      <c r="A218" s="93" t="s">
        <v>1050</v>
      </c>
      <c r="B218" s="93" t="s">
        <v>745</v>
      </c>
      <c r="C218" s="93">
        <v>2</v>
      </c>
      <c r="D218" s="133">
        <v>0.003887029841727036</v>
      </c>
      <c r="E218" s="133">
        <v>2.010723865391773</v>
      </c>
      <c r="F218" s="93" t="s">
        <v>1089</v>
      </c>
      <c r="G218" s="93" t="b">
        <v>0</v>
      </c>
      <c r="H218" s="93" t="b">
        <v>0</v>
      </c>
      <c r="I218" s="93" t="b">
        <v>0</v>
      </c>
      <c r="J218" s="93" t="b">
        <v>0</v>
      </c>
      <c r="K218" s="93" t="b">
        <v>0</v>
      </c>
      <c r="L218" s="93" t="b">
        <v>0</v>
      </c>
    </row>
    <row r="219" spans="1:12" ht="15">
      <c r="A219" s="93" t="s">
        <v>745</v>
      </c>
      <c r="B219" s="93" t="s">
        <v>1051</v>
      </c>
      <c r="C219" s="93">
        <v>2</v>
      </c>
      <c r="D219" s="133">
        <v>0.003887029841727036</v>
      </c>
      <c r="E219" s="133">
        <v>1.885785128783473</v>
      </c>
      <c r="F219" s="93" t="s">
        <v>1089</v>
      </c>
      <c r="G219" s="93" t="b">
        <v>0</v>
      </c>
      <c r="H219" s="93" t="b">
        <v>0</v>
      </c>
      <c r="I219" s="93" t="b">
        <v>0</v>
      </c>
      <c r="J219" s="93" t="b">
        <v>0</v>
      </c>
      <c r="K219" s="93" t="b">
        <v>0</v>
      </c>
      <c r="L219" s="93" t="b">
        <v>0</v>
      </c>
    </row>
    <row r="220" spans="1:12" ht="15">
      <c r="A220" s="93" t="s">
        <v>1051</v>
      </c>
      <c r="B220" s="93" t="s">
        <v>1052</v>
      </c>
      <c r="C220" s="93">
        <v>2</v>
      </c>
      <c r="D220" s="133">
        <v>0.003887029841727036</v>
      </c>
      <c r="E220" s="133">
        <v>2.4878451201114355</v>
      </c>
      <c r="F220" s="93" t="s">
        <v>1089</v>
      </c>
      <c r="G220" s="93" t="b">
        <v>0</v>
      </c>
      <c r="H220" s="93" t="b">
        <v>0</v>
      </c>
      <c r="I220" s="93" t="b">
        <v>0</v>
      </c>
      <c r="J220" s="93" t="b">
        <v>0</v>
      </c>
      <c r="K220" s="93" t="b">
        <v>0</v>
      </c>
      <c r="L220" s="93" t="b">
        <v>0</v>
      </c>
    </row>
    <row r="221" spans="1:12" ht="15">
      <c r="A221" s="93" t="s">
        <v>1052</v>
      </c>
      <c r="B221" s="93" t="s">
        <v>1053</v>
      </c>
      <c r="C221" s="93">
        <v>2</v>
      </c>
      <c r="D221" s="133">
        <v>0.003887029841727036</v>
      </c>
      <c r="E221" s="133">
        <v>2.4878451201114355</v>
      </c>
      <c r="F221" s="93" t="s">
        <v>1089</v>
      </c>
      <c r="G221" s="93" t="b">
        <v>0</v>
      </c>
      <c r="H221" s="93" t="b">
        <v>0</v>
      </c>
      <c r="I221" s="93" t="b">
        <v>0</v>
      </c>
      <c r="J221" s="93" t="b">
        <v>0</v>
      </c>
      <c r="K221" s="93" t="b">
        <v>0</v>
      </c>
      <c r="L221" s="93" t="b">
        <v>0</v>
      </c>
    </row>
    <row r="222" spans="1:12" ht="15">
      <c r="A222" s="93" t="s">
        <v>1053</v>
      </c>
      <c r="B222" s="93" t="s">
        <v>745</v>
      </c>
      <c r="C222" s="93">
        <v>2</v>
      </c>
      <c r="D222" s="133">
        <v>0.003887029841727036</v>
      </c>
      <c r="E222" s="133">
        <v>2.010723865391773</v>
      </c>
      <c r="F222" s="93" t="s">
        <v>1089</v>
      </c>
      <c r="G222" s="93" t="b">
        <v>0</v>
      </c>
      <c r="H222" s="93" t="b">
        <v>0</v>
      </c>
      <c r="I222" s="93" t="b">
        <v>0</v>
      </c>
      <c r="J222" s="93" t="b">
        <v>0</v>
      </c>
      <c r="K222" s="93" t="b">
        <v>0</v>
      </c>
      <c r="L222" s="93" t="b">
        <v>0</v>
      </c>
    </row>
    <row r="223" spans="1:12" ht="15">
      <c r="A223" s="93" t="s">
        <v>745</v>
      </c>
      <c r="B223" s="93" t="s">
        <v>1054</v>
      </c>
      <c r="C223" s="93">
        <v>2</v>
      </c>
      <c r="D223" s="133">
        <v>0.003887029841727036</v>
      </c>
      <c r="E223" s="133">
        <v>1.885785128783473</v>
      </c>
      <c r="F223" s="93" t="s">
        <v>1089</v>
      </c>
      <c r="G223" s="93" t="b">
        <v>0</v>
      </c>
      <c r="H223" s="93" t="b">
        <v>0</v>
      </c>
      <c r="I223" s="93" t="b">
        <v>0</v>
      </c>
      <c r="J223" s="93" t="b">
        <v>0</v>
      </c>
      <c r="K223" s="93" t="b">
        <v>0</v>
      </c>
      <c r="L223" s="93" t="b">
        <v>0</v>
      </c>
    </row>
    <row r="224" spans="1:12" ht="15">
      <c r="A224" s="93" t="s">
        <v>1054</v>
      </c>
      <c r="B224" s="93" t="s">
        <v>1055</v>
      </c>
      <c r="C224" s="93">
        <v>2</v>
      </c>
      <c r="D224" s="133">
        <v>0.003887029841727036</v>
      </c>
      <c r="E224" s="133">
        <v>2.4878451201114355</v>
      </c>
      <c r="F224" s="93" t="s">
        <v>1089</v>
      </c>
      <c r="G224" s="93" t="b">
        <v>0</v>
      </c>
      <c r="H224" s="93" t="b">
        <v>0</v>
      </c>
      <c r="I224" s="93" t="b">
        <v>0</v>
      </c>
      <c r="J224" s="93" t="b">
        <v>0</v>
      </c>
      <c r="K224" s="93" t="b">
        <v>0</v>
      </c>
      <c r="L224" s="93" t="b">
        <v>0</v>
      </c>
    </row>
    <row r="225" spans="1:12" ht="15">
      <c r="A225" s="93" t="s">
        <v>1055</v>
      </c>
      <c r="B225" s="93" t="s">
        <v>1056</v>
      </c>
      <c r="C225" s="93">
        <v>2</v>
      </c>
      <c r="D225" s="133">
        <v>0.003887029841727036</v>
      </c>
      <c r="E225" s="133">
        <v>2.4878451201114355</v>
      </c>
      <c r="F225" s="93" t="s">
        <v>1089</v>
      </c>
      <c r="G225" s="93" t="b">
        <v>0</v>
      </c>
      <c r="H225" s="93" t="b">
        <v>0</v>
      </c>
      <c r="I225" s="93" t="b">
        <v>0</v>
      </c>
      <c r="J225" s="93" t="b">
        <v>0</v>
      </c>
      <c r="K225" s="93" t="b">
        <v>0</v>
      </c>
      <c r="L225" s="93" t="b">
        <v>0</v>
      </c>
    </row>
    <row r="226" spans="1:12" ht="15">
      <c r="A226" s="93" t="s">
        <v>1056</v>
      </c>
      <c r="B226" s="93" t="s">
        <v>1057</v>
      </c>
      <c r="C226" s="93">
        <v>2</v>
      </c>
      <c r="D226" s="133">
        <v>0.003887029841727036</v>
      </c>
      <c r="E226" s="133">
        <v>2.4878451201114355</v>
      </c>
      <c r="F226" s="93" t="s">
        <v>1089</v>
      </c>
      <c r="G226" s="93" t="b">
        <v>0</v>
      </c>
      <c r="H226" s="93" t="b">
        <v>0</v>
      </c>
      <c r="I226" s="93" t="b">
        <v>0</v>
      </c>
      <c r="J226" s="93" t="b">
        <v>0</v>
      </c>
      <c r="K226" s="93" t="b">
        <v>0</v>
      </c>
      <c r="L226" s="93" t="b">
        <v>0</v>
      </c>
    </row>
    <row r="227" spans="1:12" ht="15">
      <c r="A227" s="93" t="s">
        <v>1057</v>
      </c>
      <c r="B227" s="93" t="s">
        <v>1058</v>
      </c>
      <c r="C227" s="93">
        <v>2</v>
      </c>
      <c r="D227" s="133">
        <v>0.003887029841727036</v>
      </c>
      <c r="E227" s="133">
        <v>2.4878451201114355</v>
      </c>
      <c r="F227" s="93" t="s">
        <v>1089</v>
      </c>
      <c r="G227" s="93" t="b">
        <v>0</v>
      </c>
      <c r="H227" s="93" t="b">
        <v>0</v>
      </c>
      <c r="I227" s="93" t="b">
        <v>0</v>
      </c>
      <c r="J227" s="93" t="b">
        <v>0</v>
      </c>
      <c r="K227" s="93" t="b">
        <v>0</v>
      </c>
      <c r="L227" s="93" t="b">
        <v>0</v>
      </c>
    </row>
    <row r="228" spans="1:12" ht="15">
      <c r="A228" s="93" t="s">
        <v>1059</v>
      </c>
      <c r="B228" s="93" t="s">
        <v>1060</v>
      </c>
      <c r="C228" s="93">
        <v>2</v>
      </c>
      <c r="D228" s="133">
        <v>0.003887029841727036</v>
      </c>
      <c r="E228" s="133">
        <v>2.4878451201114355</v>
      </c>
      <c r="F228" s="93" t="s">
        <v>1089</v>
      </c>
      <c r="G228" s="93" t="b">
        <v>0</v>
      </c>
      <c r="H228" s="93" t="b">
        <v>0</v>
      </c>
      <c r="I228" s="93" t="b">
        <v>0</v>
      </c>
      <c r="J228" s="93" t="b">
        <v>0</v>
      </c>
      <c r="K228" s="93" t="b">
        <v>0</v>
      </c>
      <c r="L228" s="93" t="b">
        <v>0</v>
      </c>
    </row>
    <row r="229" spans="1:12" ht="15">
      <c r="A229" s="93" t="s">
        <v>1060</v>
      </c>
      <c r="B229" s="93" t="s">
        <v>1061</v>
      </c>
      <c r="C229" s="93">
        <v>2</v>
      </c>
      <c r="D229" s="133">
        <v>0.003887029841727036</v>
      </c>
      <c r="E229" s="133">
        <v>2.4878451201114355</v>
      </c>
      <c r="F229" s="93" t="s">
        <v>1089</v>
      </c>
      <c r="G229" s="93" t="b">
        <v>0</v>
      </c>
      <c r="H229" s="93" t="b">
        <v>0</v>
      </c>
      <c r="I229" s="93" t="b">
        <v>0</v>
      </c>
      <c r="J229" s="93" t="b">
        <v>0</v>
      </c>
      <c r="K229" s="93" t="b">
        <v>0</v>
      </c>
      <c r="L229" s="93" t="b">
        <v>0</v>
      </c>
    </row>
    <row r="230" spans="1:12" ht="15">
      <c r="A230" s="93" t="s">
        <v>1061</v>
      </c>
      <c r="B230" s="93" t="s">
        <v>1062</v>
      </c>
      <c r="C230" s="93">
        <v>2</v>
      </c>
      <c r="D230" s="133">
        <v>0.003887029841727036</v>
      </c>
      <c r="E230" s="133">
        <v>2.4878451201114355</v>
      </c>
      <c r="F230" s="93" t="s">
        <v>1089</v>
      </c>
      <c r="G230" s="93" t="b">
        <v>0</v>
      </c>
      <c r="H230" s="93" t="b">
        <v>0</v>
      </c>
      <c r="I230" s="93" t="b">
        <v>0</v>
      </c>
      <c r="J230" s="93" t="b">
        <v>0</v>
      </c>
      <c r="K230" s="93" t="b">
        <v>0</v>
      </c>
      <c r="L230" s="93" t="b">
        <v>0</v>
      </c>
    </row>
    <row r="231" spans="1:12" ht="15">
      <c r="A231" s="93" t="s">
        <v>1062</v>
      </c>
      <c r="B231" s="93" t="s">
        <v>1063</v>
      </c>
      <c r="C231" s="93">
        <v>2</v>
      </c>
      <c r="D231" s="133">
        <v>0.003887029841727036</v>
      </c>
      <c r="E231" s="133">
        <v>2.4878451201114355</v>
      </c>
      <c r="F231" s="93" t="s">
        <v>1089</v>
      </c>
      <c r="G231" s="93" t="b">
        <v>0</v>
      </c>
      <c r="H231" s="93" t="b">
        <v>0</v>
      </c>
      <c r="I231" s="93" t="b">
        <v>0</v>
      </c>
      <c r="J231" s="93" t="b">
        <v>0</v>
      </c>
      <c r="K231" s="93" t="b">
        <v>0</v>
      </c>
      <c r="L231" s="93" t="b">
        <v>0</v>
      </c>
    </row>
    <row r="232" spans="1:12" ht="15">
      <c r="A232" s="93" t="s">
        <v>1063</v>
      </c>
      <c r="B232" s="93" t="s">
        <v>1064</v>
      </c>
      <c r="C232" s="93">
        <v>2</v>
      </c>
      <c r="D232" s="133">
        <v>0.003887029841727036</v>
      </c>
      <c r="E232" s="133">
        <v>2.4878451201114355</v>
      </c>
      <c r="F232" s="93" t="s">
        <v>1089</v>
      </c>
      <c r="G232" s="93" t="b">
        <v>0</v>
      </c>
      <c r="H232" s="93" t="b">
        <v>0</v>
      </c>
      <c r="I232" s="93" t="b">
        <v>0</v>
      </c>
      <c r="J232" s="93" t="b">
        <v>0</v>
      </c>
      <c r="K232" s="93" t="b">
        <v>0</v>
      </c>
      <c r="L232" s="93" t="b">
        <v>0</v>
      </c>
    </row>
    <row r="233" spans="1:12" ht="15">
      <c r="A233" s="93" t="s">
        <v>1064</v>
      </c>
      <c r="B233" s="93" t="s">
        <v>1065</v>
      </c>
      <c r="C233" s="93">
        <v>2</v>
      </c>
      <c r="D233" s="133">
        <v>0.003887029841727036</v>
      </c>
      <c r="E233" s="133">
        <v>2.4878451201114355</v>
      </c>
      <c r="F233" s="93" t="s">
        <v>1089</v>
      </c>
      <c r="G233" s="93" t="b">
        <v>0</v>
      </c>
      <c r="H233" s="93" t="b">
        <v>0</v>
      </c>
      <c r="I233" s="93" t="b">
        <v>0</v>
      </c>
      <c r="J233" s="93" t="b">
        <v>0</v>
      </c>
      <c r="K233" s="93" t="b">
        <v>0</v>
      </c>
      <c r="L233" s="93" t="b">
        <v>0</v>
      </c>
    </row>
    <row r="234" spans="1:12" ht="15">
      <c r="A234" s="93" t="s">
        <v>1065</v>
      </c>
      <c r="B234" s="93" t="s">
        <v>1066</v>
      </c>
      <c r="C234" s="93">
        <v>2</v>
      </c>
      <c r="D234" s="133">
        <v>0.003887029841727036</v>
      </c>
      <c r="E234" s="133">
        <v>2.4878451201114355</v>
      </c>
      <c r="F234" s="93" t="s">
        <v>1089</v>
      </c>
      <c r="G234" s="93" t="b">
        <v>0</v>
      </c>
      <c r="H234" s="93" t="b">
        <v>0</v>
      </c>
      <c r="I234" s="93" t="b">
        <v>0</v>
      </c>
      <c r="J234" s="93" t="b">
        <v>0</v>
      </c>
      <c r="K234" s="93" t="b">
        <v>0</v>
      </c>
      <c r="L234" s="93" t="b">
        <v>0</v>
      </c>
    </row>
    <row r="235" spans="1:12" ht="15">
      <c r="A235" s="93" t="s">
        <v>1066</v>
      </c>
      <c r="B235" s="93" t="s">
        <v>750</v>
      </c>
      <c r="C235" s="93">
        <v>2</v>
      </c>
      <c r="D235" s="133">
        <v>0.003887029841727036</v>
      </c>
      <c r="E235" s="133">
        <v>2.1868151244474543</v>
      </c>
      <c r="F235" s="93" t="s">
        <v>1089</v>
      </c>
      <c r="G235" s="93" t="b">
        <v>0</v>
      </c>
      <c r="H235" s="93" t="b">
        <v>0</v>
      </c>
      <c r="I235" s="93" t="b">
        <v>0</v>
      </c>
      <c r="J235" s="93" t="b">
        <v>0</v>
      </c>
      <c r="K235" s="93" t="b">
        <v>0</v>
      </c>
      <c r="L235" s="93" t="b">
        <v>0</v>
      </c>
    </row>
    <row r="236" spans="1:12" ht="15">
      <c r="A236" s="93" t="s">
        <v>750</v>
      </c>
      <c r="B236" s="93" t="s">
        <v>1067</v>
      </c>
      <c r="C236" s="93">
        <v>2</v>
      </c>
      <c r="D236" s="133">
        <v>0.003887029841727036</v>
      </c>
      <c r="E236" s="133">
        <v>2.1868151244474543</v>
      </c>
      <c r="F236" s="93" t="s">
        <v>1089</v>
      </c>
      <c r="G236" s="93" t="b">
        <v>0</v>
      </c>
      <c r="H236" s="93" t="b">
        <v>0</v>
      </c>
      <c r="I236" s="93" t="b">
        <v>0</v>
      </c>
      <c r="J236" s="93" t="b">
        <v>0</v>
      </c>
      <c r="K236" s="93" t="b">
        <v>0</v>
      </c>
      <c r="L236" s="93" t="b">
        <v>0</v>
      </c>
    </row>
    <row r="237" spans="1:12" ht="15">
      <c r="A237" s="93" t="s">
        <v>1067</v>
      </c>
      <c r="B237" s="93" t="s">
        <v>1068</v>
      </c>
      <c r="C237" s="93">
        <v>2</v>
      </c>
      <c r="D237" s="133">
        <v>0.003887029841727036</v>
      </c>
      <c r="E237" s="133">
        <v>2.4878451201114355</v>
      </c>
      <c r="F237" s="93" t="s">
        <v>1089</v>
      </c>
      <c r="G237" s="93" t="b">
        <v>0</v>
      </c>
      <c r="H237" s="93" t="b">
        <v>0</v>
      </c>
      <c r="I237" s="93" t="b">
        <v>0</v>
      </c>
      <c r="J237" s="93" t="b">
        <v>0</v>
      </c>
      <c r="K237" s="93" t="b">
        <v>0</v>
      </c>
      <c r="L237" s="93" t="b">
        <v>0</v>
      </c>
    </row>
    <row r="238" spans="1:12" ht="15">
      <c r="A238" s="93" t="s">
        <v>1068</v>
      </c>
      <c r="B238" s="93" t="s">
        <v>1069</v>
      </c>
      <c r="C238" s="93">
        <v>2</v>
      </c>
      <c r="D238" s="133">
        <v>0.003887029841727036</v>
      </c>
      <c r="E238" s="133">
        <v>2.4878451201114355</v>
      </c>
      <c r="F238" s="93" t="s">
        <v>1089</v>
      </c>
      <c r="G238" s="93" t="b">
        <v>0</v>
      </c>
      <c r="H238" s="93" t="b">
        <v>0</v>
      </c>
      <c r="I238" s="93" t="b">
        <v>0</v>
      </c>
      <c r="J238" s="93" t="b">
        <v>0</v>
      </c>
      <c r="K238" s="93" t="b">
        <v>0</v>
      </c>
      <c r="L238" s="93" t="b">
        <v>0</v>
      </c>
    </row>
    <row r="239" spans="1:12" ht="15">
      <c r="A239" s="93" t="s">
        <v>1069</v>
      </c>
      <c r="B239" s="93" t="s">
        <v>1070</v>
      </c>
      <c r="C239" s="93">
        <v>2</v>
      </c>
      <c r="D239" s="133">
        <v>0.003887029841727036</v>
      </c>
      <c r="E239" s="133">
        <v>2.4878451201114355</v>
      </c>
      <c r="F239" s="93" t="s">
        <v>1089</v>
      </c>
      <c r="G239" s="93" t="b">
        <v>0</v>
      </c>
      <c r="H239" s="93" t="b">
        <v>0</v>
      </c>
      <c r="I239" s="93" t="b">
        <v>0</v>
      </c>
      <c r="J239" s="93" t="b">
        <v>0</v>
      </c>
      <c r="K239" s="93" t="b">
        <v>0</v>
      </c>
      <c r="L239" s="93" t="b">
        <v>0</v>
      </c>
    </row>
    <row r="240" spans="1:12" ht="15">
      <c r="A240" s="93" t="s">
        <v>1070</v>
      </c>
      <c r="B240" s="93" t="s">
        <v>1071</v>
      </c>
      <c r="C240" s="93">
        <v>2</v>
      </c>
      <c r="D240" s="133">
        <v>0.003887029841727036</v>
      </c>
      <c r="E240" s="133">
        <v>2.4878451201114355</v>
      </c>
      <c r="F240" s="93" t="s">
        <v>1089</v>
      </c>
      <c r="G240" s="93" t="b">
        <v>0</v>
      </c>
      <c r="H240" s="93" t="b">
        <v>0</v>
      </c>
      <c r="I240" s="93" t="b">
        <v>0</v>
      </c>
      <c r="J240" s="93" t="b">
        <v>0</v>
      </c>
      <c r="K240" s="93" t="b">
        <v>0</v>
      </c>
      <c r="L240" s="93" t="b">
        <v>0</v>
      </c>
    </row>
    <row r="241" spans="1:12" ht="15">
      <c r="A241" s="93" t="s">
        <v>1071</v>
      </c>
      <c r="B241" s="93" t="s">
        <v>1072</v>
      </c>
      <c r="C241" s="93">
        <v>2</v>
      </c>
      <c r="D241" s="133">
        <v>0.003887029841727036</v>
      </c>
      <c r="E241" s="133">
        <v>2.4878451201114355</v>
      </c>
      <c r="F241" s="93" t="s">
        <v>1089</v>
      </c>
      <c r="G241" s="93" t="b">
        <v>0</v>
      </c>
      <c r="H241" s="93" t="b">
        <v>0</v>
      </c>
      <c r="I241" s="93" t="b">
        <v>0</v>
      </c>
      <c r="J241" s="93" t="b">
        <v>0</v>
      </c>
      <c r="K241" s="93" t="b">
        <v>0</v>
      </c>
      <c r="L241" s="93" t="b">
        <v>0</v>
      </c>
    </row>
    <row r="242" spans="1:12" ht="15">
      <c r="A242" s="93" t="s">
        <v>1072</v>
      </c>
      <c r="B242" s="93" t="s">
        <v>1073</v>
      </c>
      <c r="C242" s="93">
        <v>2</v>
      </c>
      <c r="D242" s="133">
        <v>0.003887029841727036</v>
      </c>
      <c r="E242" s="133">
        <v>2.4878451201114355</v>
      </c>
      <c r="F242" s="93" t="s">
        <v>1089</v>
      </c>
      <c r="G242" s="93" t="b">
        <v>0</v>
      </c>
      <c r="H242" s="93" t="b">
        <v>0</v>
      </c>
      <c r="I242" s="93" t="b">
        <v>0</v>
      </c>
      <c r="J242" s="93" t="b">
        <v>0</v>
      </c>
      <c r="K242" s="93" t="b">
        <v>0</v>
      </c>
      <c r="L242" s="93" t="b">
        <v>0</v>
      </c>
    </row>
    <row r="243" spans="1:12" ht="15">
      <c r="A243" s="93" t="s">
        <v>1073</v>
      </c>
      <c r="B243" s="93" t="s">
        <v>1074</v>
      </c>
      <c r="C243" s="93">
        <v>2</v>
      </c>
      <c r="D243" s="133">
        <v>0.003887029841727036</v>
      </c>
      <c r="E243" s="133">
        <v>2.4878451201114355</v>
      </c>
      <c r="F243" s="93" t="s">
        <v>1089</v>
      </c>
      <c r="G243" s="93" t="b">
        <v>0</v>
      </c>
      <c r="H243" s="93" t="b">
        <v>0</v>
      </c>
      <c r="I243" s="93" t="b">
        <v>0</v>
      </c>
      <c r="J243" s="93" t="b">
        <v>0</v>
      </c>
      <c r="K243" s="93" t="b">
        <v>0</v>
      </c>
      <c r="L243" s="93" t="b">
        <v>0</v>
      </c>
    </row>
    <row r="244" spans="1:12" ht="15">
      <c r="A244" s="93" t="s">
        <v>1074</v>
      </c>
      <c r="B244" s="93" t="s">
        <v>1075</v>
      </c>
      <c r="C244" s="93">
        <v>2</v>
      </c>
      <c r="D244" s="133">
        <v>0.003887029841727036</v>
      </c>
      <c r="E244" s="133">
        <v>2.4878451201114355</v>
      </c>
      <c r="F244" s="93" t="s">
        <v>1089</v>
      </c>
      <c r="G244" s="93" t="b">
        <v>0</v>
      </c>
      <c r="H244" s="93" t="b">
        <v>0</v>
      </c>
      <c r="I244" s="93" t="b">
        <v>0</v>
      </c>
      <c r="J244" s="93" t="b">
        <v>0</v>
      </c>
      <c r="K244" s="93" t="b">
        <v>0</v>
      </c>
      <c r="L244" s="93" t="b">
        <v>0</v>
      </c>
    </row>
    <row r="245" spans="1:12" ht="15">
      <c r="A245" s="93" t="s">
        <v>1075</v>
      </c>
      <c r="B245" s="93" t="s">
        <v>743</v>
      </c>
      <c r="C245" s="93">
        <v>2</v>
      </c>
      <c r="D245" s="133">
        <v>0.003887029841727036</v>
      </c>
      <c r="E245" s="133">
        <v>1.7474824306171917</v>
      </c>
      <c r="F245" s="93" t="s">
        <v>1089</v>
      </c>
      <c r="G245" s="93" t="b">
        <v>0</v>
      </c>
      <c r="H245" s="93" t="b">
        <v>0</v>
      </c>
      <c r="I245" s="93" t="b">
        <v>0</v>
      </c>
      <c r="J245" s="93" t="b">
        <v>0</v>
      </c>
      <c r="K245" s="93" t="b">
        <v>0</v>
      </c>
      <c r="L245" s="93" t="b">
        <v>0</v>
      </c>
    </row>
    <row r="246" spans="1:12" ht="15">
      <c r="A246" s="93" t="s">
        <v>743</v>
      </c>
      <c r="B246" s="93" t="s">
        <v>1076</v>
      </c>
      <c r="C246" s="93">
        <v>2</v>
      </c>
      <c r="D246" s="133">
        <v>0.003887029841727036</v>
      </c>
      <c r="E246" s="133">
        <v>1.7474824306171917</v>
      </c>
      <c r="F246" s="93" t="s">
        <v>1089</v>
      </c>
      <c r="G246" s="93" t="b">
        <v>0</v>
      </c>
      <c r="H246" s="93" t="b">
        <v>0</v>
      </c>
      <c r="I246" s="93" t="b">
        <v>0</v>
      </c>
      <c r="J246" s="93" t="b">
        <v>0</v>
      </c>
      <c r="K246" s="93" t="b">
        <v>0</v>
      </c>
      <c r="L246" s="93" t="b">
        <v>0</v>
      </c>
    </row>
    <row r="247" spans="1:12" ht="15">
      <c r="A247" s="93" t="s">
        <v>1076</v>
      </c>
      <c r="B247" s="93" t="s">
        <v>1077</v>
      </c>
      <c r="C247" s="93">
        <v>2</v>
      </c>
      <c r="D247" s="133">
        <v>0.003887029841727036</v>
      </c>
      <c r="E247" s="133">
        <v>2.4878451201114355</v>
      </c>
      <c r="F247" s="93" t="s">
        <v>1089</v>
      </c>
      <c r="G247" s="93" t="b">
        <v>0</v>
      </c>
      <c r="H247" s="93" t="b">
        <v>0</v>
      </c>
      <c r="I247" s="93" t="b">
        <v>0</v>
      </c>
      <c r="J247" s="93" t="b">
        <v>0</v>
      </c>
      <c r="K247" s="93" t="b">
        <v>0</v>
      </c>
      <c r="L247" s="93" t="b">
        <v>0</v>
      </c>
    </row>
    <row r="248" spans="1:12" ht="15">
      <c r="A248" s="93" t="s">
        <v>1077</v>
      </c>
      <c r="B248" s="93" t="s">
        <v>1078</v>
      </c>
      <c r="C248" s="93">
        <v>2</v>
      </c>
      <c r="D248" s="133">
        <v>0.003887029841727036</v>
      </c>
      <c r="E248" s="133">
        <v>2.4878451201114355</v>
      </c>
      <c r="F248" s="93" t="s">
        <v>1089</v>
      </c>
      <c r="G248" s="93" t="b">
        <v>0</v>
      </c>
      <c r="H248" s="93" t="b">
        <v>0</v>
      </c>
      <c r="I248" s="93" t="b">
        <v>0</v>
      </c>
      <c r="J248" s="93" t="b">
        <v>0</v>
      </c>
      <c r="K248" s="93" t="b">
        <v>0</v>
      </c>
      <c r="L248" s="93" t="b">
        <v>0</v>
      </c>
    </row>
    <row r="249" spans="1:12" ht="15">
      <c r="A249" s="93" t="s">
        <v>1078</v>
      </c>
      <c r="B249" s="93" t="s">
        <v>1079</v>
      </c>
      <c r="C249" s="93">
        <v>2</v>
      </c>
      <c r="D249" s="133">
        <v>0.003887029841727036</v>
      </c>
      <c r="E249" s="133">
        <v>2.4878451201114355</v>
      </c>
      <c r="F249" s="93" t="s">
        <v>1089</v>
      </c>
      <c r="G249" s="93" t="b">
        <v>0</v>
      </c>
      <c r="H249" s="93" t="b">
        <v>0</v>
      </c>
      <c r="I249" s="93" t="b">
        <v>0</v>
      </c>
      <c r="J249" s="93" t="b">
        <v>0</v>
      </c>
      <c r="K249" s="93" t="b">
        <v>0</v>
      </c>
      <c r="L249" s="93" t="b">
        <v>0</v>
      </c>
    </row>
    <row r="250" spans="1:12" ht="15">
      <c r="A250" s="93" t="s">
        <v>1079</v>
      </c>
      <c r="B250" s="93" t="s">
        <v>1080</v>
      </c>
      <c r="C250" s="93">
        <v>2</v>
      </c>
      <c r="D250" s="133">
        <v>0.003887029841727036</v>
      </c>
      <c r="E250" s="133">
        <v>2.4878451201114355</v>
      </c>
      <c r="F250" s="93" t="s">
        <v>1089</v>
      </c>
      <c r="G250" s="93" t="b">
        <v>0</v>
      </c>
      <c r="H250" s="93" t="b">
        <v>0</v>
      </c>
      <c r="I250" s="93" t="b">
        <v>0</v>
      </c>
      <c r="J250" s="93" t="b">
        <v>0</v>
      </c>
      <c r="K250" s="93" t="b">
        <v>0</v>
      </c>
      <c r="L250" s="93" t="b">
        <v>0</v>
      </c>
    </row>
    <row r="251" spans="1:12" ht="15">
      <c r="A251" s="93" t="s">
        <v>1080</v>
      </c>
      <c r="B251" s="93" t="s">
        <v>1081</v>
      </c>
      <c r="C251" s="93">
        <v>2</v>
      </c>
      <c r="D251" s="133">
        <v>0.003887029841727036</v>
      </c>
      <c r="E251" s="133">
        <v>2.4878451201114355</v>
      </c>
      <c r="F251" s="93" t="s">
        <v>1089</v>
      </c>
      <c r="G251" s="93" t="b">
        <v>0</v>
      </c>
      <c r="H251" s="93" t="b">
        <v>0</v>
      </c>
      <c r="I251" s="93" t="b">
        <v>0</v>
      </c>
      <c r="J251" s="93" t="b">
        <v>0</v>
      </c>
      <c r="K251" s="93" t="b">
        <v>0</v>
      </c>
      <c r="L251" s="93" t="b">
        <v>0</v>
      </c>
    </row>
    <row r="252" spans="1:12" ht="15">
      <c r="A252" s="93" t="s">
        <v>1081</v>
      </c>
      <c r="B252" s="93" t="s">
        <v>1082</v>
      </c>
      <c r="C252" s="93">
        <v>2</v>
      </c>
      <c r="D252" s="133">
        <v>0.003887029841727036</v>
      </c>
      <c r="E252" s="133">
        <v>2.4878451201114355</v>
      </c>
      <c r="F252" s="93" t="s">
        <v>1089</v>
      </c>
      <c r="G252" s="93" t="b">
        <v>0</v>
      </c>
      <c r="H252" s="93" t="b">
        <v>0</v>
      </c>
      <c r="I252" s="93" t="b">
        <v>0</v>
      </c>
      <c r="J252" s="93" t="b">
        <v>0</v>
      </c>
      <c r="K252" s="93" t="b">
        <v>0</v>
      </c>
      <c r="L252" s="93" t="b">
        <v>0</v>
      </c>
    </row>
    <row r="253" spans="1:12" ht="15">
      <c r="A253" s="93" t="s">
        <v>1082</v>
      </c>
      <c r="B253" s="93" t="s">
        <v>1083</v>
      </c>
      <c r="C253" s="93">
        <v>2</v>
      </c>
      <c r="D253" s="133">
        <v>0.003887029841727036</v>
      </c>
      <c r="E253" s="133">
        <v>2.4878451201114355</v>
      </c>
      <c r="F253" s="93" t="s">
        <v>1089</v>
      </c>
      <c r="G253" s="93" t="b">
        <v>0</v>
      </c>
      <c r="H253" s="93" t="b">
        <v>0</v>
      </c>
      <c r="I253" s="93" t="b">
        <v>0</v>
      </c>
      <c r="J253" s="93" t="b">
        <v>0</v>
      </c>
      <c r="K253" s="93" t="b">
        <v>0</v>
      </c>
      <c r="L253" s="93" t="b">
        <v>0</v>
      </c>
    </row>
    <row r="254" spans="1:12" ht="15">
      <c r="A254" s="93" t="s">
        <v>744</v>
      </c>
      <c r="B254" s="93" t="s">
        <v>1085</v>
      </c>
      <c r="C254" s="93">
        <v>2</v>
      </c>
      <c r="D254" s="133">
        <v>0.003887029841727036</v>
      </c>
      <c r="E254" s="133">
        <v>1.8346326063360918</v>
      </c>
      <c r="F254" s="93" t="s">
        <v>1089</v>
      </c>
      <c r="G254" s="93" t="b">
        <v>0</v>
      </c>
      <c r="H254" s="93" t="b">
        <v>0</v>
      </c>
      <c r="I254" s="93" t="b">
        <v>0</v>
      </c>
      <c r="J254" s="93" t="b">
        <v>0</v>
      </c>
      <c r="K254" s="93" t="b">
        <v>0</v>
      </c>
      <c r="L254" s="93" t="b">
        <v>0</v>
      </c>
    </row>
    <row r="255" spans="1:12" ht="15">
      <c r="A255" s="93" t="s">
        <v>1085</v>
      </c>
      <c r="B255" s="93" t="s">
        <v>1086</v>
      </c>
      <c r="C255" s="93">
        <v>2</v>
      </c>
      <c r="D255" s="133">
        <v>0.003887029841727036</v>
      </c>
      <c r="E255" s="133">
        <v>2.4878451201114355</v>
      </c>
      <c r="F255" s="93" t="s">
        <v>1089</v>
      </c>
      <c r="G255" s="93" t="b">
        <v>0</v>
      </c>
      <c r="H255" s="93" t="b">
        <v>0</v>
      </c>
      <c r="I255" s="93" t="b">
        <v>0</v>
      </c>
      <c r="J255" s="93" t="b">
        <v>0</v>
      </c>
      <c r="K255" s="93" t="b">
        <v>0</v>
      </c>
      <c r="L255" s="93" t="b">
        <v>0</v>
      </c>
    </row>
    <row r="256" spans="1:12" ht="15">
      <c r="A256" s="93" t="s">
        <v>753</v>
      </c>
      <c r="B256" s="93" t="s">
        <v>754</v>
      </c>
      <c r="C256" s="93">
        <v>4</v>
      </c>
      <c r="D256" s="133">
        <v>0.008543746976939694</v>
      </c>
      <c r="E256" s="133">
        <v>2.1279142943715934</v>
      </c>
      <c r="F256" s="93" t="s">
        <v>688</v>
      </c>
      <c r="G256" s="93" t="b">
        <v>0</v>
      </c>
      <c r="H256" s="93" t="b">
        <v>0</v>
      </c>
      <c r="I256" s="93" t="b">
        <v>0</v>
      </c>
      <c r="J256" s="93" t="b">
        <v>0</v>
      </c>
      <c r="K256" s="93" t="b">
        <v>0</v>
      </c>
      <c r="L256" s="93" t="b">
        <v>0</v>
      </c>
    </row>
    <row r="257" spans="1:12" ht="15">
      <c r="A257" s="93" t="s">
        <v>867</v>
      </c>
      <c r="B257" s="93" t="s">
        <v>868</v>
      </c>
      <c r="C257" s="93">
        <v>4</v>
      </c>
      <c r="D257" s="133">
        <v>0.00643125577929772</v>
      </c>
      <c r="E257" s="133">
        <v>2.1279142943715934</v>
      </c>
      <c r="F257" s="93" t="s">
        <v>688</v>
      </c>
      <c r="G257" s="93" t="b">
        <v>0</v>
      </c>
      <c r="H257" s="93" t="b">
        <v>0</v>
      </c>
      <c r="I257" s="93" t="b">
        <v>0</v>
      </c>
      <c r="J257" s="93" t="b">
        <v>0</v>
      </c>
      <c r="K257" s="93" t="b">
        <v>0</v>
      </c>
      <c r="L257" s="93" t="b">
        <v>0</v>
      </c>
    </row>
    <row r="258" spans="1:12" ht="15">
      <c r="A258" s="93" t="s">
        <v>868</v>
      </c>
      <c r="B258" s="93" t="s">
        <v>869</v>
      </c>
      <c r="C258" s="93">
        <v>4</v>
      </c>
      <c r="D258" s="133">
        <v>0.00643125577929772</v>
      </c>
      <c r="E258" s="133">
        <v>2.1279142943715934</v>
      </c>
      <c r="F258" s="93" t="s">
        <v>688</v>
      </c>
      <c r="G258" s="93" t="b">
        <v>0</v>
      </c>
      <c r="H258" s="93" t="b">
        <v>0</v>
      </c>
      <c r="I258" s="93" t="b">
        <v>0</v>
      </c>
      <c r="J258" s="93" t="b">
        <v>0</v>
      </c>
      <c r="K258" s="93" t="b">
        <v>0</v>
      </c>
      <c r="L258" s="93" t="b">
        <v>0</v>
      </c>
    </row>
    <row r="259" spans="1:12" ht="15">
      <c r="A259" s="93" t="s">
        <v>744</v>
      </c>
      <c r="B259" s="93" t="s">
        <v>1085</v>
      </c>
      <c r="C259" s="93">
        <v>2</v>
      </c>
      <c r="D259" s="133">
        <v>0.004271873488469847</v>
      </c>
      <c r="E259" s="133">
        <v>1.7757317762602307</v>
      </c>
      <c r="F259" s="93" t="s">
        <v>688</v>
      </c>
      <c r="G259" s="93" t="b">
        <v>0</v>
      </c>
      <c r="H259" s="93" t="b">
        <v>0</v>
      </c>
      <c r="I259" s="93" t="b">
        <v>0</v>
      </c>
      <c r="J259" s="93" t="b">
        <v>0</v>
      </c>
      <c r="K259" s="93" t="b">
        <v>0</v>
      </c>
      <c r="L259" s="93" t="b">
        <v>0</v>
      </c>
    </row>
    <row r="260" spans="1:12" ht="15">
      <c r="A260" s="93" t="s">
        <v>1085</v>
      </c>
      <c r="B260" s="93" t="s">
        <v>1086</v>
      </c>
      <c r="C260" s="93">
        <v>2</v>
      </c>
      <c r="D260" s="133">
        <v>0.004271873488469847</v>
      </c>
      <c r="E260" s="133">
        <v>2.428944290035574</v>
      </c>
      <c r="F260" s="93" t="s">
        <v>688</v>
      </c>
      <c r="G260" s="93" t="b">
        <v>0</v>
      </c>
      <c r="H260" s="93" t="b">
        <v>0</v>
      </c>
      <c r="I260" s="93" t="b">
        <v>0</v>
      </c>
      <c r="J260" s="93" t="b">
        <v>0</v>
      </c>
      <c r="K260" s="93" t="b">
        <v>0</v>
      </c>
      <c r="L260" s="93" t="b">
        <v>0</v>
      </c>
    </row>
    <row r="261" spans="1:12" ht="15">
      <c r="A261" s="93" t="s">
        <v>1059</v>
      </c>
      <c r="B261" s="93" t="s">
        <v>1060</v>
      </c>
      <c r="C261" s="93">
        <v>2</v>
      </c>
      <c r="D261" s="133">
        <v>0.004271873488469847</v>
      </c>
      <c r="E261" s="133">
        <v>2.428944290035574</v>
      </c>
      <c r="F261" s="93" t="s">
        <v>688</v>
      </c>
      <c r="G261" s="93" t="b">
        <v>0</v>
      </c>
      <c r="H261" s="93" t="b">
        <v>0</v>
      </c>
      <c r="I261" s="93" t="b">
        <v>0</v>
      </c>
      <c r="J261" s="93" t="b">
        <v>0</v>
      </c>
      <c r="K261" s="93" t="b">
        <v>0</v>
      </c>
      <c r="L261" s="93" t="b">
        <v>0</v>
      </c>
    </row>
    <row r="262" spans="1:12" ht="15">
      <c r="A262" s="93" t="s">
        <v>1060</v>
      </c>
      <c r="B262" s="93" t="s">
        <v>1061</v>
      </c>
      <c r="C262" s="93">
        <v>2</v>
      </c>
      <c r="D262" s="133">
        <v>0.004271873488469847</v>
      </c>
      <c r="E262" s="133">
        <v>2.428944290035574</v>
      </c>
      <c r="F262" s="93" t="s">
        <v>688</v>
      </c>
      <c r="G262" s="93" t="b">
        <v>0</v>
      </c>
      <c r="H262" s="93" t="b">
        <v>0</v>
      </c>
      <c r="I262" s="93" t="b">
        <v>0</v>
      </c>
      <c r="J262" s="93" t="b">
        <v>0</v>
      </c>
      <c r="K262" s="93" t="b">
        <v>0</v>
      </c>
      <c r="L262" s="93" t="b">
        <v>0</v>
      </c>
    </row>
    <row r="263" spans="1:12" ht="15">
      <c r="A263" s="93" t="s">
        <v>1061</v>
      </c>
      <c r="B263" s="93" t="s">
        <v>1062</v>
      </c>
      <c r="C263" s="93">
        <v>2</v>
      </c>
      <c r="D263" s="133">
        <v>0.004271873488469847</v>
      </c>
      <c r="E263" s="133">
        <v>2.428944290035574</v>
      </c>
      <c r="F263" s="93" t="s">
        <v>688</v>
      </c>
      <c r="G263" s="93" t="b">
        <v>0</v>
      </c>
      <c r="H263" s="93" t="b">
        <v>0</v>
      </c>
      <c r="I263" s="93" t="b">
        <v>0</v>
      </c>
      <c r="J263" s="93" t="b">
        <v>0</v>
      </c>
      <c r="K263" s="93" t="b">
        <v>0</v>
      </c>
      <c r="L263" s="93" t="b">
        <v>0</v>
      </c>
    </row>
    <row r="264" spans="1:12" ht="15">
      <c r="A264" s="93" t="s">
        <v>1062</v>
      </c>
      <c r="B264" s="93" t="s">
        <v>1063</v>
      </c>
      <c r="C264" s="93">
        <v>2</v>
      </c>
      <c r="D264" s="133">
        <v>0.004271873488469847</v>
      </c>
      <c r="E264" s="133">
        <v>2.428944290035574</v>
      </c>
      <c r="F264" s="93" t="s">
        <v>688</v>
      </c>
      <c r="G264" s="93" t="b">
        <v>0</v>
      </c>
      <c r="H264" s="93" t="b">
        <v>0</v>
      </c>
      <c r="I264" s="93" t="b">
        <v>0</v>
      </c>
      <c r="J264" s="93" t="b">
        <v>0</v>
      </c>
      <c r="K264" s="93" t="b">
        <v>0</v>
      </c>
      <c r="L264" s="93" t="b">
        <v>0</v>
      </c>
    </row>
    <row r="265" spans="1:12" ht="15">
      <c r="A265" s="93" t="s">
        <v>1063</v>
      </c>
      <c r="B265" s="93" t="s">
        <v>1064</v>
      </c>
      <c r="C265" s="93">
        <v>2</v>
      </c>
      <c r="D265" s="133">
        <v>0.004271873488469847</v>
      </c>
      <c r="E265" s="133">
        <v>2.428944290035574</v>
      </c>
      <c r="F265" s="93" t="s">
        <v>688</v>
      </c>
      <c r="G265" s="93" t="b">
        <v>0</v>
      </c>
      <c r="H265" s="93" t="b">
        <v>0</v>
      </c>
      <c r="I265" s="93" t="b">
        <v>0</v>
      </c>
      <c r="J265" s="93" t="b">
        <v>0</v>
      </c>
      <c r="K265" s="93" t="b">
        <v>0</v>
      </c>
      <c r="L265" s="93" t="b">
        <v>0</v>
      </c>
    </row>
    <row r="266" spans="1:12" ht="15">
      <c r="A266" s="93" t="s">
        <v>1064</v>
      </c>
      <c r="B266" s="93" t="s">
        <v>1065</v>
      </c>
      <c r="C266" s="93">
        <v>2</v>
      </c>
      <c r="D266" s="133">
        <v>0.004271873488469847</v>
      </c>
      <c r="E266" s="133">
        <v>2.428944290035574</v>
      </c>
      <c r="F266" s="93" t="s">
        <v>688</v>
      </c>
      <c r="G266" s="93" t="b">
        <v>0</v>
      </c>
      <c r="H266" s="93" t="b">
        <v>0</v>
      </c>
      <c r="I266" s="93" t="b">
        <v>0</v>
      </c>
      <c r="J266" s="93" t="b">
        <v>0</v>
      </c>
      <c r="K266" s="93" t="b">
        <v>0</v>
      </c>
      <c r="L266" s="93" t="b">
        <v>0</v>
      </c>
    </row>
    <row r="267" spans="1:12" ht="15">
      <c r="A267" s="93" t="s">
        <v>1065</v>
      </c>
      <c r="B267" s="93" t="s">
        <v>1066</v>
      </c>
      <c r="C267" s="93">
        <v>2</v>
      </c>
      <c r="D267" s="133">
        <v>0.004271873488469847</v>
      </c>
      <c r="E267" s="133">
        <v>2.428944290035574</v>
      </c>
      <c r="F267" s="93" t="s">
        <v>688</v>
      </c>
      <c r="G267" s="93" t="b">
        <v>0</v>
      </c>
      <c r="H267" s="93" t="b">
        <v>0</v>
      </c>
      <c r="I267" s="93" t="b">
        <v>0</v>
      </c>
      <c r="J267" s="93" t="b">
        <v>0</v>
      </c>
      <c r="K267" s="93" t="b">
        <v>0</v>
      </c>
      <c r="L267" s="93" t="b">
        <v>0</v>
      </c>
    </row>
    <row r="268" spans="1:12" ht="15">
      <c r="A268" s="93" t="s">
        <v>1066</v>
      </c>
      <c r="B268" s="93" t="s">
        <v>750</v>
      </c>
      <c r="C268" s="93">
        <v>2</v>
      </c>
      <c r="D268" s="133">
        <v>0.004271873488469847</v>
      </c>
      <c r="E268" s="133">
        <v>2.1279142943715934</v>
      </c>
      <c r="F268" s="93" t="s">
        <v>688</v>
      </c>
      <c r="G268" s="93" t="b">
        <v>0</v>
      </c>
      <c r="H268" s="93" t="b">
        <v>0</v>
      </c>
      <c r="I268" s="93" t="b">
        <v>0</v>
      </c>
      <c r="J268" s="93" t="b">
        <v>0</v>
      </c>
      <c r="K268" s="93" t="b">
        <v>0</v>
      </c>
      <c r="L268" s="93" t="b">
        <v>0</v>
      </c>
    </row>
    <row r="269" spans="1:12" ht="15">
      <c r="A269" s="93" t="s">
        <v>750</v>
      </c>
      <c r="B269" s="93" t="s">
        <v>1067</v>
      </c>
      <c r="C269" s="93">
        <v>2</v>
      </c>
      <c r="D269" s="133">
        <v>0.004271873488469847</v>
      </c>
      <c r="E269" s="133">
        <v>2.1279142943715934</v>
      </c>
      <c r="F269" s="93" t="s">
        <v>688</v>
      </c>
      <c r="G269" s="93" t="b">
        <v>0</v>
      </c>
      <c r="H269" s="93" t="b">
        <v>0</v>
      </c>
      <c r="I269" s="93" t="b">
        <v>0</v>
      </c>
      <c r="J269" s="93" t="b">
        <v>0</v>
      </c>
      <c r="K269" s="93" t="b">
        <v>0</v>
      </c>
      <c r="L269" s="93" t="b">
        <v>0</v>
      </c>
    </row>
    <row r="270" spans="1:12" ht="15">
      <c r="A270" s="93" t="s">
        <v>1067</v>
      </c>
      <c r="B270" s="93" t="s">
        <v>1068</v>
      </c>
      <c r="C270" s="93">
        <v>2</v>
      </c>
      <c r="D270" s="133">
        <v>0.004271873488469847</v>
      </c>
      <c r="E270" s="133">
        <v>2.428944290035574</v>
      </c>
      <c r="F270" s="93" t="s">
        <v>688</v>
      </c>
      <c r="G270" s="93" t="b">
        <v>0</v>
      </c>
      <c r="H270" s="93" t="b">
        <v>0</v>
      </c>
      <c r="I270" s="93" t="b">
        <v>0</v>
      </c>
      <c r="J270" s="93" t="b">
        <v>0</v>
      </c>
      <c r="K270" s="93" t="b">
        <v>0</v>
      </c>
      <c r="L270" s="93" t="b">
        <v>0</v>
      </c>
    </row>
    <row r="271" spans="1:12" ht="15">
      <c r="A271" s="93" t="s">
        <v>1068</v>
      </c>
      <c r="B271" s="93" t="s">
        <v>1069</v>
      </c>
      <c r="C271" s="93">
        <v>2</v>
      </c>
      <c r="D271" s="133">
        <v>0.004271873488469847</v>
      </c>
      <c r="E271" s="133">
        <v>2.428944290035574</v>
      </c>
      <c r="F271" s="93" t="s">
        <v>688</v>
      </c>
      <c r="G271" s="93" t="b">
        <v>0</v>
      </c>
      <c r="H271" s="93" t="b">
        <v>0</v>
      </c>
      <c r="I271" s="93" t="b">
        <v>0</v>
      </c>
      <c r="J271" s="93" t="b">
        <v>0</v>
      </c>
      <c r="K271" s="93" t="b">
        <v>0</v>
      </c>
      <c r="L271" s="93" t="b">
        <v>0</v>
      </c>
    </row>
    <row r="272" spans="1:12" ht="15">
      <c r="A272" s="93" t="s">
        <v>1069</v>
      </c>
      <c r="B272" s="93" t="s">
        <v>1070</v>
      </c>
      <c r="C272" s="93">
        <v>2</v>
      </c>
      <c r="D272" s="133">
        <v>0.004271873488469847</v>
      </c>
      <c r="E272" s="133">
        <v>2.428944290035574</v>
      </c>
      <c r="F272" s="93" t="s">
        <v>688</v>
      </c>
      <c r="G272" s="93" t="b">
        <v>0</v>
      </c>
      <c r="H272" s="93" t="b">
        <v>0</v>
      </c>
      <c r="I272" s="93" t="b">
        <v>0</v>
      </c>
      <c r="J272" s="93" t="b">
        <v>0</v>
      </c>
      <c r="K272" s="93" t="b">
        <v>0</v>
      </c>
      <c r="L272" s="93" t="b">
        <v>0</v>
      </c>
    </row>
    <row r="273" spans="1:12" ht="15">
      <c r="A273" s="93" t="s">
        <v>1070</v>
      </c>
      <c r="B273" s="93" t="s">
        <v>1071</v>
      </c>
      <c r="C273" s="93">
        <v>2</v>
      </c>
      <c r="D273" s="133">
        <v>0.004271873488469847</v>
      </c>
      <c r="E273" s="133">
        <v>2.428944290035574</v>
      </c>
      <c r="F273" s="93" t="s">
        <v>688</v>
      </c>
      <c r="G273" s="93" t="b">
        <v>0</v>
      </c>
      <c r="H273" s="93" t="b">
        <v>0</v>
      </c>
      <c r="I273" s="93" t="b">
        <v>0</v>
      </c>
      <c r="J273" s="93" t="b">
        <v>0</v>
      </c>
      <c r="K273" s="93" t="b">
        <v>0</v>
      </c>
      <c r="L273" s="93" t="b">
        <v>0</v>
      </c>
    </row>
    <row r="274" spans="1:12" ht="15">
      <c r="A274" s="93" t="s">
        <v>1071</v>
      </c>
      <c r="B274" s="93" t="s">
        <v>1072</v>
      </c>
      <c r="C274" s="93">
        <v>2</v>
      </c>
      <c r="D274" s="133">
        <v>0.004271873488469847</v>
      </c>
      <c r="E274" s="133">
        <v>2.428944290035574</v>
      </c>
      <c r="F274" s="93" t="s">
        <v>688</v>
      </c>
      <c r="G274" s="93" t="b">
        <v>0</v>
      </c>
      <c r="H274" s="93" t="b">
        <v>0</v>
      </c>
      <c r="I274" s="93" t="b">
        <v>0</v>
      </c>
      <c r="J274" s="93" t="b">
        <v>0</v>
      </c>
      <c r="K274" s="93" t="b">
        <v>0</v>
      </c>
      <c r="L274" s="93" t="b">
        <v>0</v>
      </c>
    </row>
    <row r="275" spans="1:12" ht="15">
      <c r="A275" s="93" t="s">
        <v>1072</v>
      </c>
      <c r="B275" s="93" t="s">
        <v>1073</v>
      </c>
      <c r="C275" s="93">
        <v>2</v>
      </c>
      <c r="D275" s="133">
        <v>0.004271873488469847</v>
      </c>
      <c r="E275" s="133">
        <v>2.428944290035574</v>
      </c>
      <c r="F275" s="93" t="s">
        <v>688</v>
      </c>
      <c r="G275" s="93" t="b">
        <v>0</v>
      </c>
      <c r="H275" s="93" t="b">
        <v>0</v>
      </c>
      <c r="I275" s="93" t="b">
        <v>0</v>
      </c>
      <c r="J275" s="93" t="b">
        <v>0</v>
      </c>
      <c r="K275" s="93" t="b">
        <v>0</v>
      </c>
      <c r="L275" s="93" t="b">
        <v>0</v>
      </c>
    </row>
    <row r="276" spans="1:12" ht="15">
      <c r="A276" s="93" t="s">
        <v>1073</v>
      </c>
      <c r="B276" s="93" t="s">
        <v>1074</v>
      </c>
      <c r="C276" s="93">
        <v>2</v>
      </c>
      <c r="D276" s="133">
        <v>0.004271873488469847</v>
      </c>
      <c r="E276" s="133">
        <v>2.428944290035574</v>
      </c>
      <c r="F276" s="93" t="s">
        <v>688</v>
      </c>
      <c r="G276" s="93" t="b">
        <v>0</v>
      </c>
      <c r="H276" s="93" t="b">
        <v>0</v>
      </c>
      <c r="I276" s="93" t="b">
        <v>0</v>
      </c>
      <c r="J276" s="93" t="b">
        <v>0</v>
      </c>
      <c r="K276" s="93" t="b">
        <v>0</v>
      </c>
      <c r="L276" s="93" t="b">
        <v>0</v>
      </c>
    </row>
    <row r="277" spans="1:12" ht="15">
      <c r="A277" s="93" t="s">
        <v>1074</v>
      </c>
      <c r="B277" s="93" t="s">
        <v>1075</v>
      </c>
      <c r="C277" s="93">
        <v>2</v>
      </c>
      <c r="D277" s="133">
        <v>0.004271873488469847</v>
      </c>
      <c r="E277" s="133">
        <v>2.428944290035574</v>
      </c>
      <c r="F277" s="93" t="s">
        <v>688</v>
      </c>
      <c r="G277" s="93" t="b">
        <v>0</v>
      </c>
      <c r="H277" s="93" t="b">
        <v>0</v>
      </c>
      <c r="I277" s="93" t="b">
        <v>0</v>
      </c>
      <c r="J277" s="93" t="b">
        <v>0</v>
      </c>
      <c r="K277" s="93" t="b">
        <v>0</v>
      </c>
      <c r="L277" s="93" t="b">
        <v>0</v>
      </c>
    </row>
    <row r="278" spans="1:12" ht="15">
      <c r="A278" s="93" t="s">
        <v>1075</v>
      </c>
      <c r="B278" s="93" t="s">
        <v>743</v>
      </c>
      <c r="C278" s="93">
        <v>2</v>
      </c>
      <c r="D278" s="133">
        <v>0.004271873488469847</v>
      </c>
      <c r="E278" s="133">
        <v>1.7757317762602307</v>
      </c>
      <c r="F278" s="93" t="s">
        <v>688</v>
      </c>
      <c r="G278" s="93" t="b">
        <v>0</v>
      </c>
      <c r="H278" s="93" t="b">
        <v>0</v>
      </c>
      <c r="I278" s="93" t="b">
        <v>0</v>
      </c>
      <c r="J278" s="93" t="b">
        <v>0</v>
      </c>
      <c r="K278" s="93" t="b">
        <v>0</v>
      </c>
      <c r="L278" s="93" t="b">
        <v>0</v>
      </c>
    </row>
    <row r="279" spans="1:12" ht="15">
      <c r="A279" s="93" t="s">
        <v>743</v>
      </c>
      <c r="B279" s="93" t="s">
        <v>1076</v>
      </c>
      <c r="C279" s="93">
        <v>2</v>
      </c>
      <c r="D279" s="133">
        <v>0.004271873488469847</v>
      </c>
      <c r="E279" s="133">
        <v>1.7757317762602307</v>
      </c>
      <c r="F279" s="93" t="s">
        <v>688</v>
      </c>
      <c r="G279" s="93" t="b">
        <v>0</v>
      </c>
      <c r="H279" s="93" t="b">
        <v>0</v>
      </c>
      <c r="I279" s="93" t="b">
        <v>0</v>
      </c>
      <c r="J279" s="93" t="b">
        <v>0</v>
      </c>
      <c r="K279" s="93" t="b">
        <v>0</v>
      </c>
      <c r="L279" s="93" t="b">
        <v>0</v>
      </c>
    </row>
    <row r="280" spans="1:12" ht="15">
      <c r="A280" s="93" t="s">
        <v>1076</v>
      </c>
      <c r="B280" s="93" t="s">
        <v>1077</v>
      </c>
      <c r="C280" s="93">
        <v>2</v>
      </c>
      <c r="D280" s="133">
        <v>0.004271873488469847</v>
      </c>
      <c r="E280" s="133">
        <v>2.428944290035574</v>
      </c>
      <c r="F280" s="93" t="s">
        <v>688</v>
      </c>
      <c r="G280" s="93" t="b">
        <v>0</v>
      </c>
      <c r="H280" s="93" t="b">
        <v>0</v>
      </c>
      <c r="I280" s="93" t="b">
        <v>0</v>
      </c>
      <c r="J280" s="93" t="b">
        <v>0</v>
      </c>
      <c r="K280" s="93" t="b">
        <v>0</v>
      </c>
      <c r="L280" s="93" t="b">
        <v>0</v>
      </c>
    </row>
    <row r="281" spans="1:12" ht="15">
      <c r="A281" s="93" t="s">
        <v>1077</v>
      </c>
      <c r="B281" s="93" t="s">
        <v>1078</v>
      </c>
      <c r="C281" s="93">
        <v>2</v>
      </c>
      <c r="D281" s="133">
        <v>0.004271873488469847</v>
      </c>
      <c r="E281" s="133">
        <v>2.428944290035574</v>
      </c>
      <c r="F281" s="93" t="s">
        <v>688</v>
      </c>
      <c r="G281" s="93" t="b">
        <v>0</v>
      </c>
      <c r="H281" s="93" t="b">
        <v>0</v>
      </c>
      <c r="I281" s="93" t="b">
        <v>0</v>
      </c>
      <c r="J281" s="93" t="b">
        <v>0</v>
      </c>
      <c r="K281" s="93" t="b">
        <v>0</v>
      </c>
      <c r="L281" s="93" t="b">
        <v>0</v>
      </c>
    </row>
    <row r="282" spans="1:12" ht="15">
      <c r="A282" s="93" t="s">
        <v>1078</v>
      </c>
      <c r="B282" s="93" t="s">
        <v>1079</v>
      </c>
      <c r="C282" s="93">
        <v>2</v>
      </c>
      <c r="D282" s="133">
        <v>0.004271873488469847</v>
      </c>
      <c r="E282" s="133">
        <v>2.428944290035574</v>
      </c>
      <c r="F282" s="93" t="s">
        <v>688</v>
      </c>
      <c r="G282" s="93" t="b">
        <v>0</v>
      </c>
      <c r="H282" s="93" t="b">
        <v>0</v>
      </c>
      <c r="I282" s="93" t="b">
        <v>0</v>
      </c>
      <c r="J282" s="93" t="b">
        <v>0</v>
      </c>
      <c r="K282" s="93" t="b">
        <v>0</v>
      </c>
      <c r="L282" s="93" t="b">
        <v>0</v>
      </c>
    </row>
    <row r="283" spans="1:12" ht="15">
      <c r="A283" s="93" t="s">
        <v>1079</v>
      </c>
      <c r="B283" s="93" t="s">
        <v>1080</v>
      </c>
      <c r="C283" s="93">
        <v>2</v>
      </c>
      <c r="D283" s="133">
        <v>0.004271873488469847</v>
      </c>
      <c r="E283" s="133">
        <v>2.428944290035574</v>
      </c>
      <c r="F283" s="93" t="s">
        <v>688</v>
      </c>
      <c r="G283" s="93" t="b">
        <v>0</v>
      </c>
      <c r="H283" s="93" t="b">
        <v>0</v>
      </c>
      <c r="I283" s="93" t="b">
        <v>0</v>
      </c>
      <c r="J283" s="93" t="b">
        <v>0</v>
      </c>
      <c r="K283" s="93" t="b">
        <v>0</v>
      </c>
      <c r="L283" s="93" t="b">
        <v>0</v>
      </c>
    </row>
    <row r="284" spans="1:12" ht="15">
      <c r="A284" s="93" t="s">
        <v>1080</v>
      </c>
      <c r="B284" s="93" t="s">
        <v>1081</v>
      </c>
      <c r="C284" s="93">
        <v>2</v>
      </c>
      <c r="D284" s="133">
        <v>0.004271873488469847</v>
      </c>
      <c r="E284" s="133">
        <v>2.428944290035574</v>
      </c>
      <c r="F284" s="93" t="s">
        <v>688</v>
      </c>
      <c r="G284" s="93" t="b">
        <v>0</v>
      </c>
      <c r="H284" s="93" t="b">
        <v>0</v>
      </c>
      <c r="I284" s="93" t="b">
        <v>0</v>
      </c>
      <c r="J284" s="93" t="b">
        <v>0</v>
      </c>
      <c r="K284" s="93" t="b">
        <v>0</v>
      </c>
      <c r="L284" s="93" t="b">
        <v>0</v>
      </c>
    </row>
    <row r="285" spans="1:12" ht="15">
      <c r="A285" s="93" t="s">
        <v>1081</v>
      </c>
      <c r="B285" s="93" t="s">
        <v>1082</v>
      </c>
      <c r="C285" s="93">
        <v>2</v>
      </c>
      <c r="D285" s="133">
        <v>0.004271873488469847</v>
      </c>
      <c r="E285" s="133">
        <v>2.428944290035574</v>
      </c>
      <c r="F285" s="93" t="s">
        <v>688</v>
      </c>
      <c r="G285" s="93" t="b">
        <v>0</v>
      </c>
      <c r="H285" s="93" t="b">
        <v>0</v>
      </c>
      <c r="I285" s="93" t="b">
        <v>0</v>
      </c>
      <c r="J285" s="93" t="b">
        <v>0</v>
      </c>
      <c r="K285" s="93" t="b">
        <v>0</v>
      </c>
      <c r="L285" s="93" t="b">
        <v>0</v>
      </c>
    </row>
    <row r="286" spans="1:12" ht="15">
      <c r="A286" s="93" t="s">
        <v>1082</v>
      </c>
      <c r="B286" s="93" t="s">
        <v>1083</v>
      </c>
      <c r="C286" s="93">
        <v>2</v>
      </c>
      <c r="D286" s="133">
        <v>0.004271873488469847</v>
      </c>
      <c r="E286" s="133">
        <v>2.428944290035574</v>
      </c>
      <c r="F286" s="93" t="s">
        <v>688</v>
      </c>
      <c r="G286" s="93" t="b">
        <v>0</v>
      </c>
      <c r="H286" s="93" t="b">
        <v>0</v>
      </c>
      <c r="I286" s="93" t="b">
        <v>0</v>
      </c>
      <c r="J286" s="93" t="b">
        <v>0</v>
      </c>
      <c r="K286" s="93" t="b">
        <v>0</v>
      </c>
      <c r="L286" s="93" t="b">
        <v>0</v>
      </c>
    </row>
    <row r="287" spans="1:12" ht="15">
      <c r="A287" s="93" t="s">
        <v>745</v>
      </c>
      <c r="B287" s="93" t="s">
        <v>1040</v>
      </c>
      <c r="C287" s="93">
        <v>2</v>
      </c>
      <c r="D287" s="133">
        <v>0.004271873488469847</v>
      </c>
      <c r="E287" s="133">
        <v>1.826884298707612</v>
      </c>
      <c r="F287" s="93" t="s">
        <v>688</v>
      </c>
      <c r="G287" s="93" t="b">
        <v>0</v>
      </c>
      <c r="H287" s="93" t="b">
        <v>0</v>
      </c>
      <c r="I287" s="93" t="b">
        <v>0</v>
      </c>
      <c r="J287" s="93" t="b">
        <v>0</v>
      </c>
      <c r="K287" s="93" t="b">
        <v>0</v>
      </c>
      <c r="L287" s="93" t="b">
        <v>0</v>
      </c>
    </row>
    <row r="288" spans="1:12" ht="15">
      <c r="A288" s="93" t="s">
        <v>1040</v>
      </c>
      <c r="B288" s="93" t="s">
        <v>1041</v>
      </c>
      <c r="C288" s="93">
        <v>2</v>
      </c>
      <c r="D288" s="133">
        <v>0.004271873488469847</v>
      </c>
      <c r="E288" s="133">
        <v>2.428944290035574</v>
      </c>
      <c r="F288" s="93" t="s">
        <v>688</v>
      </c>
      <c r="G288" s="93" t="b">
        <v>0</v>
      </c>
      <c r="H288" s="93" t="b">
        <v>0</v>
      </c>
      <c r="I288" s="93" t="b">
        <v>0</v>
      </c>
      <c r="J288" s="93" t="b">
        <v>0</v>
      </c>
      <c r="K288" s="93" t="b">
        <v>0</v>
      </c>
      <c r="L288" s="93" t="b">
        <v>0</v>
      </c>
    </row>
    <row r="289" spans="1:12" ht="15">
      <c r="A289" s="93" t="s">
        <v>1041</v>
      </c>
      <c r="B289" s="93" t="s">
        <v>1042</v>
      </c>
      <c r="C289" s="93">
        <v>2</v>
      </c>
      <c r="D289" s="133">
        <v>0.004271873488469847</v>
      </c>
      <c r="E289" s="133">
        <v>2.428944290035574</v>
      </c>
      <c r="F289" s="93" t="s">
        <v>688</v>
      </c>
      <c r="G289" s="93" t="b">
        <v>0</v>
      </c>
      <c r="H289" s="93" t="b">
        <v>0</v>
      </c>
      <c r="I289" s="93" t="b">
        <v>0</v>
      </c>
      <c r="J289" s="93" t="b">
        <v>0</v>
      </c>
      <c r="K289" s="93" t="b">
        <v>0</v>
      </c>
      <c r="L289" s="93" t="b">
        <v>0</v>
      </c>
    </row>
    <row r="290" spans="1:12" ht="15">
      <c r="A290" s="93" t="s">
        <v>1042</v>
      </c>
      <c r="B290" s="93" t="s">
        <v>1043</v>
      </c>
      <c r="C290" s="93">
        <v>2</v>
      </c>
      <c r="D290" s="133">
        <v>0.004271873488469847</v>
      </c>
      <c r="E290" s="133">
        <v>2.428944290035574</v>
      </c>
      <c r="F290" s="93" t="s">
        <v>688</v>
      </c>
      <c r="G290" s="93" t="b">
        <v>0</v>
      </c>
      <c r="H290" s="93" t="b">
        <v>0</v>
      </c>
      <c r="I290" s="93" t="b">
        <v>0</v>
      </c>
      <c r="J290" s="93" t="b">
        <v>0</v>
      </c>
      <c r="K290" s="93" t="b">
        <v>0</v>
      </c>
      <c r="L290" s="93" t="b">
        <v>0</v>
      </c>
    </row>
    <row r="291" spans="1:12" ht="15">
      <c r="A291" s="93" t="s">
        <v>1043</v>
      </c>
      <c r="B291" s="93" t="s">
        <v>1044</v>
      </c>
      <c r="C291" s="93">
        <v>2</v>
      </c>
      <c r="D291" s="133">
        <v>0.004271873488469847</v>
      </c>
      <c r="E291" s="133">
        <v>2.428944290035574</v>
      </c>
      <c r="F291" s="93" t="s">
        <v>688</v>
      </c>
      <c r="G291" s="93" t="b">
        <v>0</v>
      </c>
      <c r="H291" s="93" t="b">
        <v>0</v>
      </c>
      <c r="I291" s="93" t="b">
        <v>0</v>
      </c>
      <c r="J291" s="93" t="b">
        <v>0</v>
      </c>
      <c r="K291" s="93" t="b">
        <v>0</v>
      </c>
      <c r="L291" s="93" t="b">
        <v>0</v>
      </c>
    </row>
    <row r="292" spans="1:12" ht="15">
      <c r="A292" s="93" t="s">
        <v>1044</v>
      </c>
      <c r="B292" s="93" t="s">
        <v>745</v>
      </c>
      <c r="C292" s="93">
        <v>2</v>
      </c>
      <c r="D292" s="133">
        <v>0.004271873488469847</v>
      </c>
      <c r="E292" s="133">
        <v>1.951823035315912</v>
      </c>
      <c r="F292" s="93" t="s">
        <v>688</v>
      </c>
      <c r="G292" s="93" t="b">
        <v>0</v>
      </c>
      <c r="H292" s="93" t="b">
        <v>0</v>
      </c>
      <c r="I292" s="93" t="b">
        <v>0</v>
      </c>
      <c r="J292" s="93" t="b">
        <v>0</v>
      </c>
      <c r="K292" s="93" t="b">
        <v>0</v>
      </c>
      <c r="L292" s="93" t="b">
        <v>0</v>
      </c>
    </row>
    <row r="293" spans="1:12" ht="15">
      <c r="A293" s="93" t="s">
        <v>745</v>
      </c>
      <c r="B293" s="93" t="s">
        <v>1045</v>
      </c>
      <c r="C293" s="93">
        <v>2</v>
      </c>
      <c r="D293" s="133">
        <v>0.004271873488469847</v>
      </c>
      <c r="E293" s="133">
        <v>1.826884298707612</v>
      </c>
      <c r="F293" s="93" t="s">
        <v>688</v>
      </c>
      <c r="G293" s="93" t="b">
        <v>0</v>
      </c>
      <c r="H293" s="93" t="b">
        <v>0</v>
      </c>
      <c r="I293" s="93" t="b">
        <v>0</v>
      </c>
      <c r="J293" s="93" t="b">
        <v>0</v>
      </c>
      <c r="K293" s="93" t="b">
        <v>0</v>
      </c>
      <c r="L293" s="93" t="b">
        <v>0</v>
      </c>
    </row>
    <row r="294" spans="1:12" ht="15">
      <c r="A294" s="93" t="s">
        <v>1045</v>
      </c>
      <c r="B294" s="93" t="s">
        <v>1046</v>
      </c>
      <c r="C294" s="93">
        <v>2</v>
      </c>
      <c r="D294" s="133">
        <v>0.004271873488469847</v>
      </c>
      <c r="E294" s="133">
        <v>2.428944290035574</v>
      </c>
      <c r="F294" s="93" t="s">
        <v>688</v>
      </c>
      <c r="G294" s="93" t="b">
        <v>0</v>
      </c>
      <c r="H294" s="93" t="b">
        <v>0</v>
      </c>
      <c r="I294" s="93" t="b">
        <v>0</v>
      </c>
      <c r="J294" s="93" t="b">
        <v>0</v>
      </c>
      <c r="K294" s="93" t="b">
        <v>0</v>
      </c>
      <c r="L294" s="93" t="b">
        <v>0</v>
      </c>
    </row>
    <row r="295" spans="1:12" ht="15">
      <c r="A295" s="93" t="s">
        <v>1046</v>
      </c>
      <c r="B295" s="93" t="s">
        <v>1047</v>
      </c>
      <c r="C295" s="93">
        <v>2</v>
      </c>
      <c r="D295" s="133">
        <v>0.004271873488469847</v>
      </c>
      <c r="E295" s="133">
        <v>2.428944290035574</v>
      </c>
      <c r="F295" s="93" t="s">
        <v>688</v>
      </c>
      <c r="G295" s="93" t="b">
        <v>0</v>
      </c>
      <c r="H295" s="93" t="b">
        <v>0</v>
      </c>
      <c r="I295" s="93" t="b">
        <v>0</v>
      </c>
      <c r="J295" s="93" t="b">
        <v>0</v>
      </c>
      <c r="K295" s="93" t="b">
        <v>0</v>
      </c>
      <c r="L295" s="93" t="b">
        <v>0</v>
      </c>
    </row>
    <row r="296" spans="1:12" ht="15">
      <c r="A296" s="93" t="s">
        <v>1047</v>
      </c>
      <c r="B296" s="93" t="s">
        <v>1048</v>
      </c>
      <c r="C296" s="93">
        <v>2</v>
      </c>
      <c r="D296" s="133">
        <v>0.004271873488469847</v>
      </c>
      <c r="E296" s="133">
        <v>2.428944290035574</v>
      </c>
      <c r="F296" s="93" t="s">
        <v>688</v>
      </c>
      <c r="G296" s="93" t="b">
        <v>0</v>
      </c>
      <c r="H296" s="93" t="b">
        <v>0</v>
      </c>
      <c r="I296" s="93" t="b">
        <v>0</v>
      </c>
      <c r="J296" s="93" t="b">
        <v>0</v>
      </c>
      <c r="K296" s="93" t="b">
        <v>0</v>
      </c>
      <c r="L296" s="93" t="b">
        <v>0</v>
      </c>
    </row>
    <row r="297" spans="1:12" ht="15">
      <c r="A297" s="93" t="s">
        <v>1048</v>
      </c>
      <c r="B297" s="93" t="s">
        <v>1049</v>
      </c>
      <c r="C297" s="93">
        <v>2</v>
      </c>
      <c r="D297" s="133">
        <v>0.004271873488469847</v>
      </c>
      <c r="E297" s="133">
        <v>2.428944290035574</v>
      </c>
      <c r="F297" s="93" t="s">
        <v>688</v>
      </c>
      <c r="G297" s="93" t="b">
        <v>0</v>
      </c>
      <c r="H297" s="93" t="b">
        <v>0</v>
      </c>
      <c r="I297" s="93" t="b">
        <v>0</v>
      </c>
      <c r="J297" s="93" t="b">
        <v>0</v>
      </c>
      <c r="K297" s="93" t="b">
        <v>0</v>
      </c>
      <c r="L297" s="93" t="b">
        <v>0</v>
      </c>
    </row>
    <row r="298" spans="1:12" ht="15">
      <c r="A298" s="93" t="s">
        <v>1049</v>
      </c>
      <c r="B298" s="93" t="s">
        <v>1050</v>
      </c>
      <c r="C298" s="93">
        <v>2</v>
      </c>
      <c r="D298" s="133">
        <v>0.004271873488469847</v>
      </c>
      <c r="E298" s="133">
        <v>2.428944290035574</v>
      </c>
      <c r="F298" s="93" t="s">
        <v>688</v>
      </c>
      <c r="G298" s="93" t="b">
        <v>0</v>
      </c>
      <c r="H298" s="93" t="b">
        <v>0</v>
      </c>
      <c r="I298" s="93" t="b">
        <v>0</v>
      </c>
      <c r="J298" s="93" t="b">
        <v>0</v>
      </c>
      <c r="K298" s="93" t="b">
        <v>0</v>
      </c>
      <c r="L298" s="93" t="b">
        <v>0</v>
      </c>
    </row>
    <row r="299" spans="1:12" ht="15">
      <c r="A299" s="93" t="s">
        <v>1050</v>
      </c>
      <c r="B299" s="93" t="s">
        <v>745</v>
      </c>
      <c r="C299" s="93">
        <v>2</v>
      </c>
      <c r="D299" s="133">
        <v>0.004271873488469847</v>
      </c>
      <c r="E299" s="133">
        <v>1.951823035315912</v>
      </c>
      <c r="F299" s="93" t="s">
        <v>688</v>
      </c>
      <c r="G299" s="93" t="b">
        <v>0</v>
      </c>
      <c r="H299" s="93" t="b">
        <v>0</v>
      </c>
      <c r="I299" s="93" t="b">
        <v>0</v>
      </c>
      <c r="J299" s="93" t="b">
        <v>0</v>
      </c>
      <c r="K299" s="93" t="b">
        <v>0</v>
      </c>
      <c r="L299" s="93" t="b">
        <v>0</v>
      </c>
    </row>
    <row r="300" spans="1:12" ht="15">
      <c r="A300" s="93" t="s">
        <v>745</v>
      </c>
      <c r="B300" s="93" t="s">
        <v>1051</v>
      </c>
      <c r="C300" s="93">
        <v>2</v>
      </c>
      <c r="D300" s="133">
        <v>0.004271873488469847</v>
      </c>
      <c r="E300" s="133">
        <v>1.826884298707612</v>
      </c>
      <c r="F300" s="93" t="s">
        <v>688</v>
      </c>
      <c r="G300" s="93" t="b">
        <v>0</v>
      </c>
      <c r="H300" s="93" t="b">
        <v>0</v>
      </c>
      <c r="I300" s="93" t="b">
        <v>0</v>
      </c>
      <c r="J300" s="93" t="b">
        <v>0</v>
      </c>
      <c r="K300" s="93" t="b">
        <v>0</v>
      </c>
      <c r="L300" s="93" t="b">
        <v>0</v>
      </c>
    </row>
    <row r="301" spans="1:12" ht="15">
      <c r="A301" s="93" t="s">
        <v>1051</v>
      </c>
      <c r="B301" s="93" t="s">
        <v>1052</v>
      </c>
      <c r="C301" s="93">
        <v>2</v>
      </c>
      <c r="D301" s="133">
        <v>0.004271873488469847</v>
      </c>
      <c r="E301" s="133">
        <v>2.428944290035574</v>
      </c>
      <c r="F301" s="93" t="s">
        <v>688</v>
      </c>
      <c r="G301" s="93" t="b">
        <v>0</v>
      </c>
      <c r="H301" s="93" t="b">
        <v>0</v>
      </c>
      <c r="I301" s="93" t="b">
        <v>0</v>
      </c>
      <c r="J301" s="93" t="b">
        <v>0</v>
      </c>
      <c r="K301" s="93" t="b">
        <v>0</v>
      </c>
      <c r="L301" s="93" t="b">
        <v>0</v>
      </c>
    </row>
    <row r="302" spans="1:12" ht="15">
      <c r="A302" s="93" t="s">
        <v>1052</v>
      </c>
      <c r="B302" s="93" t="s">
        <v>1053</v>
      </c>
      <c r="C302" s="93">
        <v>2</v>
      </c>
      <c r="D302" s="133">
        <v>0.004271873488469847</v>
      </c>
      <c r="E302" s="133">
        <v>2.428944290035574</v>
      </c>
      <c r="F302" s="93" t="s">
        <v>688</v>
      </c>
      <c r="G302" s="93" t="b">
        <v>0</v>
      </c>
      <c r="H302" s="93" t="b">
        <v>0</v>
      </c>
      <c r="I302" s="93" t="b">
        <v>0</v>
      </c>
      <c r="J302" s="93" t="b">
        <v>0</v>
      </c>
      <c r="K302" s="93" t="b">
        <v>0</v>
      </c>
      <c r="L302" s="93" t="b">
        <v>0</v>
      </c>
    </row>
    <row r="303" spans="1:12" ht="15">
      <c r="A303" s="93" t="s">
        <v>1053</v>
      </c>
      <c r="B303" s="93" t="s">
        <v>745</v>
      </c>
      <c r="C303" s="93">
        <v>2</v>
      </c>
      <c r="D303" s="133">
        <v>0.004271873488469847</v>
      </c>
      <c r="E303" s="133">
        <v>1.951823035315912</v>
      </c>
      <c r="F303" s="93" t="s">
        <v>688</v>
      </c>
      <c r="G303" s="93" t="b">
        <v>0</v>
      </c>
      <c r="H303" s="93" t="b">
        <v>0</v>
      </c>
      <c r="I303" s="93" t="b">
        <v>0</v>
      </c>
      <c r="J303" s="93" t="b">
        <v>0</v>
      </c>
      <c r="K303" s="93" t="b">
        <v>0</v>
      </c>
      <c r="L303" s="93" t="b">
        <v>0</v>
      </c>
    </row>
    <row r="304" spans="1:12" ht="15">
      <c r="A304" s="93" t="s">
        <v>745</v>
      </c>
      <c r="B304" s="93" t="s">
        <v>1054</v>
      </c>
      <c r="C304" s="93">
        <v>2</v>
      </c>
      <c r="D304" s="133">
        <v>0.004271873488469847</v>
      </c>
      <c r="E304" s="133">
        <v>1.826884298707612</v>
      </c>
      <c r="F304" s="93" t="s">
        <v>688</v>
      </c>
      <c r="G304" s="93" t="b">
        <v>0</v>
      </c>
      <c r="H304" s="93" t="b">
        <v>0</v>
      </c>
      <c r="I304" s="93" t="b">
        <v>0</v>
      </c>
      <c r="J304" s="93" t="b">
        <v>0</v>
      </c>
      <c r="K304" s="93" t="b">
        <v>0</v>
      </c>
      <c r="L304" s="93" t="b">
        <v>0</v>
      </c>
    </row>
    <row r="305" spans="1:12" ht="15">
      <c r="A305" s="93" t="s">
        <v>1054</v>
      </c>
      <c r="B305" s="93" t="s">
        <v>1055</v>
      </c>
      <c r="C305" s="93">
        <v>2</v>
      </c>
      <c r="D305" s="133">
        <v>0.004271873488469847</v>
      </c>
      <c r="E305" s="133">
        <v>2.428944290035574</v>
      </c>
      <c r="F305" s="93" t="s">
        <v>688</v>
      </c>
      <c r="G305" s="93" t="b">
        <v>0</v>
      </c>
      <c r="H305" s="93" t="b">
        <v>0</v>
      </c>
      <c r="I305" s="93" t="b">
        <v>0</v>
      </c>
      <c r="J305" s="93" t="b">
        <v>0</v>
      </c>
      <c r="K305" s="93" t="b">
        <v>0</v>
      </c>
      <c r="L305" s="93" t="b">
        <v>0</v>
      </c>
    </row>
    <row r="306" spans="1:12" ht="15">
      <c r="A306" s="93" t="s">
        <v>1055</v>
      </c>
      <c r="B306" s="93" t="s">
        <v>1056</v>
      </c>
      <c r="C306" s="93">
        <v>2</v>
      </c>
      <c r="D306" s="133">
        <v>0.004271873488469847</v>
      </c>
      <c r="E306" s="133">
        <v>2.428944290035574</v>
      </c>
      <c r="F306" s="93" t="s">
        <v>688</v>
      </c>
      <c r="G306" s="93" t="b">
        <v>0</v>
      </c>
      <c r="H306" s="93" t="b">
        <v>0</v>
      </c>
      <c r="I306" s="93" t="b">
        <v>0</v>
      </c>
      <c r="J306" s="93" t="b">
        <v>0</v>
      </c>
      <c r="K306" s="93" t="b">
        <v>0</v>
      </c>
      <c r="L306" s="93" t="b">
        <v>0</v>
      </c>
    </row>
    <row r="307" spans="1:12" ht="15">
      <c r="A307" s="93" t="s">
        <v>1056</v>
      </c>
      <c r="B307" s="93" t="s">
        <v>1057</v>
      </c>
      <c r="C307" s="93">
        <v>2</v>
      </c>
      <c r="D307" s="133">
        <v>0.004271873488469847</v>
      </c>
      <c r="E307" s="133">
        <v>2.428944290035574</v>
      </c>
      <c r="F307" s="93" t="s">
        <v>688</v>
      </c>
      <c r="G307" s="93" t="b">
        <v>0</v>
      </c>
      <c r="H307" s="93" t="b">
        <v>0</v>
      </c>
      <c r="I307" s="93" t="b">
        <v>0</v>
      </c>
      <c r="J307" s="93" t="b">
        <v>0</v>
      </c>
      <c r="K307" s="93" t="b">
        <v>0</v>
      </c>
      <c r="L307" s="93" t="b">
        <v>0</v>
      </c>
    </row>
    <row r="308" spans="1:12" ht="15">
      <c r="A308" s="93" t="s">
        <v>1057</v>
      </c>
      <c r="B308" s="93" t="s">
        <v>1058</v>
      </c>
      <c r="C308" s="93">
        <v>2</v>
      </c>
      <c r="D308" s="133">
        <v>0.004271873488469847</v>
      </c>
      <c r="E308" s="133">
        <v>2.428944290035574</v>
      </c>
      <c r="F308" s="93" t="s">
        <v>688</v>
      </c>
      <c r="G308" s="93" t="b">
        <v>0</v>
      </c>
      <c r="H308" s="93" t="b">
        <v>0</v>
      </c>
      <c r="I308" s="93" t="b">
        <v>0</v>
      </c>
      <c r="J308" s="93" t="b">
        <v>0</v>
      </c>
      <c r="K308" s="93" t="b">
        <v>0</v>
      </c>
      <c r="L308" s="93" t="b">
        <v>0</v>
      </c>
    </row>
    <row r="309" spans="1:12" ht="15">
      <c r="A309" s="93" t="s">
        <v>747</v>
      </c>
      <c r="B309" s="93" t="s">
        <v>1030</v>
      </c>
      <c r="C309" s="93">
        <v>2</v>
      </c>
      <c r="D309" s="133">
        <v>0.004271873488469847</v>
      </c>
      <c r="E309" s="133">
        <v>1.951823035315912</v>
      </c>
      <c r="F309" s="93" t="s">
        <v>688</v>
      </c>
      <c r="G309" s="93" t="b">
        <v>0</v>
      </c>
      <c r="H309" s="93" t="b">
        <v>0</v>
      </c>
      <c r="I309" s="93" t="b">
        <v>0</v>
      </c>
      <c r="J309" s="93" t="b">
        <v>0</v>
      </c>
      <c r="K309" s="93" t="b">
        <v>0</v>
      </c>
      <c r="L309" s="93" t="b">
        <v>0</v>
      </c>
    </row>
    <row r="310" spans="1:12" ht="15">
      <c r="A310" s="93" t="s">
        <v>1030</v>
      </c>
      <c r="B310" s="93" t="s">
        <v>743</v>
      </c>
      <c r="C310" s="93">
        <v>2</v>
      </c>
      <c r="D310" s="133">
        <v>0.004271873488469847</v>
      </c>
      <c r="E310" s="133">
        <v>1.7757317762602307</v>
      </c>
      <c r="F310" s="93" t="s">
        <v>688</v>
      </c>
      <c r="G310" s="93" t="b">
        <v>0</v>
      </c>
      <c r="H310" s="93" t="b">
        <v>0</v>
      </c>
      <c r="I310" s="93" t="b">
        <v>0</v>
      </c>
      <c r="J310" s="93" t="b">
        <v>0</v>
      </c>
      <c r="K310" s="93" t="b">
        <v>0</v>
      </c>
      <c r="L310" s="93" t="b">
        <v>0</v>
      </c>
    </row>
    <row r="311" spans="1:12" ht="15">
      <c r="A311" s="93" t="s">
        <v>743</v>
      </c>
      <c r="B311" s="93" t="s">
        <v>1031</v>
      </c>
      <c r="C311" s="93">
        <v>2</v>
      </c>
      <c r="D311" s="133">
        <v>0.004271873488469847</v>
      </c>
      <c r="E311" s="133">
        <v>1.7757317762602307</v>
      </c>
      <c r="F311" s="93" t="s">
        <v>688</v>
      </c>
      <c r="G311" s="93" t="b">
        <v>0</v>
      </c>
      <c r="H311" s="93" t="b">
        <v>0</v>
      </c>
      <c r="I311" s="93" t="b">
        <v>0</v>
      </c>
      <c r="J311" s="93" t="b">
        <v>0</v>
      </c>
      <c r="K311" s="93" t="b">
        <v>0</v>
      </c>
      <c r="L311" s="93" t="b">
        <v>0</v>
      </c>
    </row>
    <row r="312" spans="1:12" ht="15">
      <c r="A312" s="93" t="s">
        <v>1031</v>
      </c>
      <c r="B312" s="93" t="s">
        <v>749</v>
      </c>
      <c r="C312" s="93">
        <v>2</v>
      </c>
      <c r="D312" s="133">
        <v>0.004271873488469847</v>
      </c>
      <c r="E312" s="133">
        <v>1.951823035315912</v>
      </c>
      <c r="F312" s="93" t="s">
        <v>688</v>
      </c>
      <c r="G312" s="93" t="b">
        <v>0</v>
      </c>
      <c r="H312" s="93" t="b">
        <v>0</v>
      </c>
      <c r="I312" s="93" t="b">
        <v>0</v>
      </c>
      <c r="J312" s="93" t="b">
        <v>0</v>
      </c>
      <c r="K312" s="93" t="b">
        <v>0</v>
      </c>
      <c r="L312" s="93" t="b">
        <v>0</v>
      </c>
    </row>
    <row r="313" spans="1:12" ht="15">
      <c r="A313" s="93" t="s">
        <v>749</v>
      </c>
      <c r="B313" s="93" t="s">
        <v>1032</v>
      </c>
      <c r="C313" s="93">
        <v>2</v>
      </c>
      <c r="D313" s="133">
        <v>0.004271873488469847</v>
      </c>
      <c r="E313" s="133">
        <v>1.951823035315912</v>
      </c>
      <c r="F313" s="93" t="s">
        <v>688</v>
      </c>
      <c r="G313" s="93" t="b">
        <v>0</v>
      </c>
      <c r="H313" s="93" t="b">
        <v>0</v>
      </c>
      <c r="I313" s="93" t="b">
        <v>0</v>
      </c>
      <c r="J313" s="93" t="b">
        <v>0</v>
      </c>
      <c r="K313" s="93" t="b">
        <v>0</v>
      </c>
      <c r="L313" s="93" t="b">
        <v>0</v>
      </c>
    </row>
    <row r="314" spans="1:12" ht="15">
      <c r="A314" s="93" t="s">
        <v>1032</v>
      </c>
      <c r="B314" s="93" t="s">
        <v>747</v>
      </c>
      <c r="C314" s="93">
        <v>2</v>
      </c>
      <c r="D314" s="133">
        <v>0.004271873488469847</v>
      </c>
      <c r="E314" s="133">
        <v>2.1279142943715934</v>
      </c>
      <c r="F314" s="93" t="s">
        <v>688</v>
      </c>
      <c r="G314" s="93" t="b">
        <v>0</v>
      </c>
      <c r="H314" s="93" t="b">
        <v>0</v>
      </c>
      <c r="I314" s="93" t="b">
        <v>0</v>
      </c>
      <c r="J314" s="93" t="b">
        <v>0</v>
      </c>
      <c r="K314" s="93" t="b">
        <v>0</v>
      </c>
      <c r="L314" s="93" t="b">
        <v>0</v>
      </c>
    </row>
    <row r="315" spans="1:12" ht="15">
      <c r="A315" s="93" t="s">
        <v>747</v>
      </c>
      <c r="B315" s="93" t="s">
        <v>1033</v>
      </c>
      <c r="C315" s="93">
        <v>2</v>
      </c>
      <c r="D315" s="133">
        <v>0.004271873488469847</v>
      </c>
      <c r="E315" s="133">
        <v>1.951823035315912</v>
      </c>
      <c r="F315" s="93" t="s">
        <v>688</v>
      </c>
      <c r="G315" s="93" t="b">
        <v>0</v>
      </c>
      <c r="H315" s="93" t="b">
        <v>0</v>
      </c>
      <c r="I315" s="93" t="b">
        <v>0</v>
      </c>
      <c r="J315" s="93" t="b">
        <v>0</v>
      </c>
      <c r="K315" s="93" t="b">
        <v>0</v>
      </c>
      <c r="L315" s="93" t="b">
        <v>0</v>
      </c>
    </row>
    <row r="316" spans="1:12" ht="15">
      <c r="A316" s="93" t="s">
        <v>1033</v>
      </c>
      <c r="B316" s="93" t="s">
        <v>1034</v>
      </c>
      <c r="C316" s="93">
        <v>2</v>
      </c>
      <c r="D316" s="133">
        <v>0.004271873488469847</v>
      </c>
      <c r="E316" s="133">
        <v>2.428944290035574</v>
      </c>
      <c r="F316" s="93" t="s">
        <v>688</v>
      </c>
      <c r="G316" s="93" t="b">
        <v>0</v>
      </c>
      <c r="H316" s="93" t="b">
        <v>0</v>
      </c>
      <c r="I316" s="93" t="b">
        <v>0</v>
      </c>
      <c r="J316" s="93" t="b">
        <v>0</v>
      </c>
      <c r="K316" s="93" t="b">
        <v>0</v>
      </c>
      <c r="L316" s="93" t="b">
        <v>0</v>
      </c>
    </row>
    <row r="317" spans="1:12" ht="15">
      <c r="A317" s="93" t="s">
        <v>1034</v>
      </c>
      <c r="B317" s="93" t="s">
        <v>1035</v>
      </c>
      <c r="C317" s="93">
        <v>2</v>
      </c>
      <c r="D317" s="133">
        <v>0.004271873488469847</v>
      </c>
      <c r="E317" s="133">
        <v>2.428944290035574</v>
      </c>
      <c r="F317" s="93" t="s">
        <v>688</v>
      </c>
      <c r="G317" s="93" t="b">
        <v>0</v>
      </c>
      <c r="H317" s="93" t="b">
        <v>0</v>
      </c>
      <c r="I317" s="93" t="b">
        <v>0</v>
      </c>
      <c r="J317" s="93" t="b">
        <v>0</v>
      </c>
      <c r="K317" s="93" t="b">
        <v>0</v>
      </c>
      <c r="L317" s="93" t="b">
        <v>0</v>
      </c>
    </row>
    <row r="318" spans="1:12" ht="15">
      <c r="A318" s="93" t="s">
        <v>1035</v>
      </c>
      <c r="B318" s="93" t="s">
        <v>749</v>
      </c>
      <c r="C318" s="93">
        <v>2</v>
      </c>
      <c r="D318" s="133">
        <v>0.004271873488469847</v>
      </c>
      <c r="E318" s="133">
        <v>1.951823035315912</v>
      </c>
      <c r="F318" s="93" t="s">
        <v>688</v>
      </c>
      <c r="G318" s="93" t="b">
        <v>0</v>
      </c>
      <c r="H318" s="93" t="b">
        <v>0</v>
      </c>
      <c r="I318" s="93" t="b">
        <v>0</v>
      </c>
      <c r="J318" s="93" t="b">
        <v>0</v>
      </c>
      <c r="K318" s="93" t="b">
        <v>0</v>
      </c>
      <c r="L318" s="93" t="b">
        <v>0</v>
      </c>
    </row>
    <row r="319" spans="1:12" ht="15">
      <c r="A319" s="93" t="s">
        <v>749</v>
      </c>
      <c r="B319" s="93" t="s">
        <v>1036</v>
      </c>
      <c r="C319" s="93">
        <v>2</v>
      </c>
      <c r="D319" s="133">
        <v>0.004271873488469847</v>
      </c>
      <c r="E319" s="133">
        <v>1.951823035315912</v>
      </c>
      <c r="F319" s="93" t="s">
        <v>688</v>
      </c>
      <c r="G319" s="93" t="b">
        <v>0</v>
      </c>
      <c r="H319" s="93" t="b">
        <v>0</v>
      </c>
      <c r="I319" s="93" t="b">
        <v>0</v>
      </c>
      <c r="J319" s="93" t="b">
        <v>0</v>
      </c>
      <c r="K319" s="93" t="b">
        <v>0</v>
      </c>
      <c r="L319" s="93" t="b">
        <v>0</v>
      </c>
    </row>
    <row r="320" spans="1:12" ht="15">
      <c r="A320" s="93" t="s">
        <v>1036</v>
      </c>
      <c r="B320" s="93" t="s">
        <v>747</v>
      </c>
      <c r="C320" s="93">
        <v>2</v>
      </c>
      <c r="D320" s="133">
        <v>0.004271873488469847</v>
      </c>
      <c r="E320" s="133">
        <v>2.1279142943715934</v>
      </c>
      <c r="F320" s="93" t="s">
        <v>688</v>
      </c>
      <c r="G320" s="93" t="b">
        <v>0</v>
      </c>
      <c r="H320" s="93" t="b">
        <v>0</v>
      </c>
      <c r="I320" s="93" t="b">
        <v>0</v>
      </c>
      <c r="J320" s="93" t="b">
        <v>0</v>
      </c>
      <c r="K320" s="93" t="b">
        <v>0</v>
      </c>
      <c r="L320" s="93" t="b">
        <v>0</v>
      </c>
    </row>
    <row r="321" spans="1:12" ht="15">
      <c r="A321" s="93" t="s">
        <v>747</v>
      </c>
      <c r="B321" s="93" t="s">
        <v>1037</v>
      </c>
      <c r="C321" s="93">
        <v>2</v>
      </c>
      <c r="D321" s="133">
        <v>0.004271873488469847</v>
      </c>
      <c r="E321" s="133">
        <v>1.951823035315912</v>
      </c>
      <c r="F321" s="93" t="s">
        <v>688</v>
      </c>
      <c r="G321" s="93" t="b">
        <v>0</v>
      </c>
      <c r="H321" s="93" t="b">
        <v>0</v>
      </c>
      <c r="I321" s="93" t="b">
        <v>0</v>
      </c>
      <c r="J321" s="93" t="b">
        <v>0</v>
      </c>
      <c r="K321" s="93" t="b">
        <v>0</v>
      </c>
      <c r="L321" s="93" t="b">
        <v>0</v>
      </c>
    </row>
    <row r="322" spans="1:12" ht="15">
      <c r="A322" s="93" t="s">
        <v>1037</v>
      </c>
      <c r="B322" s="93" t="s">
        <v>1038</v>
      </c>
      <c r="C322" s="93">
        <v>2</v>
      </c>
      <c r="D322" s="133">
        <v>0.004271873488469847</v>
      </c>
      <c r="E322" s="133">
        <v>2.428944290035574</v>
      </c>
      <c r="F322" s="93" t="s">
        <v>688</v>
      </c>
      <c r="G322" s="93" t="b">
        <v>0</v>
      </c>
      <c r="H322" s="93" t="b">
        <v>0</v>
      </c>
      <c r="I322" s="93" t="b">
        <v>0</v>
      </c>
      <c r="J322" s="93" t="b">
        <v>0</v>
      </c>
      <c r="K322" s="93" t="b">
        <v>0</v>
      </c>
      <c r="L322" s="93" t="b">
        <v>0</v>
      </c>
    </row>
    <row r="323" spans="1:12" ht="15">
      <c r="A323" s="93" t="s">
        <v>1038</v>
      </c>
      <c r="B323" s="93" t="s">
        <v>749</v>
      </c>
      <c r="C323" s="93">
        <v>2</v>
      </c>
      <c r="D323" s="133">
        <v>0.004271873488469847</v>
      </c>
      <c r="E323" s="133">
        <v>1.951823035315912</v>
      </c>
      <c r="F323" s="93" t="s">
        <v>688</v>
      </c>
      <c r="G323" s="93" t="b">
        <v>0</v>
      </c>
      <c r="H323" s="93" t="b">
        <v>0</v>
      </c>
      <c r="I323" s="93" t="b">
        <v>0</v>
      </c>
      <c r="J323" s="93" t="b">
        <v>0</v>
      </c>
      <c r="K323" s="93" t="b">
        <v>0</v>
      </c>
      <c r="L323" s="93" t="b">
        <v>0</v>
      </c>
    </row>
    <row r="324" spans="1:12" ht="15">
      <c r="A324" s="93" t="s">
        <v>749</v>
      </c>
      <c r="B324" s="93" t="s">
        <v>1039</v>
      </c>
      <c r="C324" s="93">
        <v>2</v>
      </c>
      <c r="D324" s="133">
        <v>0.004271873488469847</v>
      </c>
      <c r="E324" s="133">
        <v>1.951823035315912</v>
      </c>
      <c r="F324" s="93" t="s">
        <v>688</v>
      </c>
      <c r="G324" s="93" t="b">
        <v>0</v>
      </c>
      <c r="H324" s="93" t="b">
        <v>0</v>
      </c>
      <c r="I324" s="93" t="b">
        <v>0</v>
      </c>
      <c r="J324" s="93" t="b">
        <v>0</v>
      </c>
      <c r="K324" s="93" t="b">
        <v>0</v>
      </c>
      <c r="L324" s="93" t="b">
        <v>0</v>
      </c>
    </row>
    <row r="325" spans="1:12" ht="15">
      <c r="A325" s="93" t="s">
        <v>996</v>
      </c>
      <c r="B325" s="93" t="s">
        <v>997</v>
      </c>
      <c r="C325" s="93">
        <v>2</v>
      </c>
      <c r="D325" s="133">
        <v>0.004271873488469847</v>
      </c>
      <c r="E325" s="133">
        <v>2.428944290035574</v>
      </c>
      <c r="F325" s="93" t="s">
        <v>688</v>
      </c>
      <c r="G325" s="93" t="b">
        <v>0</v>
      </c>
      <c r="H325" s="93" t="b">
        <v>0</v>
      </c>
      <c r="I325" s="93" t="b">
        <v>0</v>
      </c>
      <c r="J325" s="93" t="b">
        <v>0</v>
      </c>
      <c r="K325" s="93" t="b">
        <v>0</v>
      </c>
      <c r="L325" s="93" t="b">
        <v>0</v>
      </c>
    </row>
    <row r="326" spans="1:12" ht="15">
      <c r="A326" s="93" t="s">
        <v>997</v>
      </c>
      <c r="B326" s="93" t="s">
        <v>753</v>
      </c>
      <c r="C326" s="93">
        <v>2</v>
      </c>
      <c r="D326" s="133">
        <v>0.004271873488469847</v>
      </c>
      <c r="E326" s="133">
        <v>2.1279142943715934</v>
      </c>
      <c r="F326" s="93" t="s">
        <v>688</v>
      </c>
      <c r="G326" s="93" t="b">
        <v>0</v>
      </c>
      <c r="H326" s="93" t="b">
        <v>0</v>
      </c>
      <c r="I326" s="93" t="b">
        <v>0</v>
      </c>
      <c r="J326" s="93" t="b">
        <v>0</v>
      </c>
      <c r="K326" s="93" t="b">
        <v>0</v>
      </c>
      <c r="L326" s="93" t="b">
        <v>0</v>
      </c>
    </row>
    <row r="327" spans="1:12" ht="15">
      <c r="A327" s="93" t="s">
        <v>754</v>
      </c>
      <c r="B327" s="93" t="s">
        <v>998</v>
      </c>
      <c r="C327" s="93">
        <v>2</v>
      </c>
      <c r="D327" s="133">
        <v>0.004271873488469847</v>
      </c>
      <c r="E327" s="133">
        <v>2.1279142943715934</v>
      </c>
      <c r="F327" s="93" t="s">
        <v>688</v>
      </c>
      <c r="G327" s="93" t="b">
        <v>0</v>
      </c>
      <c r="H327" s="93" t="b">
        <v>0</v>
      </c>
      <c r="I327" s="93" t="b">
        <v>0</v>
      </c>
      <c r="J327" s="93" t="b">
        <v>0</v>
      </c>
      <c r="K327" s="93" t="b">
        <v>0</v>
      </c>
      <c r="L327" s="93" t="b">
        <v>0</v>
      </c>
    </row>
    <row r="328" spans="1:12" ht="15">
      <c r="A328" s="93" t="s">
        <v>998</v>
      </c>
      <c r="B328" s="93" t="s">
        <v>999</v>
      </c>
      <c r="C328" s="93">
        <v>2</v>
      </c>
      <c r="D328" s="133">
        <v>0.004271873488469847</v>
      </c>
      <c r="E328" s="133">
        <v>2.428944290035574</v>
      </c>
      <c r="F328" s="93" t="s">
        <v>688</v>
      </c>
      <c r="G328" s="93" t="b">
        <v>0</v>
      </c>
      <c r="H328" s="93" t="b">
        <v>0</v>
      </c>
      <c r="I328" s="93" t="b">
        <v>0</v>
      </c>
      <c r="J328" s="93" t="b">
        <v>0</v>
      </c>
      <c r="K328" s="93" t="b">
        <v>0</v>
      </c>
      <c r="L328" s="93" t="b">
        <v>0</v>
      </c>
    </row>
    <row r="329" spans="1:12" ht="15">
      <c r="A329" s="93" t="s">
        <v>999</v>
      </c>
      <c r="B329" s="93" t="s">
        <v>1000</v>
      </c>
      <c r="C329" s="93">
        <v>2</v>
      </c>
      <c r="D329" s="133">
        <v>0.004271873488469847</v>
      </c>
      <c r="E329" s="133">
        <v>2.428944290035574</v>
      </c>
      <c r="F329" s="93" t="s">
        <v>688</v>
      </c>
      <c r="G329" s="93" t="b">
        <v>0</v>
      </c>
      <c r="H329" s="93" t="b">
        <v>0</v>
      </c>
      <c r="I329" s="93" t="b">
        <v>0</v>
      </c>
      <c r="J329" s="93" t="b">
        <v>0</v>
      </c>
      <c r="K329" s="93" t="b">
        <v>0</v>
      </c>
      <c r="L329" s="93" t="b">
        <v>0</v>
      </c>
    </row>
    <row r="330" spans="1:12" ht="15">
      <c r="A330" s="93" t="s">
        <v>1000</v>
      </c>
      <c r="B330" s="93" t="s">
        <v>1001</v>
      </c>
      <c r="C330" s="93">
        <v>2</v>
      </c>
      <c r="D330" s="133">
        <v>0.004271873488469847</v>
      </c>
      <c r="E330" s="133">
        <v>2.428944290035574</v>
      </c>
      <c r="F330" s="93" t="s">
        <v>688</v>
      </c>
      <c r="G330" s="93" t="b">
        <v>0</v>
      </c>
      <c r="H330" s="93" t="b">
        <v>0</v>
      </c>
      <c r="I330" s="93" t="b">
        <v>0</v>
      </c>
      <c r="J330" s="93" t="b">
        <v>0</v>
      </c>
      <c r="K330" s="93" t="b">
        <v>0</v>
      </c>
      <c r="L330" s="93" t="b">
        <v>0</v>
      </c>
    </row>
    <row r="331" spans="1:12" ht="15">
      <c r="A331" s="93" t="s">
        <v>1001</v>
      </c>
      <c r="B331" s="93" t="s">
        <v>1002</v>
      </c>
      <c r="C331" s="93">
        <v>2</v>
      </c>
      <c r="D331" s="133">
        <v>0.004271873488469847</v>
      </c>
      <c r="E331" s="133">
        <v>2.428944290035574</v>
      </c>
      <c r="F331" s="93" t="s">
        <v>688</v>
      </c>
      <c r="G331" s="93" t="b">
        <v>0</v>
      </c>
      <c r="H331" s="93" t="b">
        <v>0</v>
      </c>
      <c r="I331" s="93" t="b">
        <v>0</v>
      </c>
      <c r="J331" s="93" t="b">
        <v>0</v>
      </c>
      <c r="K331" s="93" t="b">
        <v>0</v>
      </c>
      <c r="L331" s="93" t="b">
        <v>0</v>
      </c>
    </row>
    <row r="332" spans="1:12" ht="15">
      <c r="A332" s="93" t="s">
        <v>1002</v>
      </c>
      <c r="B332" s="93" t="s">
        <v>1003</v>
      </c>
      <c r="C332" s="93">
        <v>2</v>
      </c>
      <c r="D332" s="133">
        <v>0.004271873488469847</v>
      </c>
      <c r="E332" s="133">
        <v>2.428944290035574</v>
      </c>
      <c r="F332" s="93" t="s">
        <v>688</v>
      </c>
      <c r="G332" s="93" t="b">
        <v>0</v>
      </c>
      <c r="H332" s="93" t="b">
        <v>0</v>
      </c>
      <c r="I332" s="93" t="b">
        <v>0</v>
      </c>
      <c r="J332" s="93" t="b">
        <v>0</v>
      </c>
      <c r="K332" s="93" t="b">
        <v>0</v>
      </c>
      <c r="L332" s="93" t="b">
        <v>0</v>
      </c>
    </row>
    <row r="333" spans="1:12" ht="15">
      <c r="A333" s="93" t="s">
        <v>1003</v>
      </c>
      <c r="B333" s="93" t="s">
        <v>1004</v>
      </c>
      <c r="C333" s="93">
        <v>2</v>
      </c>
      <c r="D333" s="133">
        <v>0.004271873488469847</v>
      </c>
      <c r="E333" s="133">
        <v>2.428944290035574</v>
      </c>
      <c r="F333" s="93" t="s">
        <v>688</v>
      </c>
      <c r="G333" s="93" t="b">
        <v>0</v>
      </c>
      <c r="H333" s="93" t="b">
        <v>0</v>
      </c>
      <c r="I333" s="93" t="b">
        <v>0</v>
      </c>
      <c r="J333" s="93" t="b">
        <v>0</v>
      </c>
      <c r="K333" s="93" t="b">
        <v>0</v>
      </c>
      <c r="L333" s="93" t="b">
        <v>0</v>
      </c>
    </row>
    <row r="334" spans="1:12" ht="15">
      <c r="A334" s="93" t="s">
        <v>1004</v>
      </c>
      <c r="B334" s="93" t="s">
        <v>1005</v>
      </c>
      <c r="C334" s="93">
        <v>2</v>
      </c>
      <c r="D334" s="133">
        <v>0.004271873488469847</v>
      </c>
      <c r="E334" s="133">
        <v>2.428944290035574</v>
      </c>
      <c r="F334" s="93" t="s">
        <v>688</v>
      </c>
      <c r="G334" s="93" t="b">
        <v>0</v>
      </c>
      <c r="H334" s="93" t="b">
        <v>0</v>
      </c>
      <c r="I334" s="93" t="b">
        <v>0</v>
      </c>
      <c r="J334" s="93" t="b">
        <v>1</v>
      </c>
      <c r="K334" s="93" t="b">
        <v>0</v>
      </c>
      <c r="L334" s="93" t="b">
        <v>0</v>
      </c>
    </row>
    <row r="335" spans="1:12" ht="15">
      <c r="A335" s="93" t="s">
        <v>1005</v>
      </c>
      <c r="B335" s="93" t="s">
        <v>1006</v>
      </c>
      <c r="C335" s="93">
        <v>2</v>
      </c>
      <c r="D335" s="133">
        <v>0.004271873488469847</v>
      </c>
      <c r="E335" s="133">
        <v>2.428944290035574</v>
      </c>
      <c r="F335" s="93" t="s">
        <v>688</v>
      </c>
      <c r="G335" s="93" t="b">
        <v>1</v>
      </c>
      <c r="H335" s="93" t="b">
        <v>0</v>
      </c>
      <c r="I335" s="93" t="b">
        <v>0</v>
      </c>
      <c r="J335" s="93" t="b">
        <v>0</v>
      </c>
      <c r="K335" s="93" t="b">
        <v>0</v>
      </c>
      <c r="L335" s="93" t="b">
        <v>0</v>
      </c>
    </row>
    <row r="336" spans="1:12" ht="15">
      <c r="A336" s="93" t="s">
        <v>1006</v>
      </c>
      <c r="B336" s="93" t="s">
        <v>1007</v>
      </c>
      <c r="C336" s="93">
        <v>2</v>
      </c>
      <c r="D336" s="133">
        <v>0.004271873488469847</v>
      </c>
      <c r="E336" s="133">
        <v>2.428944290035574</v>
      </c>
      <c r="F336" s="93" t="s">
        <v>688</v>
      </c>
      <c r="G336" s="93" t="b">
        <v>0</v>
      </c>
      <c r="H336" s="93" t="b">
        <v>0</v>
      </c>
      <c r="I336" s="93" t="b">
        <v>0</v>
      </c>
      <c r="J336" s="93" t="b">
        <v>0</v>
      </c>
      <c r="K336" s="93" t="b">
        <v>0</v>
      </c>
      <c r="L336" s="93" t="b">
        <v>0</v>
      </c>
    </row>
    <row r="337" spans="1:12" ht="15">
      <c r="A337" s="93" t="s">
        <v>1007</v>
      </c>
      <c r="B337" s="93" t="s">
        <v>1008</v>
      </c>
      <c r="C337" s="93">
        <v>2</v>
      </c>
      <c r="D337" s="133">
        <v>0.004271873488469847</v>
      </c>
      <c r="E337" s="133">
        <v>2.428944290035574</v>
      </c>
      <c r="F337" s="93" t="s">
        <v>688</v>
      </c>
      <c r="G337" s="93" t="b">
        <v>0</v>
      </c>
      <c r="H337" s="93" t="b">
        <v>0</v>
      </c>
      <c r="I337" s="93" t="b">
        <v>0</v>
      </c>
      <c r="J337" s="93" t="b">
        <v>0</v>
      </c>
      <c r="K337" s="93" t="b">
        <v>0</v>
      </c>
      <c r="L337" s="93" t="b">
        <v>0</v>
      </c>
    </row>
    <row r="338" spans="1:12" ht="15">
      <c r="A338" s="93" t="s">
        <v>1008</v>
      </c>
      <c r="B338" s="93" t="s">
        <v>753</v>
      </c>
      <c r="C338" s="93">
        <v>2</v>
      </c>
      <c r="D338" s="133">
        <v>0.004271873488469847</v>
      </c>
      <c r="E338" s="133">
        <v>2.1279142943715934</v>
      </c>
      <c r="F338" s="93" t="s">
        <v>688</v>
      </c>
      <c r="G338" s="93" t="b">
        <v>0</v>
      </c>
      <c r="H338" s="93" t="b">
        <v>0</v>
      </c>
      <c r="I338" s="93" t="b">
        <v>0</v>
      </c>
      <c r="J338" s="93" t="b">
        <v>0</v>
      </c>
      <c r="K338" s="93" t="b">
        <v>0</v>
      </c>
      <c r="L338" s="93" t="b">
        <v>0</v>
      </c>
    </row>
    <row r="339" spans="1:12" ht="15">
      <c r="A339" s="93" t="s">
        <v>754</v>
      </c>
      <c r="B339" s="93" t="s">
        <v>1009</v>
      </c>
      <c r="C339" s="93">
        <v>2</v>
      </c>
      <c r="D339" s="133">
        <v>0.004271873488469847</v>
      </c>
      <c r="E339" s="133">
        <v>2.1279142943715934</v>
      </c>
      <c r="F339" s="93" t="s">
        <v>688</v>
      </c>
      <c r="G339" s="93" t="b">
        <v>0</v>
      </c>
      <c r="H339" s="93" t="b">
        <v>0</v>
      </c>
      <c r="I339" s="93" t="b">
        <v>0</v>
      </c>
      <c r="J339" s="93" t="b">
        <v>0</v>
      </c>
      <c r="K339" s="93" t="b">
        <v>0</v>
      </c>
      <c r="L339" s="93" t="b">
        <v>0</v>
      </c>
    </row>
    <row r="340" spans="1:12" ht="15">
      <c r="A340" s="93" t="s">
        <v>1009</v>
      </c>
      <c r="B340" s="93" t="s">
        <v>1010</v>
      </c>
      <c r="C340" s="93">
        <v>2</v>
      </c>
      <c r="D340" s="133">
        <v>0.004271873488469847</v>
      </c>
      <c r="E340" s="133">
        <v>2.428944290035574</v>
      </c>
      <c r="F340" s="93" t="s">
        <v>688</v>
      </c>
      <c r="G340" s="93" t="b">
        <v>0</v>
      </c>
      <c r="H340" s="93" t="b">
        <v>0</v>
      </c>
      <c r="I340" s="93" t="b">
        <v>0</v>
      </c>
      <c r="J340" s="93" t="b">
        <v>0</v>
      </c>
      <c r="K340" s="93" t="b">
        <v>0</v>
      </c>
      <c r="L340" s="93" t="b">
        <v>0</v>
      </c>
    </row>
    <row r="341" spans="1:12" ht="15">
      <c r="A341" s="93" t="s">
        <v>1010</v>
      </c>
      <c r="B341" s="93" t="s">
        <v>1011</v>
      </c>
      <c r="C341" s="93">
        <v>2</v>
      </c>
      <c r="D341" s="133">
        <v>0.004271873488469847</v>
      </c>
      <c r="E341" s="133">
        <v>2.428944290035574</v>
      </c>
      <c r="F341" s="93" t="s">
        <v>688</v>
      </c>
      <c r="G341" s="93" t="b">
        <v>0</v>
      </c>
      <c r="H341" s="93" t="b">
        <v>0</v>
      </c>
      <c r="I341" s="93" t="b">
        <v>0</v>
      </c>
      <c r="J341" s="93" t="b">
        <v>0</v>
      </c>
      <c r="K341" s="93" t="b">
        <v>0</v>
      </c>
      <c r="L341" s="93" t="b">
        <v>0</v>
      </c>
    </row>
    <row r="342" spans="1:12" ht="15">
      <c r="A342" s="93" t="s">
        <v>1011</v>
      </c>
      <c r="B342" s="93" t="s">
        <v>1012</v>
      </c>
      <c r="C342" s="93">
        <v>2</v>
      </c>
      <c r="D342" s="133">
        <v>0.004271873488469847</v>
      </c>
      <c r="E342" s="133">
        <v>2.428944290035574</v>
      </c>
      <c r="F342" s="93" t="s">
        <v>688</v>
      </c>
      <c r="G342" s="93" t="b">
        <v>0</v>
      </c>
      <c r="H342" s="93" t="b">
        <v>0</v>
      </c>
      <c r="I342" s="93" t="b">
        <v>0</v>
      </c>
      <c r="J342" s="93" t="b">
        <v>0</v>
      </c>
      <c r="K342" s="93" t="b">
        <v>0</v>
      </c>
      <c r="L342" s="93" t="b">
        <v>0</v>
      </c>
    </row>
    <row r="343" spans="1:12" ht="15">
      <c r="A343" s="93" t="s">
        <v>1012</v>
      </c>
      <c r="B343" s="93" t="s">
        <v>1013</v>
      </c>
      <c r="C343" s="93">
        <v>2</v>
      </c>
      <c r="D343" s="133">
        <v>0.004271873488469847</v>
      </c>
      <c r="E343" s="133">
        <v>2.428944290035574</v>
      </c>
      <c r="F343" s="93" t="s">
        <v>688</v>
      </c>
      <c r="G343" s="93" t="b">
        <v>0</v>
      </c>
      <c r="H343" s="93" t="b">
        <v>0</v>
      </c>
      <c r="I343" s="93" t="b">
        <v>0</v>
      </c>
      <c r="J343" s="93" t="b">
        <v>0</v>
      </c>
      <c r="K343" s="93" t="b">
        <v>0</v>
      </c>
      <c r="L343" s="93" t="b">
        <v>0</v>
      </c>
    </row>
    <row r="344" spans="1:12" ht="15">
      <c r="A344" s="93" t="s">
        <v>1013</v>
      </c>
      <c r="B344" s="93" t="s">
        <v>1014</v>
      </c>
      <c r="C344" s="93">
        <v>2</v>
      </c>
      <c r="D344" s="133">
        <v>0.004271873488469847</v>
      </c>
      <c r="E344" s="133">
        <v>2.428944290035574</v>
      </c>
      <c r="F344" s="93" t="s">
        <v>688</v>
      </c>
      <c r="G344" s="93" t="b">
        <v>0</v>
      </c>
      <c r="H344" s="93" t="b">
        <v>0</v>
      </c>
      <c r="I344" s="93" t="b">
        <v>0</v>
      </c>
      <c r="J344" s="93" t="b">
        <v>0</v>
      </c>
      <c r="K344" s="93" t="b">
        <v>0</v>
      </c>
      <c r="L344" s="93" t="b">
        <v>0</v>
      </c>
    </row>
    <row r="345" spans="1:12" ht="15">
      <c r="A345" s="93" t="s">
        <v>1014</v>
      </c>
      <c r="B345" s="93" t="s">
        <v>1015</v>
      </c>
      <c r="C345" s="93">
        <v>2</v>
      </c>
      <c r="D345" s="133">
        <v>0.004271873488469847</v>
      </c>
      <c r="E345" s="133">
        <v>2.428944290035574</v>
      </c>
      <c r="F345" s="93" t="s">
        <v>688</v>
      </c>
      <c r="G345" s="93" t="b">
        <v>0</v>
      </c>
      <c r="H345" s="93" t="b">
        <v>0</v>
      </c>
      <c r="I345" s="93" t="b">
        <v>0</v>
      </c>
      <c r="J345" s="93" t="b">
        <v>0</v>
      </c>
      <c r="K345" s="93" t="b">
        <v>0</v>
      </c>
      <c r="L345" s="93" t="b">
        <v>0</v>
      </c>
    </row>
    <row r="346" spans="1:12" ht="15">
      <c r="A346" s="93" t="s">
        <v>1015</v>
      </c>
      <c r="B346" s="93" t="s">
        <v>1016</v>
      </c>
      <c r="C346" s="93">
        <v>2</v>
      </c>
      <c r="D346" s="133">
        <v>0.004271873488469847</v>
      </c>
      <c r="E346" s="133">
        <v>2.428944290035574</v>
      </c>
      <c r="F346" s="93" t="s">
        <v>688</v>
      </c>
      <c r="G346" s="93" t="b">
        <v>0</v>
      </c>
      <c r="H346" s="93" t="b">
        <v>0</v>
      </c>
      <c r="I346" s="93" t="b">
        <v>0</v>
      </c>
      <c r="J346" s="93" t="b">
        <v>0</v>
      </c>
      <c r="K346" s="93" t="b">
        <v>0</v>
      </c>
      <c r="L346" s="93" t="b">
        <v>0</v>
      </c>
    </row>
    <row r="347" spans="1:12" ht="15">
      <c r="A347" s="93" t="s">
        <v>869</v>
      </c>
      <c r="B347" s="93" t="s">
        <v>980</v>
      </c>
      <c r="C347" s="93">
        <v>2</v>
      </c>
      <c r="D347" s="133">
        <v>0.004271873488469847</v>
      </c>
      <c r="E347" s="133">
        <v>2.1279142943715934</v>
      </c>
      <c r="F347" s="93" t="s">
        <v>688</v>
      </c>
      <c r="G347" s="93" t="b">
        <v>0</v>
      </c>
      <c r="H347" s="93" t="b">
        <v>0</v>
      </c>
      <c r="I347" s="93" t="b">
        <v>0</v>
      </c>
      <c r="J347" s="93" t="b">
        <v>0</v>
      </c>
      <c r="K347" s="93" t="b">
        <v>0</v>
      </c>
      <c r="L347" s="93" t="b">
        <v>0</v>
      </c>
    </row>
    <row r="348" spans="1:12" ht="15">
      <c r="A348" s="93" t="s">
        <v>980</v>
      </c>
      <c r="B348" s="93" t="s">
        <v>981</v>
      </c>
      <c r="C348" s="93">
        <v>2</v>
      </c>
      <c r="D348" s="133">
        <v>0.004271873488469847</v>
      </c>
      <c r="E348" s="133">
        <v>2.428944290035574</v>
      </c>
      <c r="F348" s="93" t="s">
        <v>688</v>
      </c>
      <c r="G348" s="93" t="b">
        <v>0</v>
      </c>
      <c r="H348" s="93" t="b">
        <v>0</v>
      </c>
      <c r="I348" s="93" t="b">
        <v>0</v>
      </c>
      <c r="J348" s="93" t="b">
        <v>0</v>
      </c>
      <c r="K348" s="93" t="b">
        <v>0</v>
      </c>
      <c r="L348" s="93" t="b">
        <v>0</v>
      </c>
    </row>
    <row r="349" spans="1:12" ht="15">
      <c r="A349" s="93" t="s">
        <v>981</v>
      </c>
      <c r="B349" s="93" t="s">
        <v>982</v>
      </c>
      <c r="C349" s="93">
        <v>2</v>
      </c>
      <c r="D349" s="133">
        <v>0.004271873488469847</v>
      </c>
      <c r="E349" s="133">
        <v>2.428944290035574</v>
      </c>
      <c r="F349" s="93" t="s">
        <v>688</v>
      </c>
      <c r="G349" s="93" t="b">
        <v>0</v>
      </c>
      <c r="H349" s="93" t="b">
        <v>0</v>
      </c>
      <c r="I349" s="93" t="b">
        <v>0</v>
      </c>
      <c r="J349" s="93" t="b">
        <v>0</v>
      </c>
      <c r="K349" s="93" t="b">
        <v>0</v>
      </c>
      <c r="L349" s="93" t="b">
        <v>0</v>
      </c>
    </row>
    <row r="350" spans="1:12" ht="15">
      <c r="A350" s="93" t="s">
        <v>982</v>
      </c>
      <c r="B350" s="93" t="s">
        <v>983</v>
      </c>
      <c r="C350" s="93">
        <v>2</v>
      </c>
      <c r="D350" s="133">
        <v>0.004271873488469847</v>
      </c>
      <c r="E350" s="133">
        <v>2.428944290035574</v>
      </c>
      <c r="F350" s="93" t="s">
        <v>688</v>
      </c>
      <c r="G350" s="93" t="b">
        <v>0</v>
      </c>
      <c r="H350" s="93" t="b">
        <v>0</v>
      </c>
      <c r="I350" s="93" t="b">
        <v>0</v>
      </c>
      <c r="J350" s="93" t="b">
        <v>0</v>
      </c>
      <c r="K350" s="93" t="b">
        <v>0</v>
      </c>
      <c r="L350" s="93" t="b">
        <v>0</v>
      </c>
    </row>
    <row r="351" spans="1:12" ht="15">
      <c r="A351" s="93" t="s">
        <v>983</v>
      </c>
      <c r="B351" s="93" t="s">
        <v>984</v>
      </c>
      <c r="C351" s="93">
        <v>2</v>
      </c>
      <c r="D351" s="133">
        <v>0.004271873488469847</v>
      </c>
      <c r="E351" s="133">
        <v>2.428944290035574</v>
      </c>
      <c r="F351" s="93" t="s">
        <v>688</v>
      </c>
      <c r="G351" s="93" t="b">
        <v>0</v>
      </c>
      <c r="H351" s="93" t="b">
        <v>0</v>
      </c>
      <c r="I351" s="93" t="b">
        <v>0</v>
      </c>
      <c r="J351" s="93" t="b">
        <v>0</v>
      </c>
      <c r="K351" s="93" t="b">
        <v>0</v>
      </c>
      <c r="L351" s="93" t="b">
        <v>0</v>
      </c>
    </row>
    <row r="352" spans="1:12" ht="15">
      <c r="A352" s="93" t="s">
        <v>984</v>
      </c>
      <c r="B352" s="93" t="s">
        <v>985</v>
      </c>
      <c r="C352" s="93">
        <v>2</v>
      </c>
      <c r="D352" s="133">
        <v>0.004271873488469847</v>
      </c>
      <c r="E352" s="133">
        <v>2.428944290035574</v>
      </c>
      <c r="F352" s="93" t="s">
        <v>688</v>
      </c>
      <c r="G352" s="93" t="b">
        <v>0</v>
      </c>
      <c r="H352" s="93" t="b">
        <v>0</v>
      </c>
      <c r="I352" s="93" t="b">
        <v>0</v>
      </c>
      <c r="J352" s="93" t="b">
        <v>0</v>
      </c>
      <c r="K352" s="93" t="b">
        <v>0</v>
      </c>
      <c r="L352" s="93" t="b">
        <v>0</v>
      </c>
    </row>
    <row r="353" spans="1:12" ht="15">
      <c r="A353" s="93" t="s">
        <v>985</v>
      </c>
      <c r="B353" s="93" t="s">
        <v>986</v>
      </c>
      <c r="C353" s="93">
        <v>2</v>
      </c>
      <c r="D353" s="133">
        <v>0.004271873488469847</v>
      </c>
      <c r="E353" s="133">
        <v>2.428944290035574</v>
      </c>
      <c r="F353" s="93" t="s">
        <v>688</v>
      </c>
      <c r="G353" s="93" t="b">
        <v>0</v>
      </c>
      <c r="H353" s="93" t="b">
        <v>0</v>
      </c>
      <c r="I353" s="93" t="b">
        <v>0</v>
      </c>
      <c r="J353" s="93" t="b">
        <v>0</v>
      </c>
      <c r="K353" s="93" t="b">
        <v>0</v>
      </c>
      <c r="L353" s="93" t="b">
        <v>0</v>
      </c>
    </row>
    <row r="354" spans="1:12" ht="15">
      <c r="A354" s="93" t="s">
        <v>986</v>
      </c>
      <c r="B354" s="93" t="s">
        <v>873</v>
      </c>
      <c r="C354" s="93">
        <v>2</v>
      </c>
      <c r="D354" s="133">
        <v>0.004271873488469847</v>
      </c>
      <c r="E354" s="133">
        <v>2.2528530309798933</v>
      </c>
      <c r="F354" s="93" t="s">
        <v>688</v>
      </c>
      <c r="G354" s="93" t="b">
        <v>0</v>
      </c>
      <c r="H354" s="93" t="b">
        <v>0</v>
      </c>
      <c r="I354" s="93" t="b">
        <v>0</v>
      </c>
      <c r="J354" s="93" t="b">
        <v>0</v>
      </c>
      <c r="K354" s="93" t="b">
        <v>0</v>
      </c>
      <c r="L354" s="93" t="b">
        <v>0</v>
      </c>
    </row>
    <row r="355" spans="1:12" ht="15">
      <c r="A355" s="93" t="s">
        <v>873</v>
      </c>
      <c r="B355" s="93" t="s">
        <v>987</v>
      </c>
      <c r="C355" s="93">
        <v>2</v>
      </c>
      <c r="D355" s="133">
        <v>0.004271873488469847</v>
      </c>
      <c r="E355" s="133">
        <v>2.2528530309798933</v>
      </c>
      <c r="F355" s="93" t="s">
        <v>688</v>
      </c>
      <c r="G355" s="93" t="b">
        <v>0</v>
      </c>
      <c r="H355" s="93" t="b">
        <v>0</v>
      </c>
      <c r="I355" s="93" t="b">
        <v>0</v>
      </c>
      <c r="J355" s="93" t="b">
        <v>0</v>
      </c>
      <c r="K355" s="93" t="b">
        <v>0</v>
      </c>
      <c r="L355" s="93" t="b">
        <v>0</v>
      </c>
    </row>
    <row r="356" spans="1:12" ht="15">
      <c r="A356" s="93" t="s">
        <v>987</v>
      </c>
      <c r="B356" s="93" t="s">
        <v>751</v>
      </c>
      <c r="C356" s="93">
        <v>2</v>
      </c>
      <c r="D356" s="133">
        <v>0.004271873488469847</v>
      </c>
      <c r="E356" s="133">
        <v>2.1279142943715934</v>
      </c>
      <c r="F356" s="93" t="s">
        <v>688</v>
      </c>
      <c r="G356" s="93" t="b">
        <v>0</v>
      </c>
      <c r="H356" s="93" t="b">
        <v>0</v>
      </c>
      <c r="I356" s="93" t="b">
        <v>0</v>
      </c>
      <c r="J356" s="93" t="b">
        <v>0</v>
      </c>
      <c r="K356" s="93" t="b">
        <v>0</v>
      </c>
      <c r="L356" s="93" t="b">
        <v>0</v>
      </c>
    </row>
    <row r="357" spans="1:12" ht="15">
      <c r="A357" s="93" t="s">
        <v>751</v>
      </c>
      <c r="B357" s="93" t="s">
        <v>988</v>
      </c>
      <c r="C357" s="93">
        <v>2</v>
      </c>
      <c r="D357" s="133">
        <v>0.004271873488469847</v>
      </c>
      <c r="E357" s="133">
        <v>2.1279142943715934</v>
      </c>
      <c r="F357" s="93" t="s">
        <v>688</v>
      </c>
      <c r="G357" s="93" t="b">
        <v>0</v>
      </c>
      <c r="H357" s="93" t="b">
        <v>0</v>
      </c>
      <c r="I357" s="93" t="b">
        <v>0</v>
      </c>
      <c r="J357" s="93" t="b">
        <v>0</v>
      </c>
      <c r="K357" s="93" t="b">
        <v>0</v>
      </c>
      <c r="L357" s="93" t="b">
        <v>0</v>
      </c>
    </row>
    <row r="358" spans="1:12" ht="15">
      <c r="A358" s="93" t="s">
        <v>988</v>
      </c>
      <c r="B358" s="93" t="s">
        <v>989</v>
      </c>
      <c r="C358" s="93">
        <v>2</v>
      </c>
      <c r="D358" s="133">
        <v>0.004271873488469847</v>
      </c>
      <c r="E358" s="133">
        <v>2.428944290035574</v>
      </c>
      <c r="F358" s="93" t="s">
        <v>688</v>
      </c>
      <c r="G358" s="93" t="b">
        <v>0</v>
      </c>
      <c r="H358" s="93" t="b">
        <v>0</v>
      </c>
      <c r="I358" s="93" t="b">
        <v>0</v>
      </c>
      <c r="J358" s="93" t="b">
        <v>0</v>
      </c>
      <c r="K358" s="93" t="b">
        <v>0</v>
      </c>
      <c r="L358" s="93" t="b">
        <v>0</v>
      </c>
    </row>
    <row r="359" spans="1:12" ht="15">
      <c r="A359" s="93" t="s">
        <v>989</v>
      </c>
      <c r="B359" s="93" t="s">
        <v>752</v>
      </c>
      <c r="C359" s="93">
        <v>2</v>
      </c>
      <c r="D359" s="133">
        <v>0.004271873488469847</v>
      </c>
      <c r="E359" s="133">
        <v>2.1279142943715934</v>
      </c>
      <c r="F359" s="93" t="s">
        <v>688</v>
      </c>
      <c r="G359" s="93" t="b">
        <v>0</v>
      </c>
      <c r="H359" s="93" t="b">
        <v>0</v>
      </c>
      <c r="I359" s="93" t="b">
        <v>0</v>
      </c>
      <c r="J359" s="93" t="b">
        <v>0</v>
      </c>
      <c r="K359" s="93" t="b">
        <v>0</v>
      </c>
      <c r="L359" s="93" t="b">
        <v>0</v>
      </c>
    </row>
    <row r="360" spans="1:12" ht="15">
      <c r="A360" s="93" t="s">
        <v>752</v>
      </c>
      <c r="B360" s="93" t="s">
        <v>990</v>
      </c>
      <c r="C360" s="93">
        <v>2</v>
      </c>
      <c r="D360" s="133">
        <v>0.004271873488469847</v>
      </c>
      <c r="E360" s="133">
        <v>2.1279142943715934</v>
      </c>
      <c r="F360" s="93" t="s">
        <v>688</v>
      </c>
      <c r="G360" s="93" t="b">
        <v>0</v>
      </c>
      <c r="H360" s="93" t="b">
        <v>0</v>
      </c>
      <c r="I360" s="93" t="b">
        <v>0</v>
      </c>
      <c r="J360" s="93" t="b">
        <v>0</v>
      </c>
      <c r="K360" s="93" t="b">
        <v>0</v>
      </c>
      <c r="L360" s="93" t="b">
        <v>0</v>
      </c>
    </row>
    <row r="361" spans="1:12" ht="15">
      <c r="A361" s="93" t="s">
        <v>990</v>
      </c>
      <c r="B361" s="93" t="s">
        <v>991</v>
      </c>
      <c r="C361" s="93">
        <v>2</v>
      </c>
      <c r="D361" s="133">
        <v>0.004271873488469847</v>
      </c>
      <c r="E361" s="133">
        <v>2.428944290035574</v>
      </c>
      <c r="F361" s="93" t="s">
        <v>688</v>
      </c>
      <c r="G361" s="93" t="b">
        <v>0</v>
      </c>
      <c r="H361" s="93" t="b">
        <v>0</v>
      </c>
      <c r="I361" s="93" t="b">
        <v>0</v>
      </c>
      <c r="J361" s="93" t="b">
        <v>0</v>
      </c>
      <c r="K361" s="93" t="b">
        <v>0</v>
      </c>
      <c r="L361" s="93" t="b">
        <v>0</v>
      </c>
    </row>
    <row r="362" spans="1:12" ht="15">
      <c r="A362" s="93" t="s">
        <v>991</v>
      </c>
      <c r="B362" s="93" t="s">
        <v>992</v>
      </c>
      <c r="C362" s="93">
        <v>2</v>
      </c>
      <c r="D362" s="133">
        <v>0.004271873488469847</v>
      </c>
      <c r="E362" s="133">
        <v>2.428944290035574</v>
      </c>
      <c r="F362" s="93" t="s">
        <v>688</v>
      </c>
      <c r="G362" s="93" t="b">
        <v>0</v>
      </c>
      <c r="H362" s="93" t="b">
        <v>0</v>
      </c>
      <c r="I362" s="93" t="b">
        <v>0</v>
      </c>
      <c r="J362" s="93" t="b">
        <v>0</v>
      </c>
      <c r="K362" s="93" t="b">
        <v>0</v>
      </c>
      <c r="L362" s="93" t="b">
        <v>0</v>
      </c>
    </row>
    <row r="363" spans="1:12" ht="15">
      <c r="A363" s="93" t="s">
        <v>992</v>
      </c>
      <c r="B363" s="93" t="s">
        <v>743</v>
      </c>
      <c r="C363" s="93">
        <v>2</v>
      </c>
      <c r="D363" s="133">
        <v>0.004271873488469847</v>
      </c>
      <c r="E363" s="133">
        <v>1.7757317762602307</v>
      </c>
      <c r="F363" s="93" t="s">
        <v>688</v>
      </c>
      <c r="G363" s="93" t="b">
        <v>0</v>
      </c>
      <c r="H363" s="93" t="b">
        <v>0</v>
      </c>
      <c r="I363" s="93" t="b">
        <v>0</v>
      </c>
      <c r="J363" s="93" t="b">
        <v>0</v>
      </c>
      <c r="K363" s="93" t="b">
        <v>0</v>
      </c>
      <c r="L363" s="93" t="b">
        <v>0</v>
      </c>
    </row>
    <row r="364" spans="1:12" ht="15">
      <c r="A364" s="93" t="s">
        <v>743</v>
      </c>
      <c r="B364" s="93" t="s">
        <v>993</v>
      </c>
      <c r="C364" s="93">
        <v>2</v>
      </c>
      <c r="D364" s="133">
        <v>0.004271873488469847</v>
      </c>
      <c r="E364" s="133">
        <v>1.7757317762602307</v>
      </c>
      <c r="F364" s="93" t="s">
        <v>688</v>
      </c>
      <c r="G364" s="93" t="b">
        <v>0</v>
      </c>
      <c r="H364" s="93" t="b">
        <v>0</v>
      </c>
      <c r="I364" s="93" t="b">
        <v>0</v>
      </c>
      <c r="J364" s="93" t="b">
        <v>0</v>
      </c>
      <c r="K364" s="93" t="b">
        <v>0</v>
      </c>
      <c r="L364" s="93" t="b">
        <v>0</v>
      </c>
    </row>
    <row r="365" spans="1:12" ht="15">
      <c r="A365" s="93" t="s">
        <v>993</v>
      </c>
      <c r="B365" s="93" t="s">
        <v>994</v>
      </c>
      <c r="C365" s="93">
        <v>2</v>
      </c>
      <c r="D365" s="133">
        <v>0.004271873488469847</v>
      </c>
      <c r="E365" s="133">
        <v>2.428944290035574</v>
      </c>
      <c r="F365" s="93" t="s">
        <v>688</v>
      </c>
      <c r="G365" s="93" t="b">
        <v>0</v>
      </c>
      <c r="H365" s="93" t="b">
        <v>0</v>
      </c>
      <c r="I365" s="93" t="b">
        <v>0</v>
      </c>
      <c r="J365" s="93" t="b">
        <v>0</v>
      </c>
      <c r="K365" s="93" t="b">
        <v>0</v>
      </c>
      <c r="L365" s="93" t="b">
        <v>0</v>
      </c>
    </row>
    <row r="366" spans="1:12" ht="15">
      <c r="A366" s="93" t="s">
        <v>994</v>
      </c>
      <c r="B366" s="93" t="s">
        <v>995</v>
      </c>
      <c r="C366" s="93">
        <v>2</v>
      </c>
      <c r="D366" s="133">
        <v>0.004271873488469847</v>
      </c>
      <c r="E366" s="133">
        <v>2.428944290035574</v>
      </c>
      <c r="F366" s="93" t="s">
        <v>688</v>
      </c>
      <c r="G366" s="93" t="b">
        <v>0</v>
      </c>
      <c r="H366" s="93" t="b">
        <v>0</v>
      </c>
      <c r="I366" s="93" t="b">
        <v>0</v>
      </c>
      <c r="J366" s="93" t="b">
        <v>0</v>
      </c>
      <c r="K366" s="93" t="b">
        <v>0</v>
      </c>
      <c r="L366" s="93" t="b">
        <v>0</v>
      </c>
    </row>
    <row r="367" spans="1:12" ht="15">
      <c r="A367" s="93" t="s">
        <v>975</v>
      </c>
      <c r="B367" s="93" t="s">
        <v>976</v>
      </c>
      <c r="C367" s="93">
        <v>2</v>
      </c>
      <c r="D367" s="133">
        <v>0.004271873488469847</v>
      </c>
      <c r="E367" s="133">
        <v>2.428944290035574</v>
      </c>
      <c r="F367" s="93" t="s">
        <v>688</v>
      </c>
      <c r="G367" s="93" t="b">
        <v>0</v>
      </c>
      <c r="H367" s="93" t="b">
        <v>0</v>
      </c>
      <c r="I367" s="93" t="b">
        <v>0</v>
      </c>
      <c r="J367" s="93" t="b">
        <v>0</v>
      </c>
      <c r="K367" s="93" t="b">
        <v>0</v>
      </c>
      <c r="L367" s="93" t="b">
        <v>0</v>
      </c>
    </row>
    <row r="368" spans="1:12" ht="15">
      <c r="A368" s="93" t="s">
        <v>976</v>
      </c>
      <c r="B368" s="93" t="s">
        <v>867</v>
      </c>
      <c r="C368" s="93">
        <v>2</v>
      </c>
      <c r="D368" s="133">
        <v>0.004271873488469847</v>
      </c>
      <c r="E368" s="133">
        <v>2.428944290035574</v>
      </c>
      <c r="F368" s="93" t="s">
        <v>688</v>
      </c>
      <c r="G368" s="93" t="b">
        <v>0</v>
      </c>
      <c r="H368" s="93" t="b">
        <v>0</v>
      </c>
      <c r="I368" s="93" t="b">
        <v>0</v>
      </c>
      <c r="J368" s="93" t="b">
        <v>0</v>
      </c>
      <c r="K368" s="93" t="b">
        <v>0</v>
      </c>
      <c r="L368" s="93" t="b">
        <v>0</v>
      </c>
    </row>
    <row r="369" spans="1:12" ht="15">
      <c r="A369" s="93" t="s">
        <v>869</v>
      </c>
      <c r="B369" s="93" t="s">
        <v>977</v>
      </c>
      <c r="C369" s="93">
        <v>2</v>
      </c>
      <c r="D369" s="133">
        <v>0.004271873488469847</v>
      </c>
      <c r="E369" s="133">
        <v>2.1279142943715934</v>
      </c>
      <c r="F369" s="93" t="s">
        <v>688</v>
      </c>
      <c r="G369" s="93" t="b">
        <v>0</v>
      </c>
      <c r="H369" s="93" t="b">
        <v>0</v>
      </c>
      <c r="I369" s="93" t="b">
        <v>0</v>
      </c>
      <c r="J369" s="93" t="b">
        <v>0</v>
      </c>
      <c r="K369" s="93" t="b">
        <v>0</v>
      </c>
      <c r="L369" s="93" t="b">
        <v>0</v>
      </c>
    </row>
    <row r="370" spans="1:12" ht="15">
      <c r="A370" s="93" t="s">
        <v>977</v>
      </c>
      <c r="B370" s="93" t="s">
        <v>744</v>
      </c>
      <c r="C370" s="93">
        <v>2</v>
      </c>
      <c r="D370" s="133">
        <v>0.004271873488469847</v>
      </c>
      <c r="E370" s="133">
        <v>1.951823035315912</v>
      </c>
      <c r="F370" s="93" t="s">
        <v>688</v>
      </c>
      <c r="G370" s="93" t="b">
        <v>0</v>
      </c>
      <c r="H370" s="93" t="b">
        <v>0</v>
      </c>
      <c r="I370" s="93" t="b">
        <v>0</v>
      </c>
      <c r="J370" s="93" t="b">
        <v>0</v>
      </c>
      <c r="K370" s="93" t="b">
        <v>0</v>
      </c>
      <c r="L370" s="93" t="b">
        <v>0</v>
      </c>
    </row>
    <row r="371" spans="1:12" ht="15">
      <c r="A371" s="93" t="s">
        <v>744</v>
      </c>
      <c r="B371" s="93" t="s">
        <v>978</v>
      </c>
      <c r="C371" s="93">
        <v>2</v>
      </c>
      <c r="D371" s="133">
        <v>0.004271873488469847</v>
      </c>
      <c r="E371" s="133">
        <v>1.7757317762602307</v>
      </c>
      <c r="F371" s="93" t="s">
        <v>688</v>
      </c>
      <c r="G371" s="93" t="b">
        <v>0</v>
      </c>
      <c r="H371" s="93" t="b">
        <v>0</v>
      </c>
      <c r="I371" s="93" t="b">
        <v>0</v>
      </c>
      <c r="J371" s="93" t="b">
        <v>0</v>
      </c>
      <c r="K371" s="93" t="b">
        <v>0</v>
      </c>
      <c r="L371" s="93" t="b">
        <v>0</v>
      </c>
    </row>
    <row r="372" spans="1:12" ht="15">
      <c r="A372" s="93" t="s">
        <v>978</v>
      </c>
      <c r="B372" s="93" t="s">
        <v>979</v>
      </c>
      <c r="C372" s="93">
        <v>2</v>
      </c>
      <c r="D372" s="133">
        <v>0.004271873488469847</v>
      </c>
      <c r="E372" s="133">
        <v>2.428944290035574</v>
      </c>
      <c r="F372" s="93" t="s">
        <v>688</v>
      </c>
      <c r="G372" s="93" t="b">
        <v>0</v>
      </c>
      <c r="H372" s="93" t="b">
        <v>0</v>
      </c>
      <c r="I372" s="93" t="b">
        <v>0</v>
      </c>
      <c r="J372" s="93" t="b">
        <v>0</v>
      </c>
      <c r="K372" s="93" t="b">
        <v>0</v>
      </c>
      <c r="L372" s="93" t="b">
        <v>0</v>
      </c>
    </row>
    <row r="373" spans="1:12" ht="15">
      <c r="A373" s="93" t="s">
        <v>950</v>
      </c>
      <c r="B373" s="93" t="s">
        <v>951</v>
      </c>
      <c r="C373" s="93">
        <v>2</v>
      </c>
      <c r="D373" s="133">
        <v>0.004271873488469847</v>
      </c>
      <c r="E373" s="133">
        <v>2.428944290035574</v>
      </c>
      <c r="F373" s="93" t="s">
        <v>688</v>
      </c>
      <c r="G373" s="93" t="b">
        <v>0</v>
      </c>
      <c r="H373" s="93" t="b">
        <v>0</v>
      </c>
      <c r="I373" s="93" t="b">
        <v>0</v>
      </c>
      <c r="J373" s="93" t="b">
        <v>0</v>
      </c>
      <c r="K373" s="93" t="b">
        <v>0</v>
      </c>
      <c r="L373" s="93" t="b">
        <v>0</v>
      </c>
    </row>
    <row r="374" spans="1:12" ht="15">
      <c r="A374" s="93" t="s">
        <v>951</v>
      </c>
      <c r="B374" s="93" t="s">
        <v>952</v>
      </c>
      <c r="C374" s="93">
        <v>2</v>
      </c>
      <c r="D374" s="133">
        <v>0.004271873488469847</v>
      </c>
      <c r="E374" s="133">
        <v>2.428944290035574</v>
      </c>
      <c r="F374" s="93" t="s">
        <v>688</v>
      </c>
      <c r="G374" s="93" t="b">
        <v>0</v>
      </c>
      <c r="H374" s="93" t="b">
        <v>0</v>
      </c>
      <c r="I374" s="93" t="b">
        <v>0</v>
      </c>
      <c r="J374" s="93" t="b">
        <v>0</v>
      </c>
      <c r="K374" s="93" t="b">
        <v>0</v>
      </c>
      <c r="L374" s="93" t="b">
        <v>0</v>
      </c>
    </row>
    <row r="375" spans="1:12" ht="15">
      <c r="A375" s="93" t="s">
        <v>952</v>
      </c>
      <c r="B375" s="93" t="s">
        <v>953</v>
      </c>
      <c r="C375" s="93">
        <v>2</v>
      </c>
      <c r="D375" s="133">
        <v>0.004271873488469847</v>
      </c>
      <c r="E375" s="133">
        <v>2.428944290035574</v>
      </c>
      <c r="F375" s="93" t="s">
        <v>688</v>
      </c>
      <c r="G375" s="93" t="b">
        <v>0</v>
      </c>
      <c r="H375" s="93" t="b">
        <v>0</v>
      </c>
      <c r="I375" s="93" t="b">
        <v>0</v>
      </c>
      <c r="J375" s="93" t="b">
        <v>0</v>
      </c>
      <c r="K375" s="93" t="b">
        <v>0</v>
      </c>
      <c r="L375" s="93" t="b">
        <v>0</v>
      </c>
    </row>
    <row r="376" spans="1:12" ht="15">
      <c r="A376" s="93" t="s">
        <v>953</v>
      </c>
      <c r="B376" s="93" t="s">
        <v>954</v>
      </c>
      <c r="C376" s="93">
        <v>2</v>
      </c>
      <c r="D376" s="133">
        <v>0.004271873488469847</v>
      </c>
      <c r="E376" s="133">
        <v>2.428944290035574</v>
      </c>
      <c r="F376" s="93" t="s">
        <v>688</v>
      </c>
      <c r="G376" s="93" t="b">
        <v>0</v>
      </c>
      <c r="H376" s="93" t="b">
        <v>0</v>
      </c>
      <c r="I376" s="93" t="b">
        <v>0</v>
      </c>
      <c r="J376" s="93" t="b">
        <v>0</v>
      </c>
      <c r="K376" s="93" t="b">
        <v>0</v>
      </c>
      <c r="L376" s="93" t="b">
        <v>0</v>
      </c>
    </row>
    <row r="377" spans="1:12" ht="15">
      <c r="A377" s="93" t="s">
        <v>954</v>
      </c>
      <c r="B377" s="93" t="s">
        <v>955</v>
      </c>
      <c r="C377" s="93">
        <v>2</v>
      </c>
      <c r="D377" s="133">
        <v>0.004271873488469847</v>
      </c>
      <c r="E377" s="133">
        <v>2.428944290035574</v>
      </c>
      <c r="F377" s="93" t="s">
        <v>688</v>
      </c>
      <c r="G377" s="93" t="b">
        <v>0</v>
      </c>
      <c r="H377" s="93" t="b">
        <v>0</v>
      </c>
      <c r="I377" s="93" t="b">
        <v>0</v>
      </c>
      <c r="J377" s="93" t="b">
        <v>0</v>
      </c>
      <c r="K377" s="93" t="b">
        <v>0</v>
      </c>
      <c r="L377" s="93" t="b">
        <v>0</v>
      </c>
    </row>
    <row r="378" spans="1:12" ht="15">
      <c r="A378" s="93" t="s">
        <v>955</v>
      </c>
      <c r="B378" s="93" t="s">
        <v>956</v>
      </c>
      <c r="C378" s="93">
        <v>2</v>
      </c>
      <c r="D378" s="133">
        <v>0.004271873488469847</v>
      </c>
      <c r="E378" s="133">
        <v>2.428944290035574</v>
      </c>
      <c r="F378" s="93" t="s">
        <v>688</v>
      </c>
      <c r="G378" s="93" t="b">
        <v>0</v>
      </c>
      <c r="H378" s="93" t="b">
        <v>0</v>
      </c>
      <c r="I378" s="93" t="b">
        <v>0</v>
      </c>
      <c r="J378" s="93" t="b">
        <v>0</v>
      </c>
      <c r="K378" s="93" t="b">
        <v>0</v>
      </c>
      <c r="L378" s="93" t="b">
        <v>0</v>
      </c>
    </row>
    <row r="379" spans="1:12" ht="15">
      <c r="A379" s="93" t="s">
        <v>956</v>
      </c>
      <c r="B379" s="93" t="s">
        <v>957</v>
      </c>
      <c r="C379" s="93">
        <v>2</v>
      </c>
      <c r="D379" s="133">
        <v>0.004271873488469847</v>
      </c>
      <c r="E379" s="133">
        <v>2.428944290035574</v>
      </c>
      <c r="F379" s="93" t="s">
        <v>688</v>
      </c>
      <c r="G379" s="93" t="b">
        <v>0</v>
      </c>
      <c r="H379" s="93" t="b">
        <v>0</v>
      </c>
      <c r="I379" s="93" t="b">
        <v>0</v>
      </c>
      <c r="J379" s="93" t="b">
        <v>0</v>
      </c>
      <c r="K379" s="93" t="b">
        <v>0</v>
      </c>
      <c r="L379" s="93" t="b">
        <v>0</v>
      </c>
    </row>
    <row r="380" spans="1:12" ht="15">
      <c r="A380" s="93" t="s">
        <v>957</v>
      </c>
      <c r="B380" s="93" t="s">
        <v>958</v>
      </c>
      <c r="C380" s="93">
        <v>2</v>
      </c>
      <c r="D380" s="133">
        <v>0.004271873488469847</v>
      </c>
      <c r="E380" s="133">
        <v>2.428944290035574</v>
      </c>
      <c r="F380" s="93" t="s">
        <v>688</v>
      </c>
      <c r="G380" s="93" t="b">
        <v>0</v>
      </c>
      <c r="H380" s="93" t="b">
        <v>0</v>
      </c>
      <c r="I380" s="93" t="b">
        <v>0</v>
      </c>
      <c r="J380" s="93" t="b">
        <v>0</v>
      </c>
      <c r="K380" s="93" t="b">
        <v>0</v>
      </c>
      <c r="L380" s="93" t="b">
        <v>0</v>
      </c>
    </row>
    <row r="381" spans="1:12" ht="15">
      <c r="A381" s="93" t="s">
        <v>958</v>
      </c>
      <c r="B381" s="93" t="s">
        <v>872</v>
      </c>
      <c r="C381" s="93">
        <v>2</v>
      </c>
      <c r="D381" s="133">
        <v>0.004271873488469847</v>
      </c>
      <c r="E381" s="133">
        <v>2.2528530309798933</v>
      </c>
      <c r="F381" s="93" t="s">
        <v>688</v>
      </c>
      <c r="G381" s="93" t="b">
        <v>0</v>
      </c>
      <c r="H381" s="93" t="b">
        <v>0</v>
      </c>
      <c r="I381" s="93" t="b">
        <v>0</v>
      </c>
      <c r="J381" s="93" t="b">
        <v>0</v>
      </c>
      <c r="K381" s="93" t="b">
        <v>0</v>
      </c>
      <c r="L381" s="93" t="b">
        <v>0</v>
      </c>
    </row>
    <row r="382" spans="1:12" ht="15">
      <c r="A382" s="93" t="s">
        <v>872</v>
      </c>
      <c r="B382" s="93" t="s">
        <v>959</v>
      </c>
      <c r="C382" s="93">
        <v>2</v>
      </c>
      <c r="D382" s="133">
        <v>0.004271873488469847</v>
      </c>
      <c r="E382" s="133">
        <v>2.2528530309798933</v>
      </c>
      <c r="F382" s="93" t="s">
        <v>688</v>
      </c>
      <c r="G382" s="93" t="b">
        <v>0</v>
      </c>
      <c r="H382" s="93" t="b">
        <v>0</v>
      </c>
      <c r="I382" s="93" t="b">
        <v>0</v>
      </c>
      <c r="J382" s="93" t="b">
        <v>0</v>
      </c>
      <c r="K382" s="93" t="b">
        <v>0</v>
      </c>
      <c r="L382" s="93" t="b">
        <v>0</v>
      </c>
    </row>
    <row r="383" spans="1:12" ht="15">
      <c r="A383" s="93" t="s">
        <v>959</v>
      </c>
      <c r="B383" s="93" t="s">
        <v>960</v>
      </c>
      <c r="C383" s="93">
        <v>2</v>
      </c>
      <c r="D383" s="133">
        <v>0.004271873488469847</v>
      </c>
      <c r="E383" s="133">
        <v>2.428944290035574</v>
      </c>
      <c r="F383" s="93" t="s">
        <v>688</v>
      </c>
      <c r="G383" s="93" t="b">
        <v>0</v>
      </c>
      <c r="H383" s="93" t="b">
        <v>0</v>
      </c>
      <c r="I383" s="93" t="b">
        <v>0</v>
      </c>
      <c r="J383" s="93" t="b">
        <v>0</v>
      </c>
      <c r="K383" s="93" t="b">
        <v>0</v>
      </c>
      <c r="L383" s="93" t="b">
        <v>0</v>
      </c>
    </row>
    <row r="384" spans="1:12" ht="15">
      <c r="A384" s="93" t="s">
        <v>960</v>
      </c>
      <c r="B384" s="93" t="s">
        <v>961</v>
      </c>
      <c r="C384" s="93">
        <v>2</v>
      </c>
      <c r="D384" s="133">
        <v>0.004271873488469847</v>
      </c>
      <c r="E384" s="133">
        <v>2.428944290035574</v>
      </c>
      <c r="F384" s="93" t="s">
        <v>688</v>
      </c>
      <c r="G384" s="93" t="b">
        <v>0</v>
      </c>
      <c r="H384" s="93" t="b">
        <v>0</v>
      </c>
      <c r="I384" s="93" t="b">
        <v>0</v>
      </c>
      <c r="J384" s="93" t="b">
        <v>0</v>
      </c>
      <c r="K384" s="93" t="b">
        <v>0</v>
      </c>
      <c r="L384" s="93" t="b">
        <v>0</v>
      </c>
    </row>
    <row r="385" spans="1:12" ht="15">
      <c r="A385" s="93" t="s">
        <v>961</v>
      </c>
      <c r="B385" s="93" t="s">
        <v>962</v>
      </c>
      <c r="C385" s="93">
        <v>2</v>
      </c>
      <c r="D385" s="133">
        <v>0.004271873488469847</v>
      </c>
      <c r="E385" s="133">
        <v>2.428944290035574</v>
      </c>
      <c r="F385" s="93" t="s">
        <v>688</v>
      </c>
      <c r="G385" s="93" t="b">
        <v>0</v>
      </c>
      <c r="H385" s="93" t="b">
        <v>0</v>
      </c>
      <c r="I385" s="93" t="b">
        <v>0</v>
      </c>
      <c r="J385" s="93" t="b">
        <v>0</v>
      </c>
      <c r="K385" s="93" t="b">
        <v>0</v>
      </c>
      <c r="L385" s="93" t="b">
        <v>0</v>
      </c>
    </row>
    <row r="386" spans="1:12" ht="15">
      <c r="A386" s="93" t="s">
        <v>962</v>
      </c>
      <c r="B386" s="93" t="s">
        <v>963</v>
      </c>
      <c r="C386" s="93">
        <v>2</v>
      </c>
      <c r="D386" s="133">
        <v>0.004271873488469847</v>
      </c>
      <c r="E386" s="133">
        <v>2.428944290035574</v>
      </c>
      <c r="F386" s="93" t="s">
        <v>688</v>
      </c>
      <c r="G386" s="93" t="b">
        <v>0</v>
      </c>
      <c r="H386" s="93" t="b">
        <v>0</v>
      </c>
      <c r="I386" s="93" t="b">
        <v>0</v>
      </c>
      <c r="J386" s="93" t="b">
        <v>0</v>
      </c>
      <c r="K386" s="93" t="b">
        <v>0</v>
      </c>
      <c r="L386" s="93" t="b">
        <v>0</v>
      </c>
    </row>
    <row r="387" spans="1:12" ht="15">
      <c r="A387" s="93" t="s">
        <v>963</v>
      </c>
      <c r="B387" s="93" t="s">
        <v>964</v>
      </c>
      <c r="C387" s="93">
        <v>2</v>
      </c>
      <c r="D387" s="133">
        <v>0.004271873488469847</v>
      </c>
      <c r="E387" s="133">
        <v>2.428944290035574</v>
      </c>
      <c r="F387" s="93" t="s">
        <v>688</v>
      </c>
      <c r="G387" s="93" t="b">
        <v>0</v>
      </c>
      <c r="H387" s="93" t="b">
        <v>0</v>
      </c>
      <c r="I387" s="93" t="b">
        <v>0</v>
      </c>
      <c r="J387" s="93" t="b">
        <v>0</v>
      </c>
      <c r="K387" s="93" t="b">
        <v>0</v>
      </c>
      <c r="L387" s="93" t="b">
        <v>0</v>
      </c>
    </row>
    <row r="388" spans="1:12" ht="15">
      <c r="A388" s="93" t="s">
        <v>964</v>
      </c>
      <c r="B388" s="93" t="s">
        <v>965</v>
      </c>
      <c r="C388" s="93">
        <v>2</v>
      </c>
      <c r="D388" s="133">
        <v>0.004271873488469847</v>
      </c>
      <c r="E388" s="133">
        <v>2.428944290035574</v>
      </c>
      <c r="F388" s="93" t="s">
        <v>688</v>
      </c>
      <c r="G388" s="93" t="b">
        <v>0</v>
      </c>
      <c r="H388" s="93" t="b">
        <v>0</v>
      </c>
      <c r="I388" s="93" t="b">
        <v>0</v>
      </c>
      <c r="J388" s="93" t="b">
        <v>0</v>
      </c>
      <c r="K388" s="93" t="b">
        <v>0</v>
      </c>
      <c r="L388" s="93" t="b">
        <v>0</v>
      </c>
    </row>
    <row r="389" spans="1:12" ht="15">
      <c r="A389" s="93" t="s">
        <v>965</v>
      </c>
      <c r="B389" s="93" t="s">
        <v>864</v>
      </c>
      <c r="C389" s="93">
        <v>2</v>
      </c>
      <c r="D389" s="133">
        <v>0.004271873488469847</v>
      </c>
      <c r="E389" s="133">
        <v>2.1279142943715934</v>
      </c>
      <c r="F389" s="93" t="s">
        <v>688</v>
      </c>
      <c r="G389" s="93" t="b">
        <v>0</v>
      </c>
      <c r="H389" s="93" t="b">
        <v>0</v>
      </c>
      <c r="I389" s="93" t="b">
        <v>0</v>
      </c>
      <c r="J389" s="93" t="b">
        <v>0</v>
      </c>
      <c r="K389" s="93" t="b">
        <v>0</v>
      </c>
      <c r="L389" s="93" t="b">
        <v>0</v>
      </c>
    </row>
    <row r="390" spans="1:12" ht="15">
      <c r="A390" s="93" t="s">
        <v>864</v>
      </c>
      <c r="B390" s="93" t="s">
        <v>966</v>
      </c>
      <c r="C390" s="93">
        <v>2</v>
      </c>
      <c r="D390" s="133">
        <v>0.004271873488469847</v>
      </c>
      <c r="E390" s="133">
        <v>2.1279142943715934</v>
      </c>
      <c r="F390" s="93" t="s">
        <v>688</v>
      </c>
      <c r="G390" s="93" t="b">
        <v>0</v>
      </c>
      <c r="H390" s="93" t="b">
        <v>0</v>
      </c>
      <c r="I390" s="93" t="b">
        <v>0</v>
      </c>
      <c r="J390" s="93" t="b">
        <v>0</v>
      </c>
      <c r="K390" s="93" t="b">
        <v>0</v>
      </c>
      <c r="L390" s="93" t="b">
        <v>0</v>
      </c>
    </row>
    <row r="391" spans="1:12" ht="15">
      <c r="A391" s="93" t="s">
        <v>966</v>
      </c>
      <c r="B391" s="93" t="s">
        <v>750</v>
      </c>
      <c r="C391" s="93">
        <v>2</v>
      </c>
      <c r="D391" s="133">
        <v>0.004271873488469847</v>
      </c>
      <c r="E391" s="133">
        <v>2.1279142943715934</v>
      </c>
      <c r="F391" s="93" t="s">
        <v>688</v>
      </c>
      <c r="G391" s="93" t="b">
        <v>0</v>
      </c>
      <c r="H391" s="93" t="b">
        <v>0</v>
      </c>
      <c r="I391" s="93" t="b">
        <v>0</v>
      </c>
      <c r="J391" s="93" t="b">
        <v>0</v>
      </c>
      <c r="K391" s="93" t="b">
        <v>0</v>
      </c>
      <c r="L391" s="93" t="b">
        <v>0</v>
      </c>
    </row>
    <row r="392" spans="1:12" ht="15">
      <c r="A392" s="93" t="s">
        <v>750</v>
      </c>
      <c r="B392" s="93" t="s">
        <v>967</v>
      </c>
      <c r="C392" s="93">
        <v>2</v>
      </c>
      <c r="D392" s="133">
        <v>0.004271873488469847</v>
      </c>
      <c r="E392" s="133">
        <v>2.1279142943715934</v>
      </c>
      <c r="F392" s="93" t="s">
        <v>688</v>
      </c>
      <c r="G392" s="93" t="b">
        <v>0</v>
      </c>
      <c r="H392" s="93" t="b">
        <v>0</v>
      </c>
      <c r="I392" s="93" t="b">
        <v>0</v>
      </c>
      <c r="J392" s="93" t="b">
        <v>0</v>
      </c>
      <c r="K392" s="93" t="b">
        <v>0</v>
      </c>
      <c r="L392" s="93" t="b">
        <v>0</v>
      </c>
    </row>
    <row r="393" spans="1:12" ht="15">
      <c r="A393" s="93" t="s">
        <v>967</v>
      </c>
      <c r="B393" s="93" t="s">
        <v>968</v>
      </c>
      <c r="C393" s="93">
        <v>2</v>
      </c>
      <c r="D393" s="133">
        <v>0.004271873488469847</v>
      </c>
      <c r="E393" s="133">
        <v>2.428944290035574</v>
      </c>
      <c r="F393" s="93" t="s">
        <v>688</v>
      </c>
      <c r="G393" s="93" t="b">
        <v>0</v>
      </c>
      <c r="H393" s="93" t="b">
        <v>0</v>
      </c>
      <c r="I393" s="93" t="b">
        <v>0</v>
      </c>
      <c r="J393" s="93" t="b">
        <v>0</v>
      </c>
      <c r="K393" s="93" t="b">
        <v>0</v>
      </c>
      <c r="L393" s="93" t="b">
        <v>0</v>
      </c>
    </row>
    <row r="394" spans="1:12" ht="15">
      <c r="A394" s="93" t="s">
        <v>968</v>
      </c>
      <c r="B394" s="93" t="s">
        <v>969</v>
      </c>
      <c r="C394" s="93">
        <v>2</v>
      </c>
      <c r="D394" s="133">
        <v>0.004271873488469847</v>
      </c>
      <c r="E394" s="133">
        <v>2.428944290035574</v>
      </c>
      <c r="F394" s="93" t="s">
        <v>688</v>
      </c>
      <c r="G394" s="93" t="b">
        <v>0</v>
      </c>
      <c r="H394" s="93" t="b">
        <v>0</v>
      </c>
      <c r="I394" s="93" t="b">
        <v>0</v>
      </c>
      <c r="J394" s="93" t="b">
        <v>0</v>
      </c>
      <c r="K394" s="93" t="b">
        <v>0</v>
      </c>
      <c r="L394" s="93" t="b">
        <v>0</v>
      </c>
    </row>
    <row r="395" spans="1:12" ht="15">
      <c r="A395" s="93" t="s">
        <v>969</v>
      </c>
      <c r="B395" s="93" t="s">
        <v>970</v>
      </c>
      <c r="C395" s="93">
        <v>2</v>
      </c>
      <c r="D395" s="133">
        <v>0.004271873488469847</v>
      </c>
      <c r="E395" s="133">
        <v>2.428944290035574</v>
      </c>
      <c r="F395" s="93" t="s">
        <v>688</v>
      </c>
      <c r="G395" s="93" t="b">
        <v>0</v>
      </c>
      <c r="H395" s="93" t="b">
        <v>0</v>
      </c>
      <c r="I395" s="93" t="b">
        <v>0</v>
      </c>
      <c r="J395" s="93" t="b">
        <v>0</v>
      </c>
      <c r="K395" s="93" t="b">
        <v>0</v>
      </c>
      <c r="L395" s="93" t="b">
        <v>0</v>
      </c>
    </row>
    <row r="396" spans="1:12" ht="15">
      <c r="A396" s="93" t="s">
        <v>970</v>
      </c>
      <c r="B396" s="93" t="s">
        <v>865</v>
      </c>
      <c r="C396" s="93">
        <v>2</v>
      </c>
      <c r="D396" s="133">
        <v>0.004271873488469847</v>
      </c>
      <c r="E396" s="133">
        <v>2.2528530309798933</v>
      </c>
      <c r="F396" s="93" t="s">
        <v>688</v>
      </c>
      <c r="G396" s="93" t="b">
        <v>0</v>
      </c>
      <c r="H396" s="93" t="b">
        <v>0</v>
      </c>
      <c r="I396" s="93" t="b">
        <v>0</v>
      </c>
      <c r="J396" s="93" t="b">
        <v>0</v>
      </c>
      <c r="K396" s="93" t="b">
        <v>0</v>
      </c>
      <c r="L396" s="93" t="b">
        <v>0</v>
      </c>
    </row>
    <row r="397" spans="1:12" ht="15">
      <c r="A397" s="93" t="s">
        <v>865</v>
      </c>
      <c r="B397" s="93" t="s">
        <v>971</v>
      </c>
      <c r="C397" s="93">
        <v>2</v>
      </c>
      <c r="D397" s="133">
        <v>0.004271873488469847</v>
      </c>
      <c r="E397" s="133">
        <v>2.2528530309798933</v>
      </c>
      <c r="F397" s="93" t="s">
        <v>688</v>
      </c>
      <c r="G397" s="93" t="b">
        <v>0</v>
      </c>
      <c r="H397" s="93" t="b">
        <v>0</v>
      </c>
      <c r="I397" s="93" t="b">
        <v>0</v>
      </c>
      <c r="J397" s="93" t="b">
        <v>0</v>
      </c>
      <c r="K397" s="93" t="b">
        <v>0</v>
      </c>
      <c r="L397" s="93" t="b">
        <v>0</v>
      </c>
    </row>
    <row r="398" spans="1:12" ht="15">
      <c r="A398" s="93" t="s">
        <v>971</v>
      </c>
      <c r="B398" s="93" t="s">
        <v>864</v>
      </c>
      <c r="C398" s="93">
        <v>2</v>
      </c>
      <c r="D398" s="133">
        <v>0.004271873488469847</v>
      </c>
      <c r="E398" s="133">
        <v>2.1279142943715934</v>
      </c>
      <c r="F398" s="93" t="s">
        <v>688</v>
      </c>
      <c r="G398" s="93" t="b">
        <v>0</v>
      </c>
      <c r="H398" s="93" t="b">
        <v>0</v>
      </c>
      <c r="I398" s="93" t="b">
        <v>0</v>
      </c>
      <c r="J398" s="93" t="b">
        <v>0</v>
      </c>
      <c r="K398" s="93" t="b">
        <v>0</v>
      </c>
      <c r="L398" s="93" t="b">
        <v>0</v>
      </c>
    </row>
    <row r="399" spans="1:12" ht="15">
      <c r="A399" s="93" t="s">
        <v>864</v>
      </c>
      <c r="B399" s="93" t="s">
        <v>972</v>
      </c>
      <c r="C399" s="93">
        <v>2</v>
      </c>
      <c r="D399" s="133">
        <v>0.004271873488469847</v>
      </c>
      <c r="E399" s="133">
        <v>2.1279142943715934</v>
      </c>
      <c r="F399" s="93" t="s">
        <v>688</v>
      </c>
      <c r="G399" s="93" t="b">
        <v>0</v>
      </c>
      <c r="H399" s="93" t="b">
        <v>0</v>
      </c>
      <c r="I399" s="93" t="b">
        <v>0</v>
      </c>
      <c r="J399" s="93" t="b">
        <v>0</v>
      </c>
      <c r="K399" s="93" t="b">
        <v>0</v>
      </c>
      <c r="L399" s="93" t="b">
        <v>0</v>
      </c>
    </row>
    <row r="400" spans="1:12" ht="15">
      <c r="A400" s="93" t="s">
        <v>972</v>
      </c>
      <c r="B400" s="93" t="s">
        <v>973</v>
      </c>
      <c r="C400" s="93">
        <v>2</v>
      </c>
      <c r="D400" s="133">
        <v>0.004271873488469847</v>
      </c>
      <c r="E400" s="133">
        <v>2.428944290035574</v>
      </c>
      <c r="F400" s="93" t="s">
        <v>688</v>
      </c>
      <c r="G400" s="93" t="b">
        <v>0</v>
      </c>
      <c r="H400" s="93" t="b">
        <v>0</v>
      </c>
      <c r="I400" s="93" t="b">
        <v>0</v>
      </c>
      <c r="J400" s="93" t="b">
        <v>0</v>
      </c>
      <c r="K400" s="93" t="b">
        <v>0</v>
      </c>
      <c r="L400" s="93" t="b">
        <v>0</v>
      </c>
    </row>
    <row r="401" spans="1:12" ht="15">
      <c r="A401" s="93" t="s">
        <v>973</v>
      </c>
      <c r="B401" s="93" t="s">
        <v>974</v>
      </c>
      <c r="C401" s="93">
        <v>2</v>
      </c>
      <c r="D401" s="133">
        <v>0.004271873488469847</v>
      </c>
      <c r="E401" s="133">
        <v>2.428944290035574</v>
      </c>
      <c r="F401" s="93" t="s">
        <v>688</v>
      </c>
      <c r="G401" s="93" t="b">
        <v>0</v>
      </c>
      <c r="H401" s="93" t="b">
        <v>0</v>
      </c>
      <c r="I401" s="93" t="b">
        <v>0</v>
      </c>
      <c r="J401" s="93" t="b">
        <v>0</v>
      </c>
      <c r="K401" s="93" t="b">
        <v>0</v>
      </c>
      <c r="L401" s="93" t="b">
        <v>0</v>
      </c>
    </row>
    <row r="402" spans="1:12" ht="15">
      <c r="A402" s="93" t="s">
        <v>974</v>
      </c>
      <c r="B402" s="93" t="s">
        <v>866</v>
      </c>
      <c r="C402" s="93">
        <v>2</v>
      </c>
      <c r="D402" s="133">
        <v>0.004271873488469847</v>
      </c>
      <c r="E402" s="133">
        <v>2.2528530309798933</v>
      </c>
      <c r="F402" s="93" t="s">
        <v>688</v>
      </c>
      <c r="G402" s="93" t="b">
        <v>0</v>
      </c>
      <c r="H402" s="93" t="b">
        <v>0</v>
      </c>
      <c r="I402" s="93" t="b">
        <v>0</v>
      </c>
      <c r="J402" s="93" t="b">
        <v>0</v>
      </c>
      <c r="K402" s="93" t="b">
        <v>0</v>
      </c>
      <c r="L402" s="93" t="b">
        <v>0</v>
      </c>
    </row>
    <row r="403" spans="1:12" ht="15">
      <c r="A403" s="93" t="s">
        <v>863</v>
      </c>
      <c r="B403" s="93" t="s">
        <v>945</v>
      </c>
      <c r="C403" s="93">
        <v>2</v>
      </c>
      <c r="D403" s="133">
        <v>0.004271873488469847</v>
      </c>
      <c r="E403" s="133">
        <v>2.1279142943715934</v>
      </c>
      <c r="F403" s="93" t="s">
        <v>688</v>
      </c>
      <c r="G403" s="93" t="b">
        <v>0</v>
      </c>
      <c r="H403" s="93" t="b">
        <v>0</v>
      </c>
      <c r="I403" s="93" t="b">
        <v>0</v>
      </c>
      <c r="J403" s="93" t="b">
        <v>0</v>
      </c>
      <c r="K403" s="93" t="b">
        <v>0</v>
      </c>
      <c r="L403" s="93" t="b">
        <v>0</v>
      </c>
    </row>
    <row r="404" spans="1:12" ht="15">
      <c r="A404" s="93" t="s">
        <v>945</v>
      </c>
      <c r="B404" s="93" t="s">
        <v>863</v>
      </c>
      <c r="C404" s="93">
        <v>2</v>
      </c>
      <c r="D404" s="133">
        <v>0.004271873488469847</v>
      </c>
      <c r="E404" s="133">
        <v>2.428944290035574</v>
      </c>
      <c r="F404" s="93" t="s">
        <v>688</v>
      </c>
      <c r="G404" s="93" t="b">
        <v>0</v>
      </c>
      <c r="H404" s="93" t="b">
        <v>0</v>
      </c>
      <c r="I404" s="93" t="b">
        <v>0</v>
      </c>
      <c r="J404" s="93" t="b">
        <v>0</v>
      </c>
      <c r="K404" s="93" t="b">
        <v>0</v>
      </c>
      <c r="L404" s="93" t="b">
        <v>0</v>
      </c>
    </row>
    <row r="405" spans="1:12" ht="15">
      <c r="A405" s="93" t="s">
        <v>863</v>
      </c>
      <c r="B405" s="93" t="s">
        <v>946</v>
      </c>
      <c r="C405" s="93">
        <v>2</v>
      </c>
      <c r="D405" s="133">
        <v>0.004271873488469847</v>
      </c>
      <c r="E405" s="133">
        <v>2.1279142943715934</v>
      </c>
      <c r="F405" s="93" t="s">
        <v>688</v>
      </c>
      <c r="G405" s="93" t="b">
        <v>0</v>
      </c>
      <c r="H405" s="93" t="b">
        <v>0</v>
      </c>
      <c r="I405" s="93" t="b">
        <v>0</v>
      </c>
      <c r="J405" s="93" t="b">
        <v>0</v>
      </c>
      <c r="K405" s="93" t="b">
        <v>0</v>
      </c>
      <c r="L405" s="93" t="b">
        <v>0</v>
      </c>
    </row>
    <row r="406" spans="1:12" ht="15">
      <c r="A406" s="93" t="s">
        <v>946</v>
      </c>
      <c r="B406" s="93" t="s">
        <v>947</v>
      </c>
      <c r="C406" s="93">
        <v>2</v>
      </c>
      <c r="D406" s="133">
        <v>0.004271873488469847</v>
      </c>
      <c r="E406" s="133">
        <v>2.428944290035574</v>
      </c>
      <c r="F406" s="93" t="s">
        <v>688</v>
      </c>
      <c r="G406" s="93" t="b">
        <v>0</v>
      </c>
      <c r="H406" s="93" t="b">
        <v>0</v>
      </c>
      <c r="I406" s="93" t="b">
        <v>0</v>
      </c>
      <c r="J406" s="93" t="b">
        <v>0</v>
      </c>
      <c r="K406" s="93" t="b">
        <v>0</v>
      </c>
      <c r="L406" s="93" t="b">
        <v>0</v>
      </c>
    </row>
    <row r="407" spans="1:12" ht="15">
      <c r="A407" s="93" t="s">
        <v>947</v>
      </c>
      <c r="B407" s="93" t="s">
        <v>948</v>
      </c>
      <c r="C407" s="93">
        <v>2</v>
      </c>
      <c r="D407" s="133">
        <v>0.004271873488469847</v>
      </c>
      <c r="E407" s="133">
        <v>2.428944290035574</v>
      </c>
      <c r="F407" s="93" t="s">
        <v>688</v>
      </c>
      <c r="G407" s="93" t="b">
        <v>0</v>
      </c>
      <c r="H407" s="93" t="b">
        <v>0</v>
      </c>
      <c r="I407" s="93" t="b">
        <v>0</v>
      </c>
      <c r="J407" s="93" t="b">
        <v>0</v>
      </c>
      <c r="K407" s="93" t="b">
        <v>0</v>
      </c>
      <c r="L407" s="93" t="b">
        <v>0</v>
      </c>
    </row>
    <row r="408" spans="1:12" ht="15">
      <c r="A408" s="93" t="s">
        <v>948</v>
      </c>
      <c r="B408" s="93" t="s">
        <v>949</v>
      </c>
      <c r="C408" s="93">
        <v>2</v>
      </c>
      <c r="D408" s="133">
        <v>0.004271873488469847</v>
      </c>
      <c r="E408" s="133">
        <v>2.428944290035574</v>
      </c>
      <c r="F408" s="93" t="s">
        <v>688</v>
      </c>
      <c r="G408" s="93" t="b">
        <v>0</v>
      </c>
      <c r="H408" s="93" t="b">
        <v>0</v>
      </c>
      <c r="I408" s="93" t="b">
        <v>0</v>
      </c>
      <c r="J408" s="93" t="b">
        <v>0</v>
      </c>
      <c r="K408" s="93" t="b">
        <v>0</v>
      </c>
      <c r="L408" s="93" t="b">
        <v>0</v>
      </c>
    </row>
    <row r="409" spans="1:12" ht="15">
      <c r="A409" s="93" t="s">
        <v>931</v>
      </c>
      <c r="B409" s="93" t="s">
        <v>932</v>
      </c>
      <c r="C409" s="93">
        <v>2</v>
      </c>
      <c r="D409" s="133">
        <v>0.004271873488469847</v>
      </c>
      <c r="E409" s="133">
        <v>2.428944290035574</v>
      </c>
      <c r="F409" s="93" t="s">
        <v>688</v>
      </c>
      <c r="G409" s="93" t="b">
        <v>0</v>
      </c>
      <c r="H409" s="93" t="b">
        <v>0</v>
      </c>
      <c r="I409" s="93" t="b">
        <v>0</v>
      </c>
      <c r="J409" s="93" t="b">
        <v>0</v>
      </c>
      <c r="K409" s="93" t="b">
        <v>0</v>
      </c>
      <c r="L409" s="93" t="b">
        <v>0</v>
      </c>
    </row>
    <row r="410" spans="1:12" ht="15">
      <c r="A410" s="93" t="s">
        <v>932</v>
      </c>
      <c r="B410" s="93" t="s">
        <v>744</v>
      </c>
      <c r="C410" s="93">
        <v>2</v>
      </c>
      <c r="D410" s="133">
        <v>0.004271873488469847</v>
      </c>
      <c r="E410" s="133">
        <v>1.951823035315912</v>
      </c>
      <c r="F410" s="93" t="s">
        <v>688</v>
      </c>
      <c r="G410" s="93" t="b">
        <v>0</v>
      </c>
      <c r="H410" s="93" t="b">
        <v>0</v>
      </c>
      <c r="I410" s="93" t="b">
        <v>0</v>
      </c>
      <c r="J410" s="93" t="b">
        <v>0</v>
      </c>
      <c r="K410" s="93" t="b">
        <v>0</v>
      </c>
      <c r="L410" s="93" t="b">
        <v>0</v>
      </c>
    </row>
    <row r="411" spans="1:12" ht="15">
      <c r="A411" s="93" t="s">
        <v>744</v>
      </c>
      <c r="B411" s="93" t="s">
        <v>933</v>
      </c>
      <c r="C411" s="93">
        <v>2</v>
      </c>
      <c r="D411" s="133">
        <v>0.004271873488469847</v>
      </c>
      <c r="E411" s="133">
        <v>1.7757317762602307</v>
      </c>
      <c r="F411" s="93" t="s">
        <v>688</v>
      </c>
      <c r="G411" s="93" t="b">
        <v>0</v>
      </c>
      <c r="H411" s="93" t="b">
        <v>0</v>
      </c>
      <c r="I411" s="93" t="b">
        <v>0</v>
      </c>
      <c r="J411" s="93" t="b">
        <v>0</v>
      </c>
      <c r="K411" s="93" t="b">
        <v>0</v>
      </c>
      <c r="L411" s="93" t="b">
        <v>0</v>
      </c>
    </row>
    <row r="412" spans="1:12" ht="15">
      <c r="A412" s="93" t="s">
        <v>933</v>
      </c>
      <c r="B412" s="93" t="s">
        <v>934</v>
      </c>
      <c r="C412" s="93">
        <v>2</v>
      </c>
      <c r="D412" s="133">
        <v>0.004271873488469847</v>
      </c>
      <c r="E412" s="133">
        <v>2.428944290035574</v>
      </c>
      <c r="F412" s="93" t="s">
        <v>688</v>
      </c>
      <c r="G412" s="93" t="b">
        <v>0</v>
      </c>
      <c r="H412" s="93" t="b">
        <v>0</v>
      </c>
      <c r="I412" s="93" t="b">
        <v>0</v>
      </c>
      <c r="J412" s="93" t="b">
        <v>0</v>
      </c>
      <c r="K412" s="93" t="b">
        <v>0</v>
      </c>
      <c r="L412" s="93" t="b">
        <v>0</v>
      </c>
    </row>
    <row r="413" spans="1:12" ht="15">
      <c r="A413" s="93" t="s">
        <v>934</v>
      </c>
      <c r="B413" s="93" t="s">
        <v>935</v>
      </c>
      <c r="C413" s="93">
        <v>2</v>
      </c>
      <c r="D413" s="133">
        <v>0.004271873488469847</v>
      </c>
      <c r="E413" s="133">
        <v>2.428944290035574</v>
      </c>
      <c r="F413" s="93" t="s">
        <v>688</v>
      </c>
      <c r="G413" s="93" t="b">
        <v>0</v>
      </c>
      <c r="H413" s="93" t="b">
        <v>0</v>
      </c>
      <c r="I413" s="93" t="b">
        <v>0</v>
      </c>
      <c r="J413" s="93" t="b">
        <v>0</v>
      </c>
      <c r="K413" s="93" t="b">
        <v>0</v>
      </c>
      <c r="L413" s="93" t="b">
        <v>0</v>
      </c>
    </row>
    <row r="414" spans="1:12" ht="15">
      <c r="A414" s="93" t="s">
        <v>935</v>
      </c>
      <c r="B414" s="93" t="s">
        <v>871</v>
      </c>
      <c r="C414" s="93">
        <v>2</v>
      </c>
      <c r="D414" s="133">
        <v>0.004271873488469847</v>
      </c>
      <c r="E414" s="133">
        <v>2.2528530309798933</v>
      </c>
      <c r="F414" s="93" t="s">
        <v>688</v>
      </c>
      <c r="G414" s="93" t="b">
        <v>0</v>
      </c>
      <c r="H414" s="93" t="b">
        <v>0</v>
      </c>
      <c r="I414" s="93" t="b">
        <v>0</v>
      </c>
      <c r="J414" s="93" t="b">
        <v>0</v>
      </c>
      <c r="K414" s="93" t="b">
        <v>0</v>
      </c>
      <c r="L414" s="93" t="b">
        <v>0</v>
      </c>
    </row>
    <row r="415" spans="1:12" ht="15">
      <c r="A415" s="93" t="s">
        <v>871</v>
      </c>
      <c r="B415" s="93" t="s">
        <v>936</v>
      </c>
      <c r="C415" s="93">
        <v>2</v>
      </c>
      <c r="D415" s="133">
        <v>0.004271873488469847</v>
      </c>
      <c r="E415" s="133">
        <v>2.2528530309798933</v>
      </c>
      <c r="F415" s="93" t="s">
        <v>688</v>
      </c>
      <c r="G415" s="93" t="b">
        <v>0</v>
      </c>
      <c r="H415" s="93" t="b">
        <v>0</v>
      </c>
      <c r="I415" s="93" t="b">
        <v>0</v>
      </c>
      <c r="J415" s="93" t="b">
        <v>0</v>
      </c>
      <c r="K415" s="93" t="b">
        <v>0</v>
      </c>
      <c r="L415" s="93" t="b">
        <v>0</v>
      </c>
    </row>
    <row r="416" spans="1:12" ht="15">
      <c r="A416" s="93" t="s">
        <v>936</v>
      </c>
      <c r="B416" s="93" t="s">
        <v>937</v>
      </c>
      <c r="C416" s="93">
        <v>2</v>
      </c>
      <c r="D416" s="133">
        <v>0.004271873488469847</v>
      </c>
      <c r="E416" s="133">
        <v>2.428944290035574</v>
      </c>
      <c r="F416" s="93" t="s">
        <v>688</v>
      </c>
      <c r="G416" s="93" t="b">
        <v>0</v>
      </c>
      <c r="H416" s="93" t="b">
        <v>0</v>
      </c>
      <c r="I416" s="93" t="b">
        <v>0</v>
      </c>
      <c r="J416" s="93" t="b">
        <v>0</v>
      </c>
      <c r="K416" s="93" t="b">
        <v>0</v>
      </c>
      <c r="L416" s="93" t="b">
        <v>0</v>
      </c>
    </row>
    <row r="417" spans="1:12" ht="15">
      <c r="A417" s="93" t="s">
        <v>937</v>
      </c>
      <c r="B417" s="93" t="s">
        <v>938</v>
      </c>
      <c r="C417" s="93">
        <v>2</v>
      </c>
      <c r="D417" s="133">
        <v>0.004271873488469847</v>
      </c>
      <c r="E417" s="133">
        <v>2.428944290035574</v>
      </c>
      <c r="F417" s="93" t="s">
        <v>688</v>
      </c>
      <c r="G417" s="93" t="b">
        <v>0</v>
      </c>
      <c r="H417" s="93" t="b">
        <v>0</v>
      </c>
      <c r="I417" s="93" t="b">
        <v>0</v>
      </c>
      <c r="J417" s="93" t="b">
        <v>0</v>
      </c>
      <c r="K417" s="93" t="b">
        <v>0</v>
      </c>
      <c r="L417" s="93" t="b">
        <v>0</v>
      </c>
    </row>
    <row r="418" spans="1:12" ht="15">
      <c r="A418" s="93" t="s">
        <v>938</v>
      </c>
      <c r="B418" s="93" t="s">
        <v>939</v>
      </c>
      <c r="C418" s="93">
        <v>2</v>
      </c>
      <c r="D418" s="133">
        <v>0.004271873488469847</v>
      </c>
      <c r="E418" s="133">
        <v>2.428944290035574</v>
      </c>
      <c r="F418" s="93" t="s">
        <v>688</v>
      </c>
      <c r="G418" s="93" t="b">
        <v>0</v>
      </c>
      <c r="H418" s="93" t="b">
        <v>0</v>
      </c>
      <c r="I418" s="93" t="b">
        <v>0</v>
      </c>
      <c r="J418" s="93" t="b">
        <v>0</v>
      </c>
      <c r="K418" s="93" t="b">
        <v>0</v>
      </c>
      <c r="L418" s="93" t="b">
        <v>0</v>
      </c>
    </row>
    <row r="419" spans="1:12" ht="15">
      <c r="A419" s="93" t="s">
        <v>939</v>
      </c>
      <c r="B419" s="93" t="s">
        <v>940</v>
      </c>
      <c r="C419" s="93">
        <v>2</v>
      </c>
      <c r="D419" s="133">
        <v>0.004271873488469847</v>
      </c>
      <c r="E419" s="133">
        <v>2.428944290035574</v>
      </c>
      <c r="F419" s="93" t="s">
        <v>688</v>
      </c>
      <c r="G419" s="93" t="b">
        <v>0</v>
      </c>
      <c r="H419" s="93" t="b">
        <v>0</v>
      </c>
      <c r="I419" s="93" t="b">
        <v>0</v>
      </c>
      <c r="J419" s="93" t="b">
        <v>0</v>
      </c>
      <c r="K419" s="93" t="b">
        <v>0</v>
      </c>
      <c r="L419" s="93" t="b">
        <v>0</v>
      </c>
    </row>
    <row r="420" spans="1:12" ht="15">
      <c r="A420" s="93" t="s">
        <v>940</v>
      </c>
      <c r="B420" s="93" t="s">
        <v>941</v>
      </c>
      <c r="C420" s="93">
        <v>2</v>
      </c>
      <c r="D420" s="133">
        <v>0.004271873488469847</v>
      </c>
      <c r="E420" s="133">
        <v>2.428944290035574</v>
      </c>
      <c r="F420" s="93" t="s">
        <v>688</v>
      </c>
      <c r="G420" s="93" t="b">
        <v>0</v>
      </c>
      <c r="H420" s="93" t="b">
        <v>0</v>
      </c>
      <c r="I420" s="93" t="b">
        <v>0</v>
      </c>
      <c r="J420" s="93" t="b">
        <v>0</v>
      </c>
      <c r="K420" s="93" t="b">
        <v>0</v>
      </c>
      <c r="L420" s="93" t="b">
        <v>0</v>
      </c>
    </row>
    <row r="421" spans="1:12" ht="15">
      <c r="A421" s="93" t="s">
        <v>941</v>
      </c>
      <c r="B421" s="93" t="s">
        <v>942</v>
      </c>
      <c r="C421" s="93">
        <v>2</v>
      </c>
      <c r="D421" s="133">
        <v>0.004271873488469847</v>
      </c>
      <c r="E421" s="133">
        <v>2.428944290035574</v>
      </c>
      <c r="F421" s="93" t="s">
        <v>688</v>
      </c>
      <c r="G421" s="93" t="b">
        <v>0</v>
      </c>
      <c r="H421" s="93" t="b">
        <v>0</v>
      </c>
      <c r="I421" s="93" t="b">
        <v>0</v>
      </c>
      <c r="J421" s="93" t="b">
        <v>0</v>
      </c>
      <c r="K421" s="93" t="b">
        <v>0</v>
      </c>
      <c r="L421" s="93" t="b">
        <v>0</v>
      </c>
    </row>
    <row r="422" spans="1:12" ht="15">
      <c r="A422" s="93" t="s">
        <v>942</v>
      </c>
      <c r="B422" s="93" t="s">
        <v>943</v>
      </c>
      <c r="C422" s="93">
        <v>2</v>
      </c>
      <c r="D422" s="133">
        <v>0.004271873488469847</v>
      </c>
      <c r="E422" s="133">
        <v>2.428944290035574</v>
      </c>
      <c r="F422" s="93" t="s">
        <v>688</v>
      </c>
      <c r="G422" s="93" t="b">
        <v>0</v>
      </c>
      <c r="H422" s="93" t="b">
        <v>0</v>
      </c>
      <c r="I422" s="93" t="b">
        <v>0</v>
      </c>
      <c r="J422" s="93" t="b">
        <v>0</v>
      </c>
      <c r="K422" s="93" t="b">
        <v>0</v>
      </c>
      <c r="L422" s="93" t="b">
        <v>0</v>
      </c>
    </row>
    <row r="423" spans="1:12" ht="15">
      <c r="A423" s="93" t="s">
        <v>943</v>
      </c>
      <c r="B423" s="93" t="s">
        <v>944</v>
      </c>
      <c r="C423" s="93">
        <v>2</v>
      </c>
      <c r="D423" s="133">
        <v>0.004271873488469847</v>
      </c>
      <c r="E423" s="133">
        <v>2.428944290035574</v>
      </c>
      <c r="F423" s="93" t="s">
        <v>688</v>
      </c>
      <c r="G423" s="93" t="b">
        <v>0</v>
      </c>
      <c r="H423" s="93" t="b">
        <v>0</v>
      </c>
      <c r="I423" s="93" t="b">
        <v>0</v>
      </c>
      <c r="J423" s="93" t="b">
        <v>0</v>
      </c>
      <c r="K423" s="93" t="b">
        <v>0</v>
      </c>
      <c r="L423" s="93" t="b">
        <v>0</v>
      </c>
    </row>
    <row r="424" spans="1:12" ht="15">
      <c r="A424" s="93" t="s">
        <v>756</v>
      </c>
      <c r="B424" s="93" t="s">
        <v>746</v>
      </c>
      <c r="C424" s="93">
        <v>2</v>
      </c>
      <c r="D424" s="133">
        <v>0.004271873488469847</v>
      </c>
      <c r="E424" s="133">
        <v>2.1279142943715934</v>
      </c>
      <c r="F424" s="93" t="s">
        <v>688</v>
      </c>
      <c r="G424" s="93" t="b">
        <v>0</v>
      </c>
      <c r="H424" s="93" t="b">
        <v>0</v>
      </c>
      <c r="I424" s="93" t="b">
        <v>0</v>
      </c>
      <c r="J424" s="93" t="b">
        <v>0</v>
      </c>
      <c r="K424" s="93" t="b">
        <v>0</v>
      </c>
      <c r="L424" s="93" t="b">
        <v>0</v>
      </c>
    </row>
    <row r="425" spans="1:12" ht="15">
      <c r="A425" s="93" t="s">
        <v>878</v>
      </c>
      <c r="B425" s="93" t="s">
        <v>879</v>
      </c>
      <c r="C425" s="93">
        <v>2</v>
      </c>
      <c r="D425" s="133">
        <v>0.004271873488469847</v>
      </c>
      <c r="E425" s="133">
        <v>2.428944290035574</v>
      </c>
      <c r="F425" s="93" t="s">
        <v>688</v>
      </c>
      <c r="G425" s="93" t="b">
        <v>0</v>
      </c>
      <c r="H425" s="93" t="b">
        <v>0</v>
      </c>
      <c r="I425" s="93" t="b">
        <v>0</v>
      </c>
      <c r="J425" s="93" t="b">
        <v>0</v>
      </c>
      <c r="K425" s="93" t="b">
        <v>0</v>
      </c>
      <c r="L425" s="93" t="b">
        <v>0</v>
      </c>
    </row>
    <row r="426" spans="1:12" ht="15">
      <c r="A426" s="93" t="s">
        <v>879</v>
      </c>
      <c r="B426" s="93" t="s">
        <v>880</v>
      </c>
      <c r="C426" s="93">
        <v>2</v>
      </c>
      <c r="D426" s="133">
        <v>0.004271873488469847</v>
      </c>
      <c r="E426" s="133">
        <v>2.428944290035574</v>
      </c>
      <c r="F426" s="93" t="s">
        <v>688</v>
      </c>
      <c r="G426" s="93" t="b">
        <v>0</v>
      </c>
      <c r="H426" s="93" t="b">
        <v>0</v>
      </c>
      <c r="I426" s="93" t="b">
        <v>0</v>
      </c>
      <c r="J426" s="93" t="b">
        <v>0</v>
      </c>
      <c r="K426" s="93" t="b">
        <v>0</v>
      </c>
      <c r="L426" s="93" t="b">
        <v>0</v>
      </c>
    </row>
    <row r="427" spans="1:12" ht="15">
      <c r="A427" s="93" t="s">
        <v>880</v>
      </c>
      <c r="B427" s="93" t="s">
        <v>881</v>
      </c>
      <c r="C427" s="93">
        <v>2</v>
      </c>
      <c r="D427" s="133">
        <v>0.004271873488469847</v>
      </c>
      <c r="E427" s="133">
        <v>2.428944290035574</v>
      </c>
      <c r="F427" s="93" t="s">
        <v>688</v>
      </c>
      <c r="G427" s="93" t="b">
        <v>0</v>
      </c>
      <c r="H427" s="93" t="b">
        <v>0</v>
      </c>
      <c r="I427" s="93" t="b">
        <v>0</v>
      </c>
      <c r="J427" s="93" t="b">
        <v>0</v>
      </c>
      <c r="K427" s="93" t="b">
        <v>0</v>
      </c>
      <c r="L427" s="93" t="b">
        <v>0</v>
      </c>
    </row>
    <row r="428" spans="1:12" ht="15">
      <c r="A428" s="93" t="s">
        <v>881</v>
      </c>
      <c r="B428" s="93" t="s">
        <v>882</v>
      </c>
      <c r="C428" s="93">
        <v>2</v>
      </c>
      <c r="D428" s="133">
        <v>0.004271873488469847</v>
      </c>
      <c r="E428" s="133">
        <v>2.428944290035574</v>
      </c>
      <c r="F428" s="93" t="s">
        <v>688</v>
      </c>
      <c r="G428" s="93" t="b">
        <v>0</v>
      </c>
      <c r="H428" s="93" t="b">
        <v>0</v>
      </c>
      <c r="I428" s="93" t="b">
        <v>0</v>
      </c>
      <c r="J428" s="93" t="b">
        <v>0</v>
      </c>
      <c r="K428" s="93" t="b">
        <v>0</v>
      </c>
      <c r="L428" s="93" t="b">
        <v>0</v>
      </c>
    </row>
    <row r="429" spans="1:12" ht="15">
      <c r="A429" s="93" t="s">
        <v>882</v>
      </c>
      <c r="B429" s="93" t="s">
        <v>883</v>
      </c>
      <c r="C429" s="93">
        <v>2</v>
      </c>
      <c r="D429" s="133">
        <v>0.004271873488469847</v>
      </c>
      <c r="E429" s="133">
        <v>2.428944290035574</v>
      </c>
      <c r="F429" s="93" t="s">
        <v>688</v>
      </c>
      <c r="G429" s="93" t="b">
        <v>0</v>
      </c>
      <c r="H429" s="93" t="b">
        <v>0</v>
      </c>
      <c r="I429" s="93" t="b">
        <v>0</v>
      </c>
      <c r="J429" s="93" t="b">
        <v>0</v>
      </c>
      <c r="K429" s="93" t="b">
        <v>0</v>
      </c>
      <c r="L429" s="93" t="b">
        <v>0</v>
      </c>
    </row>
    <row r="430" spans="1:12" ht="15">
      <c r="A430" s="93" t="s">
        <v>883</v>
      </c>
      <c r="B430" s="93" t="s">
        <v>884</v>
      </c>
      <c r="C430" s="93">
        <v>2</v>
      </c>
      <c r="D430" s="133">
        <v>0.004271873488469847</v>
      </c>
      <c r="E430" s="133">
        <v>2.428944290035574</v>
      </c>
      <c r="F430" s="93" t="s">
        <v>688</v>
      </c>
      <c r="G430" s="93" t="b">
        <v>0</v>
      </c>
      <c r="H430" s="93" t="b">
        <v>0</v>
      </c>
      <c r="I430" s="93" t="b">
        <v>0</v>
      </c>
      <c r="J430" s="93" t="b">
        <v>0</v>
      </c>
      <c r="K430" s="93" t="b">
        <v>0</v>
      </c>
      <c r="L430" s="93" t="b">
        <v>0</v>
      </c>
    </row>
    <row r="431" spans="1:12" ht="15">
      <c r="A431" s="93" t="s">
        <v>884</v>
      </c>
      <c r="B431" s="93" t="s">
        <v>885</v>
      </c>
      <c r="C431" s="93">
        <v>2</v>
      </c>
      <c r="D431" s="133">
        <v>0.004271873488469847</v>
      </c>
      <c r="E431" s="133">
        <v>2.428944290035574</v>
      </c>
      <c r="F431" s="93" t="s">
        <v>688</v>
      </c>
      <c r="G431" s="93" t="b">
        <v>0</v>
      </c>
      <c r="H431" s="93" t="b">
        <v>0</v>
      </c>
      <c r="I431" s="93" t="b">
        <v>0</v>
      </c>
      <c r="J431" s="93" t="b">
        <v>0</v>
      </c>
      <c r="K431" s="93" t="b">
        <v>0</v>
      </c>
      <c r="L431" s="93" t="b">
        <v>0</v>
      </c>
    </row>
    <row r="432" spans="1:12" ht="15">
      <c r="A432" s="93" t="s">
        <v>885</v>
      </c>
      <c r="B432" s="93" t="s">
        <v>886</v>
      </c>
      <c r="C432" s="93">
        <v>2</v>
      </c>
      <c r="D432" s="133">
        <v>0.004271873488469847</v>
      </c>
      <c r="E432" s="133">
        <v>2.428944290035574</v>
      </c>
      <c r="F432" s="93" t="s">
        <v>688</v>
      </c>
      <c r="G432" s="93" t="b">
        <v>0</v>
      </c>
      <c r="H432" s="93" t="b">
        <v>0</v>
      </c>
      <c r="I432" s="93" t="b">
        <v>0</v>
      </c>
      <c r="J432" s="93" t="b">
        <v>0</v>
      </c>
      <c r="K432" s="93" t="b">
        <v>0</v>
      </c>
      <c r="L432" s="93" t="b">
        <v>0</v>
      </c>
    </row>
    <row r="433" spans="1:12" ht="15">
      <c r="A433" s="93" t="s">
        <v>886</v>
      </c>
      <c r="B433" s="93" t="s">
        <v>887</v>
      </c>
      <c r="C433" s="93">
        <v>2</v>
      </c>
      <c r="D433" s="133">
        <v>0.004271873488469847</v>
      </c>
      <c r="E433" s="133">
        <v>2.428944290035574</v>
      </c>
      <c r="F433" s="93" t="s">
        <v>688</v>
      </c>
      <c r="G433" s="93" t="b">
        <v>0</v>
      </c>
      <c r="H433" s="93" t="b">
        <v>0</v>
      </c>
      <c r="I433" s="93" t="b">
        <v>0</v>
      </c>
      <c r="J433" s="93" t="b">
        <v>0</v>
      </c>
      <c r="K433" s="93" t="b">
        <v>0</v>
      </c>
      <c r="L433" s="93" t="b">
        <v>0</v>
      </c>
    </row>
    <row r="434" spans="1:12" ht="15">
      <c r="A434" s="93" t="s">
        <v>887</v>
      </c>
      <c r="B434" s="93" t="s">
        <v>888</v>
      </c>
      <c r="C434" s="93">
        <v>2</v>
      </c>
      <c r="D434" s="133">
        <v>0.004271873488469847</v>
      </c>
      <c r="E434" s="133">
        <v>2.428944290035574</v>
      </c>
      <c r="F434" s="93" t="s">
        <v>688</v>
      </c>
      <c r="G434" s="93" t="b">
        <v>0</v>
      </c>
      <c r="H434" s="93" t="b">
        <v>0</v>
      </c>
      <c r="I434" s="93" t="b">
        <v>0</v>
      </c>
      <c r="J434" s="93" t="b">
        <v>0</v>
      </c>
      <c r="K434" s="93" t="b">
        <v>0</v>
      </c>
      <c r="L434" s="93" t="b">
        <v>0</v>
      </c>
    </row>
    <row r="435" spans="1:12" ht="15">
      <c r="A435" s="93" t="s">
        <v>888</v>
      </c>
      <c r="B435" s="93" t="s">
        <v>889</v>
      </c>
      <c r="C435" s="93">
        <v>2</v>
      </c>
      <c r="D435" s="133">
        <v>0.004271873488469847</v>
      </c>
      <c r="E435" s="133">
        <v>2.428944290035574</v>
      </c>
      <c r="F435" s="93" t="s">
        <v>688</v>
      </c>
      <c r="G435" s="93" t="b">
        <v>0</v>
      </c>
      <c r="H435" s="93" t="b">
        <v>0</v>
      </c>
      <c r="I435" s="93" t="b">
        <v>0</v>
      </c>
      <c r="J435" s="93" t="b">
        <v>0</v>
      </c>
      <c r="K435" s="93" t="b">
        <v>0</v>
      </c>
      <c r="L435" s="93" t="b">
        <v>0</v>
      </c>
    </row>
    <row r="436" spans="1:12" ht="15">
      <c r="A436" s="93" t="s">
        <v>889</v>
      </c>
      <c r="B436" s="93" t="s">
        <v>890</v>
      </c>
      <c r="C436" s="93">
        <v>2</v>
      </c>
      <c r="D436" s="133">
        <v>0.004271873488469847</v>
      </c>
      <c r="E436" s="133">
        <v>2.428944290035574</v>
      </c>
      <c r="F436" s="93" t="s">
        <v>688</v>
      </c>
      <c r="G436" s="93" t="b">
        <v>0</v>
      </c>
      <c r="H436" s="93" t="b">
        <v>0</v>
      </c>
      <c r="I436" s="93" t="b">
        <v>0</v>
      </c>
      <c r="J436" s="93" t="b">
        <v>0</v>
      </c>
      <c r="K436" s="93" t="b">
        <v>0</v>
      </c>
      <c r="L436" s="93" t="b">
        <v>0</v>
      </c>
    </row>
    <row r="437" spans="1:12" ht="15">
      <c r="A437" s="93" t="s">
        <v>890</v>
      </c>
      <c r="B437" s="93" t="s">
        <v>891</v>
      </c>
      <c r="C437" s="93">
        <v>2</v>
      </c>
      <c r="D437" s="133">
        <v>0.004271873488469847</v>
      </c>
      <c r="E437" s="133">
        <v>2.428944290035574</v>
      </c>
      <c r="F437" s="93" t="s">
        <v>688</v>
      </c>
      <c r="G437" s="93" t="b">
        <v>0</v>
      </c>
      <c r="H437" s="93" t="b">
        <v>0</v>
      </c>
      <c r="I437" s="93" t="b">
        <v>0</v>
      </c>
      <c r="J437" s="93" t="b">
        <v>0</v>
      </c>
      <c r="K437" s="93" t="b">
        <v>0</v>
      </c>
      <c r="L437" s="93" t="b">
        <v>0</v>
      </c>
    </row>
    <row r="438" spans="1:12" ht="15">
      <c r="A438" s="93" t="s">
        <v>891</v>
      </c>
      <c r="B438" s="93" t="s">
        <v>892</v>
      </c>
      <c r="C438" s="93">
        <v>2</v>
      </c>
      <c r="D438" s="133">
        <v>0.004271873488469847</v>
      </c>
      <c r="E438" s="133">
        <v>2.428944290035574</v>
      </c>
      <c r="F438" s="93" t="s">
        <v>688</v>
      </c>
      <c r="G438" s="93" t="b">
        <v>0</v>
      </c>
      <c r="H438" s="93" t="b">
        <v>0</v>
      </c>
      <c r="I438" s="93" t="b">
        <v>0</v>
      </c>
      <c r="J438" s="93" t="b">
        <v>0</v>
      </c>
      <c r="K438" s="93" t="b">
        <v>0</v>
      </c>
      <c r="L438" s="93" t="b">
        <v>0</v>
      </c>
    </row>
    <row r="439" spans="1:12" ht="15">
      <c r="A439" s="93" t="s">
        <v>892</v>
      </c>
      <c r="B439" s="93" t="s">
        <v>893</v>
      </c>
      <c r="C439" s="93">
        <v>2</v>
      </c>
      <c r="D439" s="133">
        <v>0.004271873488469847</v>
      </c>
      <c r="E439" s="133">
        <v>2.428944290035574</v>
      </c>
      <c r="F439" s="93" t="s">
        <v>688</v>
      </c>
      <c r="G439" s="93" t="b">
        <v>0</v>
      </c>
      <c r="H439" s="93" t="b">
        <v>0</v>
      </c>
      <c r="I439" s="93" t="b">
        <v>0</v>
      </c>
      <c r="J439" s="93" t="b">
        <v>0</v>
      </c>
      <c r="K439" s="93" t="b">
        <v>0</v>
      </c>
      <c r="L439" s="93" t="b">
        <v>0</v>
      </c>
    </row>
    <row r="440" spans="1:12" ht="15">
      <c r="A440" s="93" t="s">
        <v>893</v>
      </c>
      <c r="B440" s="93" t="s">
        <v>894</v>
      </c>
      <c r="C440" s="93">
        <v>2</v>
      </c>
      <c r="D440" s="133">
        <v>0.004271873488469847</v>
      </c>
      <c r="E440" s="133">
        <v>2.428944290035574</v>
      </c>
      <c r="F440" s="93" t="s">
        <v>688</v>
      </c>
      <c r="G440" s="93" t="b">
        <v>0</v>
      </c>
      <c r="H440" s="93" t="b">
        <v>0</v>
      </c>
      <c r="I440" s="93" t="b">
        <v>0</v>
      </c>
      <c r="J440" s="93" t="b">
        <v>0</v>
      </c>
      <c r="K440" s="93" t="b">
        <v>0</v>
      </c>
      <c r="L440" s="93" t="b">
        <v>0</v>
      </c>
    </row>
    <row r="441" spans="1:12" ht="15">
      <c r="A441" s="93" t="s">
        <v>894</v>
      </c>
      <c r="B441" s="93" t="s">
        <v>746</v>
      </c>
      <c r="C441" s="93">
        <v>2</v>
      </c>
      <c r="D441" s="133">
        <v>0.004271873488469847</v>
      </c>
      <c r="E441" s="133">
        <v>2.1279142943715934</v>
      </c>
      <c r="F441" s="93" t="s">
        <v>688</v>
      </c>
      <c r="G441" s="93" t="b">
        <v>0</v>
      </c>
      <c r="H441" s="93" t="b">
        <v>0</v>
      </c>
      <c r="I441" s="93" t="b">
        <v>0</v>
      </c>
      <c r="J441" s="93" t="b">
        <v>0</v>
      </c>
      <c r="K441" s="93" t="b">
        <v>0</v>
      </c>
      <c r="L441" s="93" t="b">
        <v>0</v>
      </c>
    </row>
    <row r="442" spans="1:12" ht="15">
      <c r="A442" s="93" t="s">
        <v>746</v>
      </c>
      <c r="B442" s="93" t="s">
        <v>895</v>
      </c>
      <c r="C442" s="93">
        <v>2</v>
      </c>
      <c r="D442" s="133">
        <v>0.004271873488469847</v>
      </c>
      <c r="E442" s="133">
        <v>2.428944290035574</v>
      </c>
      <c r="F442" s="93" t="s">
        <v>688</v>
      </c>
      <c r="G442" s="93" t="b">
        <v>0</v>
      </c>
      <c r="H442" s="93" t="b">
        <v>0</v>
      </c>
      <c r="I442" s="93" t="b">
        <v>0</v>
      </c>
      <c r="J442" s="93" t="b">
        <v>0</v>
      </c>
      <c r="K442" s="93" t="b">
        <v>0</v>
      </c>
      <c r="L442" s="93" t="b">
        <v>0</v>
      </c>
    </row>
    <row r="443" spans="1:12" ht="15">
      <c r="A443" s="93" t="s">
        <v>895</v>
      </c>
      <c r="B443" s="93" t="s">
        <v>896</v>
      </c>
      <c r="C443" s="93">
        <v>2</v>
      </c>
      <c r="D443" s="133">
        <v>0.004271873488469847</v>
      </c>
      <c r="E443" s="133">
        <v>2.428944290035574</v>
      </c>
      <c r="F443" s="93" t="s">
        <v>688</v>
      </c>
      <c r="G443" s="93" t="b">
        <v>0</v>
      </c>
      <c r="H443" s="93" t="b">
        <v>0</v>
      </c>
      <c r="I443" s="93" t="b">
        <v>0</v>
      </c>
      <c r="J443" s="93" t="b">
        <v>0</v>
      </c>
      <c r="K443" s="93" t="b">
        <v>0</v>
      </c>
      <c r="L443" s="93" t="b">
        <v>0</v>
      </c>
    </row>
    <row r="444" spans="1:12" ht="15">
      <c r="A444" s="93" t="s">
        <v>756</v>
      </c>
      <c r="B444" s="93" t="s">
        <v>746</v>
      </c>
      <c r="C444" s="93">
        <v>2</v>
      </c>
      <c r="D444" s="133">
        <v>0</v>
      </c>
      <c r="E444" s="133">
        <v>1.3710678622717363</v>
      </c>
      <c r="F444" s="93" t="s">
        <v>689</v>
      </c>
      <c r="G444" s="93" t="b">
        <v>0</v>
      </c>
      <c r="H444" s="93" t="b">
        <v>0</v>
      </c>
      <c r="I444" s="93" t="b">
        <v>0</v>
      </c>
      <c r="J444" s="93" t="b">
        <v>0</v>
      </c>
      <c r="K444" s="93" t="b">
        <v>0</v>
      </c>
      <c r="L444"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1113</v>
      </c>
      <c r="B2" s="136" t="s">
        <v>1114</v>
      </c>
      <c r="C2" s="67" t="s">
        <v>1115</v>
      </c>
    </row>
    <row r="3" spans="1:3" ht="15">
      <c r="A3" s="135" t="s">
        <v>688</v>
      </c>
      <c r="B3" s="135" t="s">
        <v>688</v>
      </c>
      <c r="C3" s="36">
        <v>28</v>
      </c>
    </row>
    <row r="4" spans="1:3" ht="15">
      <c r="A4" s="135" t="s">
        <v>688</v>
      </c>
      <c r="B4" s="135" t="s">
        <v>689</v>
      </c>
      <c r="C4" s="36">
        <v>10</v>
      </c>
    </row>
    <row r="5" spans="1:3" ht="15">
      <c r="A5" s="135" t="s">
        <v>688</v>
      </c>
      <c r="B5" s="135" t="s">
        <v>690</v>
      </c>
      <c r="C5" s="36">
        <v>4</v>
      </c>
    </row>
    <row r="6" spans="1:3" ht="15">
      <c r="A6" s="135" t="s">
        <v>688</v>
      </c>
      <c r="B6" s="135" t="s">
        <v>691</v>
      </c>
      <c r="C6" s="36">
        <v>3</v>
      </c>
    </row>
    <row r="7" spans="1:3" ht="15">
      <c r="A7" s="135" t="s">
        <v>689</v>
      </c>
      <c r="B7" s="135" t="s">
        <v>689</v>
      </c>
      <c r="C7" s="36">
        <v>8</v>
      </c>
    </row>
    <row r="8" spans="1:3" ht="15">
      <c r="A8" s="135" t="s">
        <v>690</v>
      </c>
      <c r="B8" s="135" t="s">
        <v>690</v>
      </c>
      <c r="C8" s="36">
        <v>3</v>
      </c>
    </row>
    <row r="9" spans="1:3" ht="15">
      <c r="A9" s="135" t="s">
        <v>691</v>
      </c>
      <c r="B9" s="135" t="s">
        <v>688</v>
      </c>
      <c r="C9" s="36">
        <v>1</v>
      </c>
    </row>
    <row r="10" spans="1:3" ht="15">
      <c r="A10" s="135" t="s">
        <v>691</v>
      </c>
      <c r="B10" s="135" t="s">
        <v>691</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1133</v>
      </c>
      <c r="B1" s="13" t="s">
        <v>17</v>
      </c>
    </row>
    <row r="2" spans="1:2" ht="15">
      <c r="A2" s="85" t="s">
        <v>1134</v>
      </c>
      <c r="B2" s="85" t="s">
        <v>1140</v>
      </c>
    </row>
    <row r="3" spans="1:2" ht="15">
      <c r="A3" s="85" t="s">
        <v>1135</v>
      </c>
      <c r="B3" s="85" t="s">
        <v>1141</v>
      </c>
    </row>
    <row r="4" spans="1:2" ht="15">
      <c r="A4" s="85" t="s">
        <v>1136</v>
      </c>
      <c r="B4" s="85" t="s">
        <v>1142</v>
      </c>
    </row>
    <row r="5" spans="1:2" ht="15">
      <c r="A5" s="85" t="s">
        <v>1137</v>
      </c>
      <c r="B5" s="85" t="s">
        <v>1143</v>
      </c>
    </row>
    <row r="6" spans="1:2" ht="15">
      <c r="A6" s="85" t="s">
        <v>1138</v>
      </c>
      <c r="B6" s="85" t="s">
        <v>1144</v>
      </c>
    </row>
    <row r="7" spans="1:2" ht="15">
      <c r="A7" s="85" t="s">
        <v>1139</v>
      </c>
      <c r="B7" s="85" t="s">
        <v>1141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1145</v>
      </c>
      <c r="B1" s="13" t="s">
        <v>34</v>
      </c>
    </row>
    <row r="2" spans="1:2" ht="15">
      <c r="A2" s="127" t="s">
        <v>215</v>
      </c>
      <c r="B2" s="85">
        <v>468</v>
      </c>
    </row>
    <row r="3" spans="1:2" ht="15">
      <c r="A3" s="127" t="s">
        <v>225</v>
      </c>
      <c r="B3" s="85">
        <v>15</v>
      </c>
    </row>
    <row r="4" spans="1:2" ht="15">
      <c r="A4" s="127" t="s">
        <v>219</v>
      </c>
      <c r="B4" s="85">
        <v>3</v>
      </c>
    </row>
    <row r="5" spans="1:2" ht="15">
      <c r="A5" s="127" t="s">
        <v>233</v>
      </c>
      <c r="B5" s="85">
        <v>0</v>
      </c>
    </row>
    <row r="6" spans="1:2" ht="15">
      <c r="A6" s="127" t="s">
        <v>232</v>
      </c>
      <c r="B6" s="85">
        <v>0</v>
      </c>
    </row>
    <row r="7" spans="1:2" ht="15">
      <c r="A7" s="127" t="s">
        <v>224</v>
      </c>
      <c r="B7" s="85">
        <v>0</v>
      </c>
    </row>
    <row r="8" spans="1:2" ht="15">
      <c r="A8" s="127" t="s">
        <v>231</v>
      </c>
      <c r="B8" s="85">
        <v>0</v>
      </c>
    </row>
    <row r="9" spans="1:2" ht="15">
      <c r="A9" s="127" t="s">
        <v>234</v>
      </c>
      <c r="B9" s="85">
        <v>0</v>
      </c>
    </row>
    <row r="10" spans="1:2" ht="15">
      <c r="A10" s="127" t="s">
        <v>227</v>
      </c>
      <c r="B10" s="85">
        <v>0</v>
      </c>
    </row>
    <row r="11" spans="1:2" ht="15">
      <c r="A11" s="127" t="s">
        <v>237</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1154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449</v>
      </c>
      <c r="AF2" s="13" t="s">
        <v>450</v>
      </c>
      <c r="AG2" s="13" t="s">
        <v>451</v>
      </c>
      <c r="AH2" s="13" t="s">
        <v>452</v>
      </c>
      <c r="AI2" s="13" t="s">
        <v>453</v>
      </c>
      <c r="AJ2" s="13" t="s">
        <v>454</v>
      </c>
      <c r="AK2" s="13" t="s">
        <v>455</v>
      </c>
      <c r="AL2" s="13" t="s">
        <v>456</v>
      </c>
      <c r="AM2" s="13" t="s">
        <v>457</v>
      </c>
      <c r="AN2" s="13" t="s">
        <v>458</v>
      </c>
      <c r="AO2" s="13" t="s">
        <v>459</v>
      </c>
      <c r="AP2" s="13" t="s">
        <v>460</v>
      </c>
      <c r="AQ2" s="13" t="s">
        <v>461</v>
      </c>
      <c r="AR2" s="13" t="s">
        <v>462</v>
      </c>
      <c r="AS2" s="13" t="s">
        <v>463</v>
      </c>
      <c r="AT2" s="13" t="s">
        <v>194</v>
      </c>
      <c r="AU2" s="13" t="s">
        <v>464</v>
      </c>
      <c r="AV2" s="13" t="s">
        <v>465</v>
      </c>
      <c r="AW2" s="13" t="s">
        <v>466</v>
      </c>
      <c r="AX2" s="13" t="s">
        <v>467</v>
      </c>
      <c r="AY2" s="13" t="s">
        <v>468</v>
      </c>
      <c r="AZ2" s="13" t="s">
        <v>469</v>
      </c>
      <c r="BA2" s="13" t="s">
        <v>696</v>
      </c>
      <c r="BB2" s="130" t="s">
        <v>813</v>
      </c>
      <c r="BC2" s="130" t="s">
        <v>816</v>
      </c>
      <c r="BD2" s="130" t="s">
        <v>817</v>
      </c>
      <c r="BE2" s="130" t="s">
        <v>820</v>
      </c>
      <c r="BF2" s="130" t="s">
        <v>821</v>
      </c>
      <c r="BG2" s="130" t="s">
        <v>823</v>
      </c>
      <c r="BH2" s="130" t="s">
        <v>824</v>
      </c>
      <c r="BI2" s="130" t="s">
        <v>839</v>
      </c>
      <c r="BJ2" s="130" t="s">
        <v>843</v>
      </c>
      <c r="BK2" s="130" t="s">
        <v>858</v>
      </c>
      <c r="BL2" s="130" t="s">
        <v>1102</v>
      </c>
      <c r="BM2" s="130" t="s">
        <v>1103</v>
      </c>
      <c r="BN2" s="130" t="s">
        <v>1104</v>
      </c>
      <c r="BO2" s="130" t="s">
        <v>1105</v>
      </c>
      <c r="BP2" s="130" t="s">
        <v>1106</v>
      </c>
      <c r="BQ2" s="130" t="s">
        <v>1107</v>
      </c>
      <c r="BR2" s="130" t="s">
        <v>1108</v>
      </c>
      <c r="BS2" s="130" t="s">
        <v>1109</v>
      </c>
      <c r="BT2" s="130" t="s">
        <v>1111</v>
      </c>
      <c r="BU2" s="3"/>
      <c r="BV2" s="3"/>
    </row>
    <row r="3" spans="1:74" ht="41.45" customHeight="1">
      <c r="A3" s="50" t="s">
        <v>214</v>
      </c>
      <c r="C3" s="53"/>
      <c r="D3" s="53" t="s">
        <v>64</v>
      </c>
      <c r="E3" s="54">
        <v>177.29542621162537</v>
      </c>
      <c r="F3" s="55">
        <v>99.87829667296614</v>
      </c>
      <c r="G3" s="114" t="s">
        <v>581</v>
      </c>
      <c r="H3" s="53"/>
      <c r="I3" s="57" t="s">
        <v>214</v>
      </c>
      <c r="J3" s="56"/>
      <c r="K3" s="56"/>
      <c r="L3" s="116" t="s">
        <v>625</v>
      </c>
      <c r="M3" s="59">
        <v>41.55966212281602</v>
      </c>
      <c r="N3" s="60">
        <v>3834.470458984375</v>
      </c>
      <c r="O3" s="60">
        <v>1564.56884765625</v>
      </c>
      <c r="P3" s="58"/>
      <c r="Q3" s="61"/>
      <c r="R3" s="61"/>
      <c r="S3" s="51"/>
      <c r="T3" s="51">
        <v>2</v>
      </c>
      <c r="U3" s="51">
        <v>1</v>
      </c>
      <c r="V3" s="52">
        <v>0</v>
      </c>
      <c r="W3" s="52">
        <v>0.022222</v>
      </c>
      <c r="X3" s="52">
        <v>0.032725</v>
      </c>
      <c r="Y3" s="52">
        <v>0.681021</v>
      </c>
      <c r="Z3" s="52">
        <v>0</v>
      </c>
      <c r="AA3" s="52">
        <v>0</v>
      </c>
      <c r="AB3" s="62">
        <v>3</v>
      </c>
      <c r="AC3" s="62"/>
      <c r="AD3" s="63"/>
      <c r="AE3" s="85" t="s">
        <v>470</v>
      </c>
      <c r="AF3" s="85">
        <v>1950</v>
      </c>
      <c r="AG3" s="85">
        <v>2077</v>
      </c>
      <c r="AH3" s="85">
        <v>6489</v>
      </c>
      <c r="AI3" s="85">
        <v>19432</v>
      </c>
      <c r="AJ3" s="85"/>
      <c r="AK3" s="85" t="s">
        <v>494</v>
      </c>
      <c r="AL3" s="85" t="s">
        <v>518</v>
      </c>
      <c r="AM3" s="90" t="s">
        <v>531</v>
      </c>
      <c r="AN3" s="85"/>
      <c r="AO3" s="87">
        <v>40678.91347222222</v>
      </c>
      <c r="AP3" s="90" t="s">
        <v>553</v>
      </c>
      <c r="AQ3" s="85" t="b">
        <v>0</v>
      </c>
      <c r="AR3" s="85" t="b">
        <v>0</v>
      </c>
      <c r="AS3" s="85" t="b">
        <v>1</v>
      </c>
      <c r="AT3" s="85"/>
      <c r="AU3" s="85">
        <v>12</v>
      </c>
      <c r="AV3" s="90" t="s">
        <v>575</v>
      </c>
      <c r="AW3" s="85" t="b">
        <v>0</v>
      </c>
      <c r="AX3" s="85" t="s">
        <v>600</v>
      </c>
      <c r="AY3" s="90" t="s">
        <v>601</v>
      </c>
      <c r="AZ3" s="85" t="s">
        <v>66</v>
      </c>
      <c r="BA3" s="85" t="str">
        <f>REPLACE(INDEX(GroupVertices[Group],MATCH(Vertices[[#This Row],[Vertex]],GroupVertices[Vertex],0)),1,1,"")</f>
        <v>1</v>
      </c>
      <c r="BB3" s="51"/>
      <c r="BC3" s="51"/>
      <c r="BD3" s="51"/>
      <c r="BE3" s="51"/>
      <c r="BF3" s="51" t="s">
        <v>293</v>
      </c>
      <c r="BG3" s="51" t="s">
        <v>293</v>
      </c>
      <c r="BH3" s="131" t="s">
        <v>825</v>
      </c>
      <c r="BI3" s="131" t="s">
        <v>825</v>
      </c>
      <c r="BJ3" s="131" t="s">
        <v>844</v>
      </c>
      <c r="BK3" s="131" t="s">
        <v>844</v>
      </c>
      <c r="BL3" s="131">
        <v>0</v>
      </c>
      <c r="BM3" s="134">
        <v>0</v>
      </c>
      <c r="BN3" s="131">
        <v>0</v>
      </c>
      <c r="BO3" s="134">
        <v>0</v>
      </c>
      <c r="BP3" s="131">
        <v>0</v>
      </c>
      <c r="BQ3" s="134">
        <v>0</v>
      </c>
      <c r="BR3" s="131">
        <v>3</v>
      </c>
      <c r="BS3" s="134">
        <v>100</v>
      </c>
      <c r="BT3" s="131">
        <v>3</v>
      </c>
      <c r="BU3" s="3"/>
      <c r="BV3" s="3"/>
    </row>
    <row r="4" spans="1:77" ht="41.45" customHeight="1">
      <c r="A4" s="14" t="s">
        <v>215</v>
      </c>
      <c r="C4" s="15"/>
      <c r="D4" s="15" t="s">
        <v>64</v>
      </c>
      <c r="E4" s="95">
        <v>175.28759544958703</v>
      </c>
      <c r="F4" s="81">
        <v>99.89427267000474</v>
      </c>
      <c r="G4" s="114" t="s">
        <v>310</v>
      </c>
      <c r="H4" s="15"/>
      <c r="I4" s="16" t="s">
        <v>215</v>
      </c>
      <c r="J4" s="66"/>
      <c r="K4" s="66"/>
      <c r="L4" s="116" t="s">
        <v>626</v>
      </c>
      <c r="M4" s="96">
        <v>36.2353948430867</v>
      </c>
      <c r="N4" s="97">
        <v>2345.3671875</v>
      </c>
      <c r="O4" s="97">
        <v>4999.71435546875</v>
      </c>
      <c r="P4" s="77"/>
      <c r="Q4" s="98"/>
      <c r="R4" s="98"/>
      <c r="S4" s="99"/>
      <c r="T4" s="51">
        <v>2</v>
      </c>
      <c r="U4" s="51">
        <v>24</v>
      </c>
      <c r="V4" s="52">
        <v>468</v>
      </c>
      <c r="W4" s="52">
        <v>0.043478</v>
      </c>
      <c r="X4" s="52">
        <v>0.165277</v>
      </c>
      <c r="Y4" s="52">
        <v>6.82134</v>
      </c>
      <c r="Z4" s="52">
        <v>0.019762845849802372</v>
      </c>
      <c r="AA4" s="52">
        <v>0.043478260869565216</v>
      </c>
      <c r="AB4" s="82">
        <v>4</v>
      </c>
      <c r="AC4" s="82"/>
      <c r="AD4" s="100"/>
      <c r="AE4" s="85" t="s">
        <v>471</v>
      </c>
      <c r="AF4" s="85">
        <v>1024</v>
      </c>
      <c r="AG4" s="85">
        <v>1831</v>
      </c>
      <c r="AH4" s="85">
        <v>9807</v>
      </c>
      <c r="AI4" s="85">
        <v>1</v>
      </c>
      <c r="AJ4" s="85"/>
      <c r="AK4" s="85" t="s">
        <v>495</v>
      </c>
      <c r="AL4" s="85" t="s">
        <v>519</v>
      </c>
      <c r="AM4" s="90" t="s">
        <v>532</v>
      </c>
      <c r="AN4" s="85"/>
      <c r="AO4" s="87">
        <v>39958.44032407407</v>
      </c>
      <c r="AP4" s="90" t="s">
        <v>554</v>
      </c>
      <c r="AQ4" s="85" t="b">
        <v>0</v>
      </c>
      <c r="AR4" s="85" t="b">
        <v>0</v>
      </c>
      <c r="AS4" s="85" t="b">
        <v>0</v>
      </c>
      <c r="AT4" s="85"/>
      <c r="AU4" s="85">
        <v>126</v>
      </c>
      <c r="AV4" s="90" t="s">
        <v>576</v>
      </c>
      <c r="AW4" s="85" t="b">
        <v>0</v>
      </c>
      <c r="AX4" s="85" t="s">
        <v>600</v>
      </c>
      <c r="AY4" s="90" t="s">
        <v>602</v>
      </c>
      <c r="AZ4" s="85" t="s">
        <v>66</v>
      </c>
      <c r="BA4" s="85" t="str">
        <f>REPLACE(INDEX(GroupVertices[Group],MATCH(Vertices[[#This Row],[Vertex]],GroupVertices[Vertex],0)),1,1,"")</f>
        <v>1</v>
      </c>
      <c r="BB4" s="51" t="s">
        <v>814</v>
      </c>
      <c r="BC4" s="51" t="s">
        <v>814</v>
      </c>
      <c r="BD4" s="51" t="s">
        <v>818</v>
      </c>
      <c r="BE4" s="51" t="s">
        <v>818</v>
      </c>
      <c r="BF4" s="51" t="s">
        <v>822</v>
      </c>
      <c r="BG4" s="51" t="s">
        <v>822</v>
      </c>
      <c r="BH4" s="131" t="s">
        <v>826</v>
      </c>
      <c r="BI4" s="131" t="s">
        <v>840</v>
      </c>
      <c r="BJ4" s="131" t="s">
        <v>845</v>
      </c>
      <c r="BK4" s="131" t="s">
        <v>859</v>
      </c>
      <c r="BL4" s="131">
        <v>1</v>
      </c>
      <c r="BM4" s="134">
        <v>0.24390243902439024</v>
      </c>
      <c r="BN4" s="131">
        <v>1</v>
      </c>
      <c r="BO4" s="134">
        <v>0.24390243902439024</v>
      </c>
      <c r="BP4" s="131">
        <v>0</v>
      </c>
      <c r="BQ4" s="134">
        <v>0</v>
      </c>
      <c r="BR4" s="131">
        <v>408</v>
      </c>
      <c r="BS4" s="134">
        <v>99.51219512195122</v>
      </c>
      <c r="BT4" s="131">
        <v>410</v>
      </c>
      <c r="BU4" s="2"/>
      <c r="BV4" s="3"/>
      <c r="BW4" s="3"/>
      <c r="BX4" s="3"/>
      <c r="BY4" s="3"/>
    </row>
    <row r="5" spans="1:77" ht="41.45" customHeight="1">
      <c r="A5" s="14" t="s">
        <v>216</v>
      </c>
      <c r="C5" s="15"/>
      <c r="D5" s="15" t="s">
        <v>64</v>
      </c>
      <c r="E5" s="95">
        <v>254.8580917874396</v>
      </c>
      <c r="F5" s="81">
        <v>99.26114260850365</v>
      </c>
      <c r="G5" s="114" t="s">
        <v>582</v>
      </c>
      <c r="H5" s="15"/>
      <c r="I5" s="16" t="s">
        <v>216</v>
      </c>
      <c r="J5" s="66"/>
      <c r="K5" s="66"/>
      <c r="L5" s="116" t="s">
        <v>627</v>
      </c>
      <c r="M5" s="96">
        <v>247.23654000601806</v>
      </c>
      <c r="N5" s="97">
        <v>856.1024780273438</v>
      </c>
      <c r="O5" s="97">
        <v>8435.115234375</v>
      </c>
      <c r="P5" s="77"/>
      <c r="Q5" s="98"/>
      <c r="R5" s="98"/>
      <c r="S5" s="99"/>
      <c r="T5" s="51">
        <v>2</v>
      </c>
      <c r="U5" s="51">
        <v>1</v>
      </c>
      <c r="V5" s="52">
        <v>0</v>
      </c>
      <c r="W5" s="52">
        <v>0.022222</v>
      </c>
      <c r="X5" s="52">
        <v>0.032725</v>
      </c>
      <c r="Y5" s="52">
        <v>0.681021</v>
      </c>
      <c r="Z5" s="52">
        <v>0</v>
      </c>
      <c r="AA5" s="52">
        <v>0</v>
      </c>
      <c r="AB5" s="82">
        <v>5</v>
      </c>
      <c r="AC5" s="82"/>
      <c r="AD5" s="100"/>
      <c r="AE5" s="85" t="s">
        <v>472</v>
      </c>
      <c r="AF5" s="85">
        <v>415</v>
      </c>
      <c r="AG5" s="85">
        <v>11580</v>
      </c>
      <c r="AH5" s="85">
        <v>8950</v>
      </c>
      <c r="AI5" s="85">
        <v>1518</v>
      </c>
      <c r="AJ5" s="85"/>
      <c r="AK5" s="85" t="s">
        <v>496</v>
      </c>
      <c r="AL5" s="85"/>
      <c r="AM5" s="90" t="s">
        <v>533</v>
      </c>
      <c r="AN5" s="85"/>
      <c r="AO5" s="87">
        <v>40592.09355324074</v>
      </c>
      <c r="AP5" s="90" t="s">
        <v>555</v>
      </c>
      <c r="AQ5" s="85" t="b">
        <v>1</v>
      </c>
      <c r="AR5" s="85" t="b">
        <v>0</v>
      </c>
      <c r="AS5" s="85" t="b">
        <v>0</v>
      </c>
      <c r="AT5" s="85"/>
      <c r="AU5" s="85">
        <v>97</v>
      </c>
      <c r="AV5" s="90" t="s">
        <v>575</v>
      </c>
      <c r="AW5" s="85" t="b">
        <v>0</v>
      </c>
      <c r="AX5" s="85" t="s">
        <v>600</v>
      </c>
      <c r="AY5" s="90" t="s">
        <v>603</v>
      </c>
      <c r="AZ5" s="85" t="s">
        <v>66</v>
      </c>
      <c r="BA5" s="85" t="str">
        <f>REPLACE(INDEX(GroupVertices[Group],MATCH(Vertices[[#This Row],[Vertex]],GroupVertices[Vertex],0)),1,1,"")</f>
        <v>1</v>
      </c>
      <c r="BB5" s="51" t="s">
        <v>264</v>
      </c>
      <c r="BC5" s="51" t="s">
        <v>264</v>
      </c>
      <c r="BD5" s="51" t="s">
        <v>280</v>
      </c>
      <c r="BE5" s="51" t="s">
        <v>280</v>
      </c>
      <c r="BF5" s="51" t="s">
        <v>294</v>
      </c>
      <c r="BG5" s="51" t="s">
        <v>294</v>
      </c>
      <c r="BH5" s="131" t="s">
        <v>827</v>
      </c>
      <c r="BI5" s="131" t="s">
        <v>827</v>
      </c>
      <c r="BJ5" s="131" t="s">
        <v>846</v>
      </c>
      <c r="BK5" s="131" t="s">
        <v>846</v>
      </c>
      <c r="BL5" s="131">
        <v>0</v>
      </c>
      <c r="BM5" s="134">
        <v>0</v>
      </c>
      <c r="BN5" s="131">
        <v>0</v>
      </c>
      <c r="BO5" s="134">
        <v>0</v>
      </c>
      <c r="BP5" s="131">
        <v>0</v>
      </c>
      <c r="BQ5" s="134">
        <v>0</v>
      </c>
      <c r="BR5" s="131">
        <v>27</v>
      </c>
      <c r="BS5" s="134">
        <v>100</v>
      </c>
      <c r="BT5" s="131">
        <v>27</v>
      </c>
      <c r="BU5" s="2"/>
      <c r="BV5" s="3"/>
      <c r="BW5" s="3"/>
      <c r="BX5" s="3"/>
      <c r="BY5" s="3"/>
    </row>
    <row r="6" spans="1:77" ht="41.45" customHeight="1">
      <c r="A6" s="14" t="s">
        <v>217</v>
      </c>
      <c r="C6" s="15"/>
      <c r="D6" s="15" t="s">
        <v>64</v>
      </c>
      <c r="E6" s="95">
        <v>164.88931743805517</v>
      </c>
      <c r="F6" s="81">
        <v>99.977010150603</v>
      </c>
      <c r="G6" s="114" t="s">
        <v>583</v>
      </c>
      <c r="H6" s="15"/>
      <c r="I6" s="16" t="s">
        <v>217</v>
      </c>
      <c r="J6" s="66"/>
      <c r="K6" s="66"/>
      <c r="L6" s="116" t="s">
        <v>628</v>
      </c>
      <c r="M6" s="96">
        <v>8.661750475708041</v>
      </c>
      <c r="N6" s="97">
        <v>354.2766418457031</v>
      </c>
      <c r="O6" s="97">
        <v>3038.706787109375</v>
      </c>
      <c r="P6" s="77"/>
      <c r="Q6" s="98"/>
      <c r="R6" s="98"/>
      <c r="S6" s="99"/>
      <c r="T6" s="51">
        <v>2</v>
      </c>
      <c r="U6" s="51">
        <v>1</v>
      </c>
      <c r="V6" s="52">
        <v>0</v>
      </c>
      <c r="W6" s="52">
        <v>0.022222</v>
      </c>
      <c r="X6" s="52">
        <v>0.032725</v>
      </c>
      <c r="Y6" s="52">
        <v>0.681021</v>
      </c>
      <c r="Z6" s="52">
        <v>0</v>
      </c>
      <c r="AA6" s="52">
        <v>0</v>
      </c>
      <c r="AB6" s="82">
        <v>6</v>
      </c>
      <c r="AC6" s="82"/>
      <c r="AD6" s="100"/>
      <c r="AE6" s="85" t="s">
        <v>473</v>
      </c>
      <c r="AF6" s="85">
        <v>57</v>
      </c>
      <c r="AG6" s="85">
        <v>557</v>
      </c>
      <c r="AH6" s="85">
        <v>358</v>
      </c>
      <c r="AI6" s="85">
        <v>79</v>
      </c>
      <c r="AJ6" s="85"/>
      <c r="AK6" s="85" t="s">
        <v>497</v>
      </c>
      <c r="AL6" s="85"/>
      <c r="AM6" s="90" t="s">
        <v>534</v>
      </c>
      <c r="AN6" s="85"/>
      <c r="AO6" s="87">
        <v>42324.361909722225</v>
      </c>
      <c r="AP6" s="90" t="s">
        <v>556</v>
      </c>
      <c r="AQ6" s="85" t="b">
        <v>1</v>
      </c>
      <c r="AR6" s="85" t="b">
        <v>0</v>
      </c>
      <c r="AS6" s="85" t="b">
        <v>0</v>
      </c>
      <c r="AT6" s="85"/>
      <c r="AU6" s="85">
        <v>17</v>
      </c>
      <c r="AV6" s="90" t="s">
        <v>575</v>
      </c>
      <c r="AW6" s="85" t="b">
        <v>0</v>
      </c>
      <c r="AX6" s="85" t="s">
        <v>600</v>
      </c>
      <c r="AY6" s="90" t="s">
        <v>604</v>
      </c>
      <c r="AZ6" s="85" t="s">
        <v>66</v>
      </c>
      <c r="BA6" s="85" t="str">
        <f>REPLACE(INDEX(GroupVertices[Group],MATCH(Vertices[[#This Row],[Vertex]],GroupVertices[Vertex],0)),1,1,"")</f>
        <v>1</v>
      </c>
      <c r="BB6" s="51" t="s">
        <v>265</v>
      </c>
      <c r="BC6" s="51" t="s">
        <v>265</v>
      </c>
      <c r="BD6" s="51" t="s">
        <v>281</v>
      </c>
      <c r="BE6" s="51" t="s">
        <v>281</v>
      </c>
      <c r="BF6" s="51"/>
      <c r="BG6" s="51"/>
      <c r="BH6" s="131" t="s">
        <v>828</v>
      </c>
      <c r="BI6" s="131" t="s">
        <v>828</v>
      </c>
      <c r="BJ6" s="131" t="s">
        <v>847</v>
      </c>
      <c r="BK6" s="131" t="s">
        <v>847</v>
      </c>
      <c r="BL6" s="131">
        <v>0</v>
      </c>
      <c r="BM6" s="134">
        <v>0</v>
      </c>
      <c r="BN6" s="131">
        <v>0</v>
      </c>
      <c r="BO6" s="134">
        <v>0</v>
      </c>
      <c r="BP6" s="131">
        <v>0</v>
      </c>
      <c r="BQ6" s="134">
        <v>0</v>
      </c>
      <c r="BR6" s="131">
        <v>39</v>
      </c>
      <c r="BS6" s="134">
        <v>100</v>
      </c>
      <c r="BT6" s="131">
        <v>39</v>
      </c>
      <c r="BU6" s="2"/>
      <c r="BV6" s="3"/>
      <c r="BW6" s="3"/>
      <c r="BX6" s="3"/>
      <c r="BY6" s="3"/>
    </row>
    <row r="7" spans="1:77" ht="41.45" customHeight="1">
      <c r="A7" s="14" t="s">
        <v>218</v>
      </c>
      <c r="C7" s="15"/>
      <c r="D7" s="15" t="s">
        <v>64</v>
      </c>
      <c r="E7" s="95">
        <v>181.0743922393642</v>
      </c>
      <c r="F7" s="81">
        <v>99.84822802813333</v>
      </c>
      <c r="G7" s="114" t="s">
        <v>311</v>
      </c>
      <c r="H7" s="15"/>
      <c r="I7" s="16" t="s">
        <v>218</v>
      </c>
      <c r="J7" s="66"/>
      <c r="K7" s="66"/>
      <c r="L7" s="116" t="s">
        <v>629</v>
      </c>
      <c r="M7" s="96">
        <v>51.58053915742851</v>
      </c>
      <c r="N7" s="97">
        <v>4336.3291015625</v>
      </c>
      <c r="O7" s="97">
        <v>6960.4619140625</v>
      </c>
      <c r="P7" s="77"/>
      <c r="Q7" s="98"/>
      <c r="R7" s="98"/>
      <c r="S7" s="99"/>
      <c r="T7" s="51">
        <v>2</v>
      </c>
      <c r="U7" s="51">
        <v>1</v>
      </c>
      <c r="V7" s="52">
        <v>0</v>
      </c>
      <c r="W7" s="52">
        <v>0.022222</v>
      </c>
      <c r="X7" s="52">
        <v>0.032725</v>
      </c>
      <c r="Y7" s="52">
        <v>0.681021</v>
      </c>
      <c r="Z7" s="52">
        <v>0</v>
      </c>
      <c r="AA7" s="52">
        <v>0</v>
      </c>
      <c r="AB7" s="82">
        <v>7</v>
      </c>
      <c r="AC7" s="82"/>
      <c r="AD7" s="100"/>
      <c r="AE7" s="85" t="s">
        <v>474</v>
      </c>
      <c r="AF7" s="85">
        <v>1607</v>
      </c>
      <c r="AG7" s="85">
        <v>2540</v>
      </c>
      <c r="AH7" s="85">
        <v>3534</v>
      </c>
      <c r="AI7" s="85">
        <v>9242</v>
      </c>
      <c r="AJ7" s="85"/>
      <c r="AK7" s="85" t="s">
        <v>498</v>
      </c>
      <c r="AL7" s="85" t="s">
        <v>520</v>
      </c>
      <c r="AM7" s="90" t="s">
        <v>535</v>
      </c>
      <c r="AN7" s="85"/>
      <c r="AO7" s="87">
        <v>42461.83767361111</v>
      </c>
      <c r="AP7" s="90" t="s">
        <v>557</v>
      </c>
      <c r="AQ7" s="85" t="b">
        <v>1</v>
      </c>
      <c r="AR7" s="85" t="b">
        <v>0</v>
      </c>
      <c r="AS7" s="85" t="b">
        <v>1</v>
      </c>
      <c r="AT7" s="85"/>
      <c r="AU7" s="85">
        <v>7</v>
      </c>
      <c r="AV7" s="85"/>
      <c r="AW7" s="85" t="b">
        <v>0</v>
      </c>
      <c r="AX7" s="85" t="s">
        <v>600</v>
      </c>
      <c r="AY7" s="90" t="s">
        <v>605</v>
      </c>
      <c r="AZ7" s="85" t="s">
        <v>66</v>
      </c>
      <c r="BA7" s="85" t="str">
        <f>REPLACE(INDEX(GroupVertices[Group],MATCH(Vertices[[#This Row],[Vertex]],GroupVertices[Vertex],0)),1,1,"")</f>
        <v>1</v>
      </c>
      <c r="BB7" s="51"/>
      <c r="BC7" s="51"/>
      <c r="BD7" s="51"/>
      <c r="BE7" s="51"/>
      <c r="BF7" s="51"/>
      <c r="BG7" s="51"/>
      <c r="BH7" s="131" t="s">
        <v>829</v>
      </c>
      <c r="BI7" s="131" t="s">
        <v>829</v>
      </c>
      <c r="BJ7" s="131" t="s">
        <v>848</v>
      </c>
      <c r="BK7" s="131" t="s">
        <v>848</v>
      </c>
      <c r="BL7" s="131">
        <v>0</v>
      </c>
      <c r="BM7" s="134">
        <v>0</v>
      </c>
      <c r="BN7" s="131">
        <v>0</v>
      </c>
      <c r="BO7" s="134">
        <v>0</v>
      </c>
      <c r="BP7" s="131">
        <v>0</v>
      </c>
      <c r="BQ7" s="134">
        <v>0</v>
      </c>
      <c r="BR7" s="131">
        <v>18</v>
      </c>
      <c r="BS7" s="134">
        <v>100</v>
      </c>
      <c r="BT7" s="131">
        <v>18</v>
      </c>
      <c r="BU7" s="2"/>
      <c r="BV7" s="3"/>
      <c r="BW7" s="3"/>
      <c r="BX7" s="3"/>
      <c r="BY7" s="3"/>
    </row>
    <row r="8" spans="1:77" ht="41.45" customHeight="1">
      <c r="A8" s="14" t="s">
        <v>219</v>
      </c>
      <c r="C8" s="15"/>
      <c r="D8" s="15" t="s">
        <v>64</v>
      </c>
      <c r="E8" s="95">
        <v>181.1070398940315</v>
      </c>
      <c r="F8" s="81">
        <v>99.84796825582377</v>
      </c>
      <c r="G8" s="114" t="s">
        <v>584</v>
      </c>
      <c r="H8" s="15"/>
      <c r="I8" s="16" t="s">
        <v>219</v>
      </c>
      <c r="J8" s="66"/>
      <c r="K8" s="66"/>
      <c r="L8" s="116" t="s">
        <v>630</v>
      </c>
      <c r="M8" s="96">
        <v>51.66711260913143</v>
      </c>
      <c r="N8" s="97">
        <v>5527.38720703125</v>
      </c>
      <c r="O8" s="97">
        <v>1376.3328857421875</v>
      </c>
      <c r="P8" s="77"/>
      <c r="Q8" s="98"/>
      <c r="R8" s="98"/>
      <c r="S8" s="99"/>
      <c r="T8" s="51">
        <v>1</v>
      </c>
      <c r="U8" s="51">
        <v>3</v>
      </c>
      <c r="V8" s="52">
        <v>3</v>
      </c>
      <c r="W8" s="52">
        <v>0.02381</v>
      </c>
      <c r="X8" s="52">
        <v>0.044508</v>
      </c>
      <c r="Y8" s="52">
        <v>1.221924</v>
      </c>
      <c r="Z8" s="52">
        <v>0.25</v>
      </c>
      <c r="AA8" s="52">
        <v>0</v>
      </c>
      <c r="AB8" s="82">
        <v>8</v>
      </c>
      <c r="AC8" s="82"/>
      <c r="AD8" s="100"/>
      <c r="AE8" s="85" t="s">
        <v>475</v>
      </c>
      <c r="AF8" s="85">
        <v>4079</v>
      </c>
      <c r="AG8" s="85">
        <v>2544</v>
      </c>
      <c r="AH8" s="85">
        <v>85969</v>
      </c>
      <c r="AI8" s="85">
        <v>159476</v>
      </c>
      <c r="AJ8" s="85"/>
      <c r="AK8" s="85" t="s">
        <v>499</v>
      </c>
      <c r="AL8" s="85" t="s">
        <v>442</v>
      </c>
      <c r="AM8" s="90" t="s">
        <v>536</v>
      </c>
      <c r="AN8" s="85"/>
      <c r="AO8" s="87">
        <v>39163.744050925925</v>
      </c>
      <c r="AP8" s="90" t="s">
        <v>558</v>
      </c>
      <c r="AQ8" s="85" t="b">
        <v>0</v>
      </c>
      <c r="AR8" s="85" t="b">
        <v>0</v>
      </c>
      <c r="AS8" s="85" t="b">
        <v>0</v>
      </c>
      <c r="AT8" s="85"/>
      <c r="AU8" s="85">
        <v>63</v>
      </c>
      <c r="AV8" s="90" t="s">
        <v>575</v>
      </c>
      <c r="AW8" s="85" t="b">
        <v>0</v>
      </c>
      <c r="AX8" s="85" t="s">
        <v>600</v>
      </c>
      <c r="AY8" s="90" t="s">
        <v>606</v>
      </c>
      <c r="AZ8" s="85" t="s">
        <v>66</v>
      </c>
      <c r="BA8" s="85" t="str">
        <f>REPLACE(INDEX(GroupVertices[Group],MATCH(Vertices[[#This Row],[Vertex]],GroupVertices[Vertex],0)),1,1,"")</f>
        <v>3</v>
      </c>
      <c r="BB8" s="51" t="s">
        <v>266</v>
      </c>
      <c r="BC8" s="51" t="s">
        <v>266</v>
      </c>
      <c r="BD8" s="51" t="s">
        <v>280</v>
      </c>
      <c r="BE8" s="51" t="s">
        <v>280</v>
      </c>
      <c r="BF8" s="51"/>
      <c r="BG8" s="51"/>
      <c r="BH8" s="131" t="s">
        <v>830</v>
      </c>
      <c r="BI8" s="131" t="s">
        <v>830</v>
      </c>
      <c r="BJ8" s="131" t="s">
        <v>849</v>
      </c>
      <c r="BK8" s="131" t="s">
        <v>849</v>
      </c>
      <c r="BL8" s="131">
        <v>0</v>
      </c>
      <c r="BM8" s="134">
        <v>0</v>
      </c>
      <c r="BN8" s="131">
        <v>1</v>
      </c>
      <c r="BO8" s="134">
        <v>4.545454545454546</v>
      </c>
      <c r="BP8" s="131">
        <v>0</v>
      </c>
      <c r="BQ8" s="134">
        <v>0</v>
      </c>
      <c r="BR8" s="131">
        <v>21</v>
      </c>
      <c r="BS8" s="134">
        <v>95.45454545454545</v>
      </c>
      <c r="BT8" s="131">
        <v>22</v>
      </c>
      <c r="BU8" s="2"/>
      <c r="BV8" s="3"/>
      <c r="BW8" s="3"/>
      <c r="BX8" s="3"/>
      <c r="BY8" s="3"/>
    </row>
    <row r="9" spans="1:77" ht="41.45" customHeight="1">
      <c r="A9" s="14" t="s">
        <v>228</v>
      </c>
      <c r="C9" s="15"/>
      <c r="D9" s="15" t="s">
        <v>64</v>
      </c>
      <c r="E9" s="95">
        <v>202.23823437743494</v>
      </c>
      <c r="F9" s="81">
        <v>99.67983062845416</v>
      </c>
      <c r="G9" s="114" t="s">
        <v>585</v>
      </c>
      <c r="H9" s="15"/>
      <c r="I9" s="16" t="s">
        <v>228</v>
      </c>
      <c r="J9" s="66"/>
      <c r="K9" s="66"/>
      <c r="L9" s="116" t="s">
        <v>631</v>
      </c>
      <c r="M9" s="96">
        <v>107.70177922384363</v>
      </c>
      <c r="N9" s="97">
        <v>7200.384765625</v>
      </c>
      <c r="O9" s="97">
        <v>1376.3328857421875</v>
      </c>
      <c r="P9" s="77"/>
      <c r="Q9" s="98"/>
      <c r="R9" s="98"/>
      <c r="S9" s="99"/>
      <c r="T9" s="51">
        <v>2</v>
      </c>
      <c r="U9" s="51">
        <v>0</v>
      </c>
      <c r="V9" s="52">
        <v>0</v>
      </c>
      <c r="W9" s="52">
        <v>0.022727</v>
      </c>
      <c r="X9" s="52">
        <v>0.034673</v>
      </c>
      <c r="Y9" s="52">
        <v>0.651246</v>
      </c>
      <c r="Z9" s="52">
        <v>0.5</v>
      </c>
      <c r="AA9" s="52">
        <v>0</v>
      </c>
      <c r="AB9" s="82">
        <v>9</v>
      </c>
      <c r="AC9" s="82"/>
      <c r="AD9" s="100"/>
      <c r="AE9" s="85" t="s">
        <v>476</v>
      </c>
      <c r="AF9" s="85">
        <v>388</v>
      </c>
      <c r="AG9" s="85">
        <v>5133</v>
      </c>
      <c r="AH9" s="85">
        <v>12334</v>
      </c>
      <c r="AI9" s="85">
        <v>45777</v>
      </c>
      <c r="AJ9" s="85"/>
      <c r="AK9" s="85" t="s">
        <v>500</v>
      </c>
      <c r="AL9" s="85"/>
      <c r="AM9" s="90" t="s">
        <v>537</v>
      </c>
      <c r="AN9" s="85"/>
      <c r="AO9" s="87">
        <v>40713.42083333333</v>
      </c>
      <c r="AP9" s="85"/>
      <c r="AQ9" s="85" t="b">
        <v>1</v>
      </c>
      <c r="AR9" s="85" t="b">
        <v>0</v>
      </c>
      <c r="AS9" s="85" t="b">
        <v>0</v>
      </c>
      <c r="AT9" s="85"/>
      <c r="AU9" s="85">
        <v>27</v>
      </c>
      <c r="AV9" s="90" t="s">
        <v>575</v>
      </c>
      <c r="AW9" s="85" t="b">
        <v>0</v>
      </c>
      <c r="AX9" s="85" t="s">
        <v>600</v>
      </c>
      <c r="AY9" s="90" t="s">
        <v>607</v>
      </c>
      <c r="AZ9" s="85" t="s">
        <v>65</v>
      </c>
      <c r="BA9" s="85"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229</v>
      </c>
      <c r="C10" s="15"/>
      <c r="D10" s="15" t="s">
        <v>64</v>
      </c>
      <c r="E10" s="95">
        <v>174.2673562412342</v>
      </c>
      <c r="F10" s="81">
        <v>99.90239055467882</v>
      </c>
      <c r="G10" s="114" t="s">
        <v>586</v>
      </c>
      <c r="H10" s="15"/>
      <c r="I10" s="16" t="s">
        <v>229</v>
      </c>
      <c r="J10" s="66"/>
      <c r="K10" s="66"/>
      <c r="L10" s="116" t="s">
        <v>632</v>
      </c>
      <c r="M10" s="96">
        <v>33.52997447737059</v>
      </c>
      <c r="N10" s="97">
        <v>5527.38720703125</v>
      </c>
      <c r="O10" s="97">
        <v>3423.18701171875</v>
      </c>
      <c r="P10" s="77"/>
      <c r="Q10" s="98"/>
      <c r="R10" s="98"/>
      <c r="S10" s="99"/>
      <c r="T10" s="51">
        <v>2</v>
      </c>
      <c r="U10" s="51">
        <v>0</v>
      </c>
      <c r="V10" s="52">
        <v>0</v>
      </c>
      <c r="W10" s="52">
        <v>0.022727</v>
      </c>
      <c r="X10" s="52">
        <v>0.034673</v>
      </c>
      <c r="Y10" s="52">
        <v>0.651246</v>
      </c>
      <c r="Z10" s="52">
        <v>0.5</v>
      </c>
      <c r="AA10" s="52">
        <v>0</v>
      </c>
      <c r="AB10" s="82">
        <v>10</v>
      </c>
      <c r="AC10" s="82"/>
      <c r="AD10" s="100"/>
      <c r="AE10" s="85" t="s">
        <v>477</v>
      </c>
      <c r="AF10" s="85">
        <v>5001</v>
      </c>
      <c r="AG10" s="85">
        <v>1706</v>
      </c>
      <c r="AH10" s="85">
        <v>12274</v>
      </c>
      <c r="AI10" s="85">
        <v>35085</v>
      </c>
      <c r="AJ10" s="85"/>
      <c r="AK10" s="85" t="s">
        <v>501</v>
      </c>
      <c r="AL10" s="85" t="s">
        <v>521</v>
      </c>
      <c r="AM10" s="90" t="s">
        <v>538</v>
      </c>
      <c r="AN10" s="85"/>
      <c r="AO10" s="87">
        <v>42778.77233796296</v>
      </c>
      <c r="AP10" s="90" t="s">
        <v>559</v>
      </c>
      <c r="AQ10" s="85" t="b">
        <v>0</v>
      </c>
      <c r="AR10" s="85" t="b">
        <v>0</v>
      </c>
      <c r="AS10" s="85" t="b">
        <v>0</v>
      </c>
      <c r="AT10" s="85"/>
      <c r="AU10" s="85">
        <v>6</v>
      </c>
      <c r="AV10" s="90" t="s">
        <v>575</v>
      </c>
      <c r="AW10" s="85" t="b">
        <v>0</v>
      </c>
      <c r="AX10" s="85" t="s">
        <v>600</v>
      </c>
      <c r="AY10" s="90" t="s">
        <v>608</v>
      </c>
      <c r="AZ10" s="85" t="s">
        <v>65</v>
      </c>
      <c r="BA10" s="85" t="str">
        <f>REPLACE(INDEX(GroupVertices[Group],MATCH(Vertices[[#This Row],[Vertex]],GroupVertices[Vertex],0)),1,1,"")</f>
        <v>3</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230</v>
      </c>
      <c r="C11" s="15"/>
      <c r="D11" s="15" t="s">
        <v>64</v>
      </c>
      <c r="E11" s="95">
        <v>178.63398005298427</v>
      </c>
      <c r="F11" s="81">
        <v>99.86764600827375</v>
      </c>
      <c r="G11" s="114" t="s">
        <v>587</v>
      </c>
      <c r="H11" s="15"/>
      <c r="I11" s="16" t="s">
        <v>230</v>
      </c>
      <c r="J11" s="66"/>
      <c r="K11" s="66"/>
      <c r="L11" s="116" t="s">
        <v>633</v>
      </c>
      <c r="M11" s="96">
        <v>45.10917364263556</v>
      </c>
      <c r="N11" s="97">
        <v>7200.384765625</v>
      </c>
      <c r="O11" s="97">
        <v>3423.18701171875</v>
      </c>
      <c r="P11" s="77"/>
      <c r="Q11" s="98"/>
      <c r="R11" s="98"/>
      <c r="S11" s="99"/>
      <c r="T11" s="51">
        <v>2</v>
      </c>
      <c r="U11" s="51">
        <v>0</v>
      </c>
      <c r="V11" s="52">
        <v>0</v>
      </c>
      <c r="W11" s="52">
        <v>0.022727</v>
      </c>
      <c r="X11" s="52">
        <v>0.034673</v>
      </c>
      <c r="Y11" s="52">
        <v>0.651246</v>
      </c>
      <c r="Z11" s="52">
        <v>0.5</v>
      </c>
      <c r="AA11" s="52">
        <v>0</v>
      </c>
      <c r="AB11" s="82">
        <v>11</v>
      </c>
      <c r="AC11" s="82"/>
      <c r="AD11" s="100"/>
      <c r="AE11" s="85" t="s">
        <v>478</v>
      </c>
      <c r="AF11" s="85">
        <v>1981</v>
      </c>
      <c r="AG11" s="85">
        <v>2241</v>
      </c>
      <c r="AH11" s="85">
        <v>35749</v>
      </c>
      <c r="AI11" s="85">
        <v>141168</v>
      </c>
      <c r="AJ11" s="85"/>
      <c r="AK11" s="85" t="s">
        <v>502</v>
      </c>
      <c r="AL11" s="85" t="s">
        <v>522</v>
      </c>
      <c r="AM11" s="90" t="s">
        <v>539</v>
      </c>
      <c r="AN11" s="85"/>
      <c r="AO11" s="87">
        <v>39937.59336805555</v>
      </c>
      <c r="AP11" s="90" t="s">
        <v>560</v>
      </c>
      <c r="AQ11" s="85" t="b">
        <v>0</v>
      </c>
      <c r="AR11" s="85" t="b">
        <v>0</v>
      </c>
      <c r="AS11" s="85" t="b">
        <v>0</v>
      </c>
      <c r="AT11" s="85"/>
      <c r="AU11" s="85">
        <v>7</v>
      </c>
      <c r="AV11" s="90" t="s">
        <v>577</v>
      </c>
      <c r="AW11" s="85" t="b">
        <v>0</v>
      </c>
      <c r="AX11" s="85" t="s">
        <v>600</v>
      </c>
      <c r="AY11" s="90" t="s">
        <v>609</v>
      </c>
      <c r="AZ11" s="85" t="s">
        <v>65</v>
      </c>
      <c r="BA11" s="85" t="str">
        <f>REPLACE(INDEX(GroupVertices[Group],MATCH(Vertices[[#This Row],[Vertex]],GroupVertices[Vertex],0)),1,1,"")</f>
        <v>3</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220</v>
      </c>
      <c r="C12" s="15"/>
      <c r="D12" s="15" t="s">
        <v>64</v>
      </c>
      <c r="E12" s="95">
        <v>186.11029297179368</v>
      </c>
      <c r="F12" s="81">
        <v>99.80815814938207</v>
      </c>
      <c r="G12" s="114" t="s">
        <v>588</v>
      </c>
      <c r="H12" s="15"/>
      <c r="I12" s="16" t="s">
        <v>220</v>
      </c>
      <c r="J12" s="66"/>
      <c r="K12" s="66"/>
      <c r="L12" s="116" t="s">
        <v>634</v>
      </c>
      <c r="M12" s="96">
        <v>64.93449408260327</v>
      </c>
      <c r="N12" s="97">
        <v>1274.849365234375</v>
      </c>
      <c r="O12" s="97">
        <v>916.1839599609375</v>
      </c>
      <c r="P12" s="77"/>
      <c r="Q12" s="98"/>
      <c r="R12" s="98"/>
      <c r="S12" s="99"/>
      <c r="T12" s="51">
        <v>2</v>
      </c>
      <c r="U12" s="51">
        <v>1</v>
      </c>
      <c r="V12" s="52">
        <v>0</v>
      </c>
      <c r="W12" s="52">
        <v>0.022222</v>
      </c>
      <c r="X12" s="52">
        <v>0.032725</v>
      </c>
      <c r="Y12" s="52">
        <v>0.681021</v>
      </c>
      <c r="Z12" s="52">
        <v>0</v>
      </c>
      <c r="AA12" s="52">
        <v>0</v>
      </c>
      <c r="AB12" s="82">
        <v>12</v>
      </c>
      <c r="AC12" s="82"/>
      <c r="AD12" s="100"/>
      <c r="AE12" s="85" t="s">
        <v>479</v>
      </c>
      <c r="AF12" s="85">
        <v>4387</v>
      </c>
      <c r="AG12" s="85">
        <v>3157</v>
      </c>
      <c r="AH12" s="85">
        <v>2630</v>
      </c>
      <c r="AI12" s="85">
        <v>1292</v>
      </c>
      <c r="AJ12" s="85"/>
      <c r="AK12" s="85" t="s">
        <v>503</v>
      </c>
      <c r="AL12" s="85" t="s">
        <v>523</v>
      </c>
      <c r="AM12" s="90" t="s">
        <v>540</v>
      </c>
      <c r="AN12" s="85"/>
      <c r="AO12" s="87">
        <v>39909.921006944445</v>
      </c>
      <c r="AP12" s="90" t="s">
        <v>561</v>
      </c>
      <c r="AQ12" s="85" t="b">
        <v>0</v>
      </c>
      <c r="AR12" s="85" t="b">
        <v>0</v>
      </c>
      <c r="AS12" s="85" t="b">
        <v>1</v>
      </c>
      <c r="AT12" s="85"/>
      <c r="AU12" s="85">
        <v>143</v>
      </c>
      <c r="AV12" s="90" t="s">
        <v>578</v>
      </c>
      <c r="AW12" s="85" t="b">
        <v>0</v>
      </c>
      <c r="AX12" s="85" t="s">
        <v>600</v>
      </c>
      <c r="AY12" s="90" t="s">
        <v>610</v>
      </c>
      <c r="AZ12" s="85" t="s">
        <v>66</v>
      </c>
      <c r="BA12" s="85" t="str">
        <f>REPLACE(INDEX(GroupVertices[Group],MATCH(Vertices[[#This Row],[Vertex]],GroupVertices[Vertex],0)),1,1,"")</f>
        <v>1</v>
      </c>
      <c r="BB12" s="51" t="s">
        <v>267</v>
      </c>
      <c r="BC12" s="51" t="s">
        <v>267</v>
      </c>
      <c r="BD12" s="51" t="s">
        <v>282</v>
      </c>
      <c r="BE12" s="51" t="s">
        <v>282</v>
      </c>
      <c r="BF12" s="51" t="s">
        <v>295</v>
      </c>
      <c r="BG12" s="51" t="s">
        <v>295</v>
      </c>
      <c r="BH12" s="131" t="s">
        <v>831</v>
      </c>
      <c r="BI12" s="131" t="s">
        <v>831</v>
      </c>
      <c r="BJ12" s="131" t="s">
        <v>850</v>
      </c>
      <c r="BK12" s="131" t="s">
        <v>850</v>
      </c>
      <c r="BL12" s="131">
        <v>1</v>
      </c>
      <c r="BM12" s="134">
        <v>2.380952380952381</v>
      </c>
      <c r="BN12" s="131">
        <v>0</v>
      </c>
      <c r="BO12" s="134">
        <v>0</v>
      </c>
      <c r="BP12" s="131">
        <v>0</v>
      </c>
      <c r="BQ12" s="134">
        <v>0</v>
      </c>
      <c r="BR12" s="131">
        <v>41</v>
      </c>
      <c r="BS12" s="134">
        <v>97.61904761904762</v>
      </c>
      <c r="BT12" s="131">
        <v>42</v>
      </c>
      <c r="BU12" s="2"/>
      <c r="BV12" s="3"/>
      <c r="BW12" s="3"/>
      <c r="BX12" s="3"/>
      <c r="BY12" s="3"/>
    </row>
    <row r="13" spans="1:77" ht="41.45" customHeight="1">
      <c r="A13" s="14" t="s">
        <v>221</v>
      </c>
      <c r="C13" s="15"/>
      <c r="D13" s="15" t="s">
        <v>64</v>
      </c>
      <c r="E13" s="95">
        <v>243.51303179055634</v>
      </c>
      <c r="F13" s="81">
        <v>99.35141348607945</v>
      </c>
      <c r="G13" s="114" t="s">
        <v>312</v>
      </c>
      <c r="H13" s="15"/>
      <c r="I13" s="16" t="s">
        <v>221</v>
      </c>
      <c r="J13" s="66"/>
      <c r="K13" s="66"/>
      <c r="L13" s="116" t="s">
        <v>635</v>
      </c>
      <c r="M13" s="96">
        <v>217.15226553925484</v>
      </c>
      <c r="N13" s="97">
        <v>262.1570129394531</v>
      </c>
      <c r="O13" s="97">
        <v>5910.572265625</v>
      </c>
      <c r="P13" s="77"/>
      <c r="Q13" s="98"/>
      <c r="R13" s="98"/>
      <c r="S13" s="99"/>
      <c r="T13" s="51">
        <v>2</v>
      </c>
      <c r="U13" s="51">
        <v>1</v>
      </c>
      <c r="V13" s="52">
        <v>0</v>
      </c>
      <c r="W13" s="52">
        <v>0.022222</v>
      </c>
      <c r="X13" s="52">
        <v>0.032725</v>
      </c>
      <c r="Y13" s="52">
        <v>0.681021</v>
      </c>
      <c r="Z13" s="52">
        <v>0</v>
      </c>
      <c r="AA13" s="52">
        <v>0</v>
      </c>
      <c r="AB13" s="82">
        <v>13</v>
      </c>
      <c r="AC13" s="82"/>
      <c r="AD13" s="100"/>
      <c r="AE13" s="85" t="s">
        <v>480</v>
      </c>
      <c r="AF13" s="85">
        <v>3698</v>
      </c>
      <c r="AG13" s="85">
        <v>10190</v>
      </c>
      <c r="AH13" s="85">
        <v>28278</v>
      </c>
      <c r="AI13" s="85">
        <v>10115</v>
      </c>
      <c r="AJ13" s="85"/>
      <c r="AK13" s="85" t="s">
        <v>504</v>
      </c>
      <c r="AL13" s="85" t="s">
        <v>442</v>
      </c>
      <c r="AM13" s="90" t="s">
        <v>541</v>
      </c>
      <c r="AN13" s="85"/>
      <c r="AO13" s="87">
        <v>39756.635659722226</v>
      </c>
      <c r="AP13" s="90" t="s">
        <v>562</v>
      </c>
      <c r="AQ13" s="85" t="b">
        <v>0</v>
      </c>
      <c r="AR13" s="85" t="b">
        <v>0</v>
      </c>
      <c r="AS13" s="85" t="b">
        <v>1</v>
      </c>
      <c r="AT13" s="85"/>
      <c r="AU13" s="85">
        <v>321</v>
      </c>
      <c r="AV13" s="90" t="s">
        <v>575</v>
      </c>
      <c r="AW13" s="85" t="b">
        <v>0</v>
      </c>
      <c r="AX13" s="85" t="s">
        <v>600</v>
      </c>
      <c r="AY13" s="90" t="s">
        <v>611</v>
      </c>
      <c r="AZ13" s="85" t="s">
        <v>66</v>
      </c>
      <c r="BA13" s="85" t="str">
        <f>REPLACE(INDEX(GroupVertices[Group],MATCH(Vertices[[#This Row],[Vertex]],GroupVertices[Vertex],0)),1,1,"")</f>
        <v>1</v>
      </c>
      <c r="BB13" s="51" t="s">
        <v>815</v>
      </c>
      <c r="BC13" s="51" t="s">
        <v>815</v>
      </c>
      <c r="BD13" s="51" t="s">
        <v>819</v>
      </c>
      <c r="BE13" s="51" t="s">
        <v>819</v>
      </c>
      <c r="BF13" s="51" t="s">
        <v>296</v>
      </c>
      <c r="BG13" s="51" t="s">
        <v>296</v>
      </c>
      <c r="BH13" s="131" t="s">
        <v>832</v>
      </c>
      <c r="BI13" s="131" t="s">
        <v>841</v>
      </c>
      <c r="BJ13" s="131" t="s">
        <v>851</v>
      </c>
      <c r="BK13" s="131" t="s">
        <v>860</v>
      </c>
      <c r="BL13" s="131">
        <v>0</v>
      </c>
      <c r="BM13" s="134">
        <v>0</v>
      </c>
      <c r="BN13" s="131">
        <v>0</v>
      </c>
      <c r="BO13" s="134">
        <v>0</v>
      </c>
      <c r="BP13" s="131">
        <v>0</v>
      </c>
      <c r="BQ13" s="134">
        <v>0</v>
      </c>
      <c r="BR13" s="131">
        <v>33</v>
      </c>
      <c r="BS13" s="134">
        <v>100</v>
      </c>
      <c r="BT13" s="131">
        <v>33</v>
      </c>
      <c r="BU13" s="2"/>
      <c r="BV13" s="3"/>
      <c r="BW13" s="3"/>
      <c r="BX13" s="3"/>
      <c r="BY13" s="3"/>
    </row>
    <row r="14" spans="1:77" ht="41.45" customHeight="1">
      <c r="A14" s="14" t="s">
        <v>222</v>
      </c>
      <c r="C14" s="15"/>
      <c r="D14" s="15" t="s">
        <v>64</v>
      </c>
      <c r="E14" s="95">
        <v>270.8717664017454</v>
      </c>
      <c r="F14" s="81">
        <v>99.13372429065923</v>
      </c>
      <c r="G14" s="114" t="s">
        <v>589</v>
      </c>
      <c r="H14" s="15"/>
      <c r="I14" s="16" t="s">
        <v>222</v>
      </c>
      <c r="J14" s="66"/>
      <c r="K14" s="66"/>
      <c r="L14" s="116" t="s">
        <v>636</v>
      </c>
      <c r="M14" s="96">
        <v>289.7008180662982</v>
      </c>
      <c r="N14" s="97">
        <v>4495.9765625</v>
      </c>
      <c r="O14" s="97">
        <v>4088.670654296875</v>
      </c>
      <c r="P14" s="77"/>
      <c r="Q14" s="98"/>
      <c r="R14" s="98"/>
      <c r="S14" s="99"/>
      <c r="T14" s="51">
        <v>2</v>
      </c>
      <c r="U14" s="51">
        <v>1</v>
      </c>
      <c r="V14" s="52">
        <v>0</v>
      </c>
      <c r="W14" s="52">
        <v>0.022222</v>
      </c>
      <c r="X14" s="52">
        <v>0.032725</v>
      </c>
      <c r="Y14" s="52">
        <v>0.681021</v>
      </c>
      <c r="Z14" s="52">
        <v>0</v>
      </c>
      <c r="AA14" s="52">
        <v>0</v>
      </c>
      <c r="AB14" s="82">
        <v>14</v>
      </c>
      <c r="AC14" s="82"/>
      <c r="AD14" s="100"/>
      <c r="AE14" s="85" t="s">
        <v>481</v>
      </c>
      <c r="AF14" s="85">
        <v>638</v>
      </c>
      <c r="AG14" s="85">
        <v>13542</v>
      </c>
      <c r="AH14" s="85">
        <v>26023</v>
      </c>
      <c r="AI14" s="85">
        <v>36964</v>
      </c>
      <c r="AJ14" s="85"/>
      <c r="AK14" s="85" t="s">
        <v>505</v>
      </c>
      <c r="AL14" s="85" t="s">
        <v>524</v>
      </c>
      <c r="AM14" s="90" t="s">
        <v>542</v>
      </c>
      <c r="AN14" s="85"/>
      <c r="AO14" s="87">
        <v>41512.63826388889</v>
      </c>
      <c r="AP14" s="90" t="s">
        <v>563</v>
      </c>
      <c r="AQ14" s="85" t="b">
        <v>0</v>
      </c>
      <c r="AR14" s="85" t="b">
        <v>0</v>
      </c>
      <c r="AS14" s="85" t="b">
        <v>1</v>
      </c>
      <c r="AT14" s="85"/>
      <c r="AU14" s="85">
        <v>68</v>
      </c>
      <c r="AV14" s="90" t="s">
        <v>579</v>
      </c>
      <c r="AW14" s="85" t="b">
        <v>0</v>
      </c>
      <c r="AX14" s="85" t="s">
        <v>600</v>
      </c>
      <c r="AY14" s="90" t="s">
        <v>612</v>
      </c>
      <c r="AZ14" s="85" t="s">
        <v>66</v>
      </c>
      <c r="BA14" s="85" t="str">
        <f>REPLACE(INDEX(GroupVertices[Group],MATCH(Vertices[[#This Row],[Vertex]],GroupVertices[Vertex],0)),1,1,"")</f>
        <v>1</v>
      </c>
      <c r="BB14" s="51"/>
      <c r="BC14" s="51"/>
      <c r="BD14" s="51"/>
      <c r="BE14" s="51"/>
      <c r="BF14" s="51"/>
      <c r="BG14" s="51"/>
      <c r="BH14" s="131" t="s">
        <v>833</v>
      </c>
      <c r="BI14" s="131" t="s">
        <v>833</v>
      </c>
      <c r="BJ14" s="131" t="s">
        <v>852</v>
      </c>
      <c r="BK14" s="131" t="s">
        <v>852</v>
      </c>
      <c r="BL14" s="131">
        <v>0</v>
      </c>
      <c r="BM14" s="134">
        <v>0</v>
      </c>
      <c r="BN14" s="131">
        <v>0</v>
      </c>
      <c r="BO14" s="134">
        <v>0</v>
      </c>
      <c r="BP14" s="131">
        <v>0</v>
      </c>
      <c r="BQ14" s="134">
        <v>0</v>
      </c>
      <c r="BR14" s="131">
        <v>31</v>
      </c>
      <c r="BS14" s="134">
        <v>100</v>
      </c>
      <c r="BT14" s="131">
        <v>31</v>
      </c>
      <c r="BU14" s="2"/>
      <c r="BV14" s="3"/>
      <c r="BW14" s="3"/>
      <c r="BX14" s="3"/>
      <c r="BY14" s="3"/>
    </row>
    <row r="15" spans="1:77" ht="41.45" customHeight="1">
      <c r="A15" s="14" t="s">
        <v>223</v>
      </c>
      <c r="C15" s="15"/>
      <c r="D15" s="15" t="s">
        <v>64</v>
      </c>
      <c r="E15" s="95">
        <v>176.7240922549478</v>
      </c>
      <c r="F15" s="81">
        <v>99.88284268838363</v>
      </c>
      <c r="G15" s="114" t="s">
        <v>590</v>
      </c>
      <c r="H15" s="15"/>
      <c r="I15" s="16" t="s">
        <v>223</v>
      </c>
      <c r="J15" s="66"/>
      <c r="K15" s="66"/>
      <c r="L15" s="116" t="s">
        <v>637</v>
      </c>
      <c r="M15" s="96">
        <v>40.044626718014996</v>
      </c>
      <c r="N15" s="97">
        <v>3416.0009765625</v>
      </c>
      <c r="O15" s="97">
        <v>9083.6142578125</v>
      </c>
      <c r="P15" s="77"/>
      <c r="Q15" s="98"/>
      <c r="R15" s="98"/>
      <c r="S15" s="99"/>
      <c r="T15" s="51">
        <v>2</v>
      </c>
      <c r="U15" s="51">
        <v>1</v>
      </c>
      <c r="V15" s="52">
        <v>0</v>
      </c>
      <c r="W15" s="52">
        <v>0.022222</v>
      </c>
      <c r="X15" s="52">
        <v>0.032725</v>
      </c>
      <c r="Y15" s="52">
        <v>0.681021</v>
      </c>
      <c r="Z15" s="52">
        <v>0</v>
      </c>
      <c r="AA15" s="52">
        <v>0</v>
      </c>
      <c r="AB15" s="82">
        <v>15</v>
      </c>
      <c r="AC15" s="82"/>
      <c r="AD15" s="100"/>
      <c r="AE15" s="85" t="s">
        <v>482</v>
      </c>
      <c r="AF15" s="85">
        <v>1197</v>
      </c>
      <c r="AG15" s="85">
        <v>2007</v>
      </c>
      <c r="AH15" s="85">
        <v>31919</v>
      </c>
      <c r="AI15" s="85">
        <v>1330</v>
      </c>
      <c r="AJ15" s="85"/>
      <c r="AK15" s="85" t="s">
        <v>506</v>
      </c>
      <c r="AL15" s="85" t="s">
        <v>525</v>
      </c>
      <c r="AM15" s="85"/>
      <c r="AN15" s="85"/>
      <c r="AO15" s="87">
        <v>41331.56619212963</v>
      </c>
      <c r="AP15" s="85"/>
      <c r="AQ15" s="85" t="b">
        <v>1</v>
      </c>
      <c r="AR15" s="85" t="b">
        <v>0</v>
      </c>
      <c r="AS15" s="85" t="b">
        <v>0</v>
      </c>
      <c r="AT15" s="85"/>
      <c r="AU15" s="85">
        <v>20</v>
      </c>
      <c r="AV15" s="90" t="s">
        <v>575</v>
      </c>
      <c r="AW15" s="85" t="b">
        <v>0</v>
      </c>
      <c r="AX15" s="85" t="s">
        <v>600</v>
      </c>
      <c r="AY15" s="90" t="s">
        <v>613</v>
      </c>
      <c r="AZ15" s="85" t="s">
        <v>66</v>
      </c>
      <c r="BA15" s="85" t="str">
        <f>REPLACE(INDEX(GroupVertices[Group],MATCH(Vertices[[#This Row],[Vertex]],GroupVertices[Vertex],0)),1,1,"")</f>
        <v>1</v>
      </c>
      <c r="BB15" s="51"/>
      <c r="BC15" s="51"/>
      <c r="BD15" s="51"/>
      <c r="BE15" s="51"/>
      <c r="BF15" s="51"/>
      <c r="BG15" s="51"/>
      <c r="BH15" s="131" t="s">
        <v>834</v>
      </c>
      <c r="BI15" s="131" t="s">
        <v>834</v>
      </c>
      <c r="BJ15" s="131" t="s">
        <v>853</v>
      </c>
      <c r="BK15" s="131" t="s">
        <v>853</v>
      </c>
      <c r="BL15" s="131">
        <v>0</v>
      </c>
      <c r="BM15" s="134">
        <v>0</v>
      </c>
      <c r="BN15" s="131">
        <v>0</v>
      </c>
      <c r="BO15" s="134">
        <v>0</v>
      </c>
      <c r="BP15" s="131">
        <v>0</v>
      </c>
      <c r="BQ15" s="134">
        <v>0</v>
      </c>
      <c r="BR15" s="131">
        <v>7</v>
      </c>
      <c r="BS15" s="134">
        <v>100</v>
      </c>
      <c r="BT15" s="131">
        <v>7</v>
      </c>
      <c r="BU15" s="2"/>
      <c r="BV15" s="3"/>
      <c r="BW15" s="3"/>
      <c r="BX15" s="3"/>
      <c r="BY15" s="3"/>
    </row>
    <row r="16" spans="1:77" ht="41.45" customHeight="1">
      <c r="A16" s="14" t="s">
        <v>224</v>
      </c>
      <c r="C16" s="15"/>
      <c r="D16" s="15" t="s">
        <v>64</v>
      </c>
      <c r="E16" s="95">
        <v>215.24016284868318</v>
      </c>
      <c r="F16" s="81">
        <v>99.57637630616765</v>
      </c>
      <c r="G16" s="114" t="s">
        <v>313</v>
      </c>
      <c r="H16" s="15"/>
      <c r="I16" s="16" t="s">
        <v>224</v>
      </c>
      <c r="J16" s="66"/>
      <c r="K16" s="66"/>
      <c r="L16" s="116" t="s">
        <v>638</v>
      </c>
      <c r="M16" s="96">
        <v>142.17965636452982</v>
      </c>
      <c r="N16" s="97">
        <v>2603.941650390625</v>
      </c>
      <c r="O16" s="97">
        <v>455.5423889160156</v>
      </c>
      <c r="P16" s="77"/>
      <c r="Q16" s="98"/>
      <c r="R16" s="98"/>
      <c r="S16" s="99"/>
      <c r="T16" s="51">
        <v>2</v>
      </c>
      <c r="U16" s="51">
        <v>1</v>
      </c>
      <c r="V16" s="52">
        <v>0</v>
      </c>
      <c r="W16" s="52">
        <v>0.022222</v>
      </c>
      <c r="X16" s="52">
        <v>0.032725</v>
      </c>
      <c r="Y16" s="52">
        <v>0.681021</v>
      </c>
      <c r="Z16" s="52">
        <v>0</v>
      </c>
      <c r="AA16" s="52">
        <v>0</v>
      </c>
      <c r="AB16" s="82">
        <v>16</v>
      </c>
      <c r="AC16" s="82"/>
      <c r="AD16" s="100"/>
      <c r="AE16" s="85" t="s">
        <v>483</v>
      </c>
      <c r="AF16" s="85">
        <v>1153</v>
      </c>
      <c r="AG16" s="85">
        <v>6726</v>
      </c>
      <c r="AH16" s="85">
        <v>358</v>
      </c>
      <c r="AI16" s="85">
        <v>143</v>
      </c>
      <c r="AJ16" s="85"/>
      <c r="AK16" s="85" t="s">
        <v>507</v>
      </c>
      <c r="AL16" s="85" t="s">
        <v>526</v>
      </c>
      <c r="AM16" s="90" t="s">
        <v>543</v>
      </c>
      <c r="AN16" s="85"/>
      <c r="AO16" s="87">
        <v>41470.344456018516</v>
      </c>
      <c r="AP16" s="90" t="s">
        <v>564</v>
      </c>
      <c r="AQ16" s="85" t="b">
        <v>1</v>
      </c>
      <c r="AR16" s="85" t="b">
        <v>0</v>
      </c>
      <c r="AS16" s="85" t="b">
        <v>0</v>
      </c>
      <c r="AT16" s="85"/>
      <c r="AU16" s="85">
        <v>88</v>
      </c>
      <c r="AV16" s="90" t="s">
        <v>575</v>
      </c>
      <c r="AW16" s="85" t="b">
        <v>0</v>
      </c>
      <c r="AX16" s="85" t="s">
        <v>600</v>
      </c>
      <c r="AY16" s="90" t="s">
        <v>614</v>
      </c>
      <c r="AZ16" s="85" t="s">
        <v>66</v>
      </c>
      <c r="BA16" s="85" t="str">
        <f>REPLACE(INDEX(GroupVertices[Group],MATCH(Vertices[[#This Row],[Vertex]],GroupVertices[Vertex],0)),1,1,"")</f>
        <v>1</v>
      </c>
      <c r="BB16" s="51" t="s">
        <v>270</v>
      </c>
      <c r="BC16" s="51" t="s">
        <v>270</v>
      </c>
      <c r="BD16" s="51" t="s">
        <v>285</v>
      </c>
      <c r="BE16" s="51" t="s">
        <v>285</v>
      </c>
      <c r="BF16" s="51"/>
      <c r="BG16" s="51"/>
      <c r="BH16" s="131" t="s">
        <v>835</v>
      </c>
      <c r="BI16" s="131" t="s">
        <v>835</v>
      </c>
      <c r="BJ16" s="131" t="s">
        <v>854</v>
      </c>
      <c r="BK16" s="131" t="s">
        <v>854</v>
      </c>
      <c r="BL16" s="131">
        <v>0</v>
      </c>
      <c r="BM16" s="134">
        <v>0</v>
      </c>
      <c r="BN16" s="131">
        <v>0</v>
      </c>
      <c r="BO16" s="134">
        <v>0</v>
      </c>
      <c r="BP16" s="131">
        <v>0</v>
      </c>
      <c r="BQ16" s="134">
        <v>0</v>
      </c>
      <c r="BR16" s="131">
        <v>16</v>
      </c>
      <c r="BS16" s="134">
        <v>100</v>
      </c>
      <c r="BT16" s="131">
        <v>16</v>
      </c>
      <c r="BU16" s="2"/>
      <c r="BV16" s="3"/>
      <c r="BW16" s="3"/>
      <c r="BX16" s="3"/>
      <c r="BY16" s="3"/>
    </row>
    <row r="17" spans="1:77" ht="41.45" customHeight="1">
      <c r="A17" s="14" t="s">
        <v>225</v>
      </c>
      <c r="C17" s="15"/>
      <c r="D17" s="15" t="s">
        <v>64</v>
      </c>
      <c r="E17" s="95">
        <v>167.30524388343463</v>
      </c>
      <c r="F17" s="81">
        <v>99.95778699969476</v>
      </c>
      <c r="G17" s="114" t="s">
        <v>591</v>
      </c>
      <c r="H17" s="15"/>
      <c r="I17" s="16" t="s">
        <v>225</v>
      </c>
      <c r="J17" s="66"/>
      <c r="K17" s="66"/>
      <c r="L17" s="116" t="s">
        <v>639</v>
      </c>
      <c r="M17" s="96">
        <v>15.068185901723806</v>
      </c>
      <c r="N17" s="97">
        <v>7247.48779296875</v>
      </c>
      <c r="O17" s="97">
        <v>7222.80712890625</v>
      </c>
      <c r="P17" s="77"/>
      <c r="Q17" s="98"/>
      <c r="R17" s="98"/>
      <c r="S17" s="99"/>
      <c r="T17" s="51">
        <v>1</v>
      </c>
      <c r="U17" s="51">
        <v>6</v>
      </c>
      <c r="V17" s="52">
        <v>15</v>
      </c>
      <c r="W17" s="52">
        <v>0.025641</v>
      </c>
      <c r="X17" s="52">
        <v>0.06507</v>
      </c>
      <c r="Y17" s="52">
        <v>2.013638</v>
      </c>
      <c r="Z17" s="52">
        <v>0.14285714285714285</v>
      </c>
      <c r="AA17" s="52">
        <v>0</v>
      </c>
      <c r="AB17" s="82">
        <v>17</v>
      </c>
      <c r="AC17" s="82"/>
      <c r="AD17" s="100"/>
      <c r="AE17" s="85" t="s">
        <v>484</v>
      </c>
      <c r="AF17" s="85">
        <v>31</v>
      </c>
      <c r="AG17" s="85">
        <v>853</v>
      </c>
      <c r="AH17" s="85">
        <v>511</v>
      </c>
      <c r="AI17" s="85">
        <v>243</v>
      </c>
      <c r="AJ17" s="85"/>
      <c r="AK17" s="85" t="s">
        <v>508</v>
      </c>
      <c r="AL17" s="85"/>
      <c r="AM17" s="90" t="s">
        <v>544</v>
      </c>
      <c r="AN17" s="85"/>
      <c r="AO17" s="87">
        <v>43635.29622685185</v>
      </c>
      <c r="AP17" s="90" t="s">
        <v>565</v>
      </c>
      <c r="AQ17" s="85" t="b">
        <v>1</v>
      </c>
      <c r="AR17" s="85" t="b">
        <v>0</v>
      </c>
      <c r="AS17" s="85" t="b">
        <v>0</v>
      </c>
      <c r="AT17" s="85"/>
      <c r="AU17" s="85">
        <v>1</v>
      </c>
      <c r="AV17" s="85"/>
      <c r="AW17" s="85" t="b">
        <v>0</v>
      </c>
      <c r="AX17" s="85" t="s">
        <v>600</v>
      </c>
      <c r="AY17" s="90" t="s">
        <v>615</v>
      </c>
      <c r="AZ17" s="85" t="s">
        <v>66</v>
      </c>
      <c r="BA17" s="85" t="str">
        <f>REPLACE(INDEX(GroupVertices[Group],MATCH(Vertices[[#This Row],[Vertex]],GroupVertices[Vertex],0)),1,1,"")</f>
        <v>2</v>
      </c>
      <c r="BB17" s="51" t="s">
        <v>271</v>
      </c>
      <c r="BC17" s="51" t="s">
        <v>271</v>
      </c>
      <c r="BD17" s="51" t="s">
        <v>286</v>
      </c>
      <c r="BE17" s="51" t="s">
        <v>286</v>
      </c>
      <c r="BF17" s="51" t="s">
        <v>297</v>
      </c>
      <c r="BG17" s="51" t="s">
        <v>297</v>
      </c>
      <c r="BH17" s="131" t="s">
        <v>836</v>
      </c>
      <c r="BI17" s="131" t="s">
        <v>842</v>
      </c>
      <c r="BJ17" s="131" t="s">
        <v>855</v>
      </c>
      <c r="BK17" s="131" t="s">
        <v>861</v>
      </c>
      <c r="BL17" s="131">
        <v>0</v>
      </c>
      <c r="BM17" s="134">
        <v>0</v>
      </c>
      <c r="BN17" s="131">
        <v>0</v>
      </c>
      <c r="BO17" s="134">
        <v>0</v>
      </c>
      <c r="BP17" s="131">
        <v>0</v>
      </c>
      <c r="BQ17" s="134">
        <v>0</v>
      </c>
      <c r="BR17" s="131">
        <v>53</v>
      </c>
      <c r="BS17" s="134">
        <v>100</v>
      </c>
      <c r="BT17" s="131">
        <v>53</v>
      </c>
      <c r="BU17" s="2"/>
      <c r="BV17" s="3"/>
      <c r="BW17" s="3"/>
      <c r="BX17" s="3"/>
      <c r="BY17" s="3"/>
    </row>
    <row r="18" spans="1:77" ht="41.45" customHeight="1">
      <c r="A18" s="14" t="s">
        <v>231</v>
      </c>
      <c r="C18" s="15"/>
      <c r="D18" s="15" t="s">
        <v>64</v>
      </c>
      <c r="E18" s="95">
        <v>166.79920523609164</v>
      </c>
      <c r="F18" s="81">
        <v>99.96181347049311</v>
      </c>
      <c r="G18" s="114" t="s">
        <v>592</v>
      </c>
      <c r="H18" s="15"/>
      <c r="I18" s="16" t="s">
        <v>231</v>
      </c>
      <c r="J18" s="66"/>
      <c r="K18" s="66"/>
      <c r="L18" s="116" t="s">
        <v>640</v>
      </c>
      <c r="M18" s="96">
        <v>13.726297400328612</v>
      </c>
      <c r="N18" s="97">
        <v>5918.56005859375</v>
      </c>
      <c r="O18" s="97">
        <v>9577.8662109375</v>
      </c>
      <c r="P18" s="77"/>
      <c r="Q18" s="98"/>
      <c r="R18" s="98"/>
      <c r="S18" s="99"/>
      <c r="T18" s="51">
        <v>2</v>
      </c>
      <c r="U18" s="51">
        <v>0</v>
      </c>
      <c r="V18" s="52">
        <v>0</v>
      </c>
      <c r="W18" s="52">
        <v>0.022727</v>
      </c>
      <c r="X18" s="52">
        <v>0.038071</v>
      </c>
      <c r="Y18" s="52">
        <v>0.6361</v>
      </c>
      <c r="Z18" s="52">
        <v>0.5</v>
      </c>
      <c r="AA18" s="52">
        <v>0</v>
      </c>
      <c r="AB18" s="82">
        <v>18</v>
      </c>
      <c r="AC18" s="82"/>
      <c r="AD18" s="100"/>
      <c r="AE18" s="85" t="s">
        <v>485</v>
      </c>
      <c r="AF18" s="85">
        <v>1194</v>
      </c>
      <c r="AG18" s="85">
        <v>791</v>
      </c>
      <c r="AH18" s="85">
        <v>9044</v>
      </c>
      <c r="AI18" s="85">
        <v>28132</v>
      </c>
      <c r="AJ18" s="85"/>
      <c r="AK18" s="85" t="s">
        <v>509</v>
      </c>
      <c r="AL18" s="85" t="s">
        <v>527</v>
      </c>
      <c r="AM18" s="90" t="s">
        <v>545</v>
      </c>
      <c r="AN18" s="85"/>
      <c r="AO18" s="87">
        <v>41069.28298611111</v>
      </c>
      <c r="AP18" s="90" t="s">
        <v>566</v>
      </c>
      <c r="AQ18" s="85" t="b">
        <v>0</v>
      </c>
      <c r="AR18" s="85" t="b">
        <v>0</v>
      </c>
      <c r="AS18" s="85" t="b">
        <v>1</v>
      </c>
      <c r="AT18" s="85"/>
      <c r="AU18" s="85">
        <v>6</v>
      </c>
      <c r="AV18" s="90" t="s">
        <v>575</v>
      </c>
      <c r="AW18" s="85" t="b">
        <v>0</v>
      </c>
      <c r="AX18" s="85" t="s">
        <v>600</v>
      </c>
      <c r="AY18" s="90" t="s">
        <v>616</v>
      </c>
      <c r="AZ18" s="85" t="s">
        <v>65</v>
      </c>
      <c r="BA18" s="85"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232</v>
      </c>
      <c r="C19" s="15"/>
      <c r="D19" s="15" t="s">
        <v>64</v>
      </c>
      <c r="E19" s="95">
        <v>1000</v>
      </c>
      <c r="F19" s="81">
        <v>93.33216435794027</v>
      </c>
      <c r="G19" s="114" t="s">
        <v>593</v>
      </c>
      <c r="H19" s="15"/>
      <c r="I19" s="16" t="s">
        <v>232</v>
      </c>
      <c r="J19" s="66"/>
      <c r="K19" s="66"/>
      <c r="L19" s="116" t="s">
        <v>641</v>
      </c>
      <c r="M19" s="96">
        <v>2223.1673583104407</v>
      </c>
      <c r="N19" s="97">
        <v>8475.1591796875</v>
      </c>
      <c r="O19" s="97">
        <v>9218.490234375</v>
      </c>
      <c r="P19" s="77"/>
      <c r="Q19" s="98"/>
      <c r="R19" s="98"/>
      <c r="S19" s="99"/>
      <c r="T19" s="51">
        <v>2</v>
      </c>
      <c r="U19" s="51">
        <v>0</v>
      </c>
      <c r="V19" s="52">
        <v>0</v>
      </c>
      <c r="W19" s="52">
        <v>0.022727</v>
      </c>
      <c r="X19" s="52">
        <v>0.038071</v>
      </c>
      <c r="Y19" s="52">
        <v>0.6361</v>
      </c>
      <c r="Z19" s="52">
        <v>0.5</v>
      </c>
      <c r="AA19" s="52">
        <v>0</v>
      </c>
      <c r="AB19" s="82">
        <v>19</v>
      </c>
      <c r="AC19" s="82"/>
      <c r="AD19" s="100"/>
      <c r="AE19" s="85" t="s">
        <v>486</v>
      </c>
      <c r="AF19" s="85">
        <v>146</v>
      </c>
      <c r="AG19" s="85">
        <v>102875</v>
      </c>
      <c r="AH19" s="85">
        <v>5961</v>
      </c>
      <c r="AI19" s="85">
        <v>3327</v>
      </c>
      <c r="AJ19" s="85"/>
      <c r="AK19" s="85" t="s">
        <v>510</v>
      </c>
      <c r="AL19" s="85" t="s">
        <v>528</v>
      </c>
      <c r="AM19" s="90" t="s">
        <v>546</v>
      </c>
      <c r="AN19" s="85"/>
      <c r="AO19" s="87">
        <v>41200.33152777778</v>
      </c>
      <c r="AP19" s="90" t="s">
        <v>567</v>
      </c>
      <c r="AQ19" s="85" t="b">
        <v>0</v>
      </c>
      <c r="AR19" s="85" t="b">
        <v>0</v>
      </c>
      <c r="AS19" s="85" t="b">
        <v>1</v>
      </c>
      <c r="AT19" s="85"/>
      <c r="AU19" s="85">
        <v>462</v>
      </c>
      <c r="AV19" s="90" t="s">
        <v>580</v>
      </c>
      <c r="AW19" s="85" t="b">
        <v>1</v>
      </c>
      <c r="AX19" s="85" t="s">
        <v>600</v>
      </c>
      <c r="AY19" s="90" t="s">
        <v>617</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233</v>
      </c>
      <c r="C20" s="15"/>
      <c r="D20" s="15" t="s">
        <v>64</v>
      </c>
      <c r="E20" s="95">
        <v>178.23404628330997</v>
      </c>
      <c r="F20" s="81">
        <v>99.87082821906598</v>
      </c>
      <c r="G20" s="114" t="s">
        <v>594</v>
      </c>
      <c r="H20" s="15"/>
      <c r="I20" s="16" t="s">
        <v>233</v>
      </c>
      <c r="J20" s="66"/>
      <c r="K20" s="66"/>
      <c r="L20" s="116" t="s">
        <v>642</v>
      </c>
      <c r="M20" s="96">
        <v>44.04864885927485</v>
      </c>
      <c r="N20" s="97">
        <v>4690.888671875</v>
      </c>
      <c r="O20" s="97">
        <v>7159.65576171875</v>
      </c>
      <c r="P20" s="77"/>
      <c r="Q20" s="98"/>
      <c r="R20" s="98"/>
      <c r="S20" s="99"/>
      <c r="T20" s="51">
        <v>2</v>
      </c>
      <c r="U20" s="51">
        <v>0</v>
      </c>
      <c r="V20" s="52">
        <v>0</v>
      </c>
      <c r="W20" s="52">
        <v>0.022727</v>
      </c>
      <c r="X20" s="52">
        <v>0.038071</v>
      </c>
      <c r="Y20" s="52">
        <v>0.6361</v>
      </c>
      <c r="Z20" s="52">
        <v>0.5</v>
      </c>
      <c r="AA20" s="52">
        <v>0</v>
      </c>
      <c r="AB20" s="82">
        <v>20</v>
      </c>
      <c r="AC20" s="82"/>
      <c r="AD20" s="100"/>
      <c r="AE20" s="85" t="s">
        <v>487</v>
      </c>
      <c r="AF20" s="85">
        <v>802</v>
      </c>
      <c r="AG20" s="85">
        <v>2192</v>
      </c>
      <c r="AH20" s="85">
        <v>29470</v>
      </c>
      <c r="AI20" s="85">
        <v>2293</v>
      </c>
      <c r="AJ20" s="85"/>
      <c r="AK20" s="85" t="s">
        <v>511</v>
      </c>
      <c r="AL20" s="85" t="s">
        <v>442</v>
      </c>
      <c r="AM20" s="90" t="s">
        <v>547</v>
      </c>
      <c r="AN20" s="85"/>
      <c r="AO20" s="87">
        <v>40784.70539351852</v>
      </c>
      <c r="AP20" s="90" t="s">
        <v>568</v>
      </c>
      <c r="AQ20" s="85" t="b">
        <v>0</v>
      </c>
      <c r="AR20" s="85" t="b">
        <v>0</v>
      </c>
      <c r="AS20" s="85" t="b">
        <v>1</v>
      </c>
      <c r="AT20" s="85"/>
      <c r="AU20" s="85">
        <v>10</v>
      </c>
      <c r="AV20" s="90" t="s">
        <v>579</v>
      </c>
      <c r="AW20" s="85" t="b">
        <v>0</v>
      </c>
      <c r="AX20" s="85" t="s">
        <v>600</v>
      </c>
      <c r="AY20" s="90" t="s">
        <v>618</v>
      </c>
      <c r="AZ20" s="85" t="s">
        <v>65</v>
      </c>
      <c r="BA20" s="85" t="str">
        <f>REPLACE(INDEX(GroupVertices[Group],MATCH(Vertices[[#This Row],[Vertex]],GroupVertices[Vertex],0)),1,1,"")</f>
        <v>2</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234</v>
      </c>
      <c r="C21" s="15"/>
      <c r="D21" s="15" t="s">
        <v>64</v>
      </c>
      <c r="E21" s="95">
        <v>700.327177808945</v>
      </c>
      <c r="F21" s="81">
        <v>95.71661438748937</v>
      </c>
      <c r="G21" s="114" t="s">
        <v>595</v>
      </c>
      <c r="H21" s="15"/>
      <c r="I21" s="16" t="s">
        <v>234</v>
      </c>
      <c r="J21" s="66"/>
      <c r="K21" s="66"/>
      <c r="L21" s="116" t="s">
        <v>643</v>
      </c>
      <c r="M21" s="96">
        <v>1428.5096451293775</v>
      </c>
      <c r="N21" s="97">
        <v>6019.8173828125</v>
      </c>
      <c r="O21" s="97">
        <v>4799.52001953125</v>
      </c>
      <c r="P21" s="77"/>
      <c r="Q21" s="98"/>
      <c r="R21" s="98"/>
      <c r="S21" s="99"/>
      <c r="T21" s="51">
        <v>2</v>
      </c>
      <c r="U21" s="51">
        <v>0</v>
      </c>
      <c r="V21" s="52">
        <v>0</v>
      </c>
      <c r="W21" s="52">
        <v>0.022727</v>
      </c>
      <c r="X21" s="52">
        <v>0.038071</v>
      </c>
      <c r="Y21" s="52">
        <v>0.6361</v>
      </c>
      <c r="Z21" s="52">
        <v>0.5</v>
      </c>
      <c r="AA21" s="52">
        <v>0</v>
      </c>
      <c r="AB21" s="82">
        <v>21</v>
      </c>
      <c r="AC21" s="82"/>
      <c r="AD21" s="100"/>
      <c r="AE21" s="85" t="s">
        <v>488</v>
      </c>
      <c r="AF21" s="85">
        <v>69</v>
      </c>
      <c r="AG21" s="85">
        <v>66159</v>
      </c>
      <c r="AH21" s="85">
        <v>6606</v>
      </c>
      <c r="AI21" s="85">
        <v>1078</v>
      </c>
      <c r="AJ21" s="85"/>
      <c r="AK21" s="85" t="s">
        <v>512</v>
      </c>
      <c r="AL21" s="85" t="s">
        <v>527</v>
      </c>
      <c r="AM21" s="90" t="s">
        <v>548</v>
      </c>
      <c r="AN21" s="85"/>
      <c r="AO21" s="87">
        <v>41332.70826388889</v>
      </c>
      <c r="AP21" s="90" t="s">
        <v>569</v>
      </c>
      <c r="AQ21" s="85" t="b">
        <v>0</v>
      </c>
      <c r="AR21" s="85" t="b">
        <v>0</v>
      </c>
      <c r="AS21" s="85" t="b">
        <v>1</v>
      </c>
      <c r="AT21" s="85"/>
      <c r="AU21" s="85">
        <v>139</v>
      </c>
      <c r="AV21" s="90" t="s">
        <v>580</v>
      </c>
      <c r="AW21" s="85" t="b">
        <v>1</v>
      </c>
      <c r="AX21" s="85" t="s">
        <v>600</v>
      </c>
      <c r="AY21" s="90" t="s">
        <v>619</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235</v>
      </c>
      <c r="C22" s="15"/>
      <c r="D22" s="15" t="s">
        <v>64</v>
      </c>
      <c r="E22" s="95">
        <v>162</v>
      </c>
      <c r="F22" s="81">
        <v>100</v>
      </c>
      <c r="G22" s="114" t="s">
        <v>596</v>
      </c>
      <c r="H22" s="15"/>
      <c r="I22" s="16" t="s">
        <v>235</v>
      </c>
      <c r="J22" s="66"/>
      <c r="K22" s="66"/>
      <c r="L22" s="116" t="s">
        <v>644</v>
      </c>
      <c r="M22" s="96">
        <v>1</v>
      </c>
      <c r="N22" s="97">
        <v>8576.4169921875</v>
      </c>
      <c r="O22" s="97">
        <v>4862.67138671875</v>
      </c>
      <c r="P22" s="77"/>
      <c r="Q22" s="98"/>
      <c r="R22" s="98"/>
      <c r="S22" s="99"/>
      <c r="T22" s="51">
        <v>2</v>
      </c>
      <c r="U22" s="51">
        <v>0</v>
      </c>
      <c r="V22" s="52">
        <v>0</v>
      </c>
      <c r="W22" s="52">
        <v>0.022727</v>
      </c>
      <c r="X22" s="52">
        <v>0.038071</v>
      </c>
      <c r="Y22" s="52">
        <v>0.6361</v>
      </c>
      <c r="Z22" s="52">
        <v>0.5</v>
      </c>
      <c r="AA22" s="52">
        <v>0</v>
      </c>
      <c r="AB22" s="82">
        <v>22</v>
      </c>
      <c r="AC22" s="82"/>
      <c r="AD22" s="100"/>
      <c r="AE22" s="85" t="s">
        <v>489</v>
      </c>
      <c r="AF22" s="85">
        <v>289</v>
      </c>
      <c r="AG22" s="85">
        <v>203</v>
      </c>
      <c r="AH22" s="85">
        <v>1756</v>
      </c>
      <c r="AI22" s="85">
        <v>1856</v>
      </c>
      <c r="AJ22" s="85"/>
      <c r="AK22" s="85" t="s">
        <v>513</v>
      </c>
      <c r="AL22" s="85"/>
      <c r="AM22" s="90" t="s">
        <v>549</v>
      </c>
      <c r="AN22" s="85"/>
      <c r="AO22" s="87">
        <v>41314.59842592593</v>
      </c>
      <c r="AP22" s="90" t="s">
        <v>570</v>
      </c>
      <c r="AQ22" s="85" t="b">
        <v>0</v>
      </c>
      <c r="AR22" s="85" t="b">
        <v>0</v>
      </c>
      <c r="AS22" s="85" t="b">
        <v>0</v>
      </c>
      <c r="AT22" s="85"/>
      <c r="AU22" s="85">
        <v>4</v>
      </c>
      <c r="AV22" s="90" t="s">
        <v>575</v>
      </c>
      <c r="AW22" s="85" t="b">
        <v>0</v>
      </c>
      <c r="AX22" s="85" t="s">
        <v>600</v>
      </c>
      <c r="AY22" s="90" t="s">
        <v>620</v>
      </c>
      <c r="AZ22" s="85" t="s">
        <v>65</v>
      </c>
      <c r="BA22" s="85" t="str">
        <f>REPLACE(INDEX(GroupVertices[Group],MATCH(Vertices[[#This Row],[Vertex]],GroupVertices[Vertex],0)),1,1,"")</f>
        <v>2</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236</v>
      </c>
      <c r="C23" s="15"/>
      <c r="D23" s="15" t="s">
        <v>64</v>
      </c>
      <c r="E23" s="95">
        <v>1000</v>
      </c>
      <c r="F23" s="81">
        <v>70</v>
      </c>
      <c r="G23" s="114" t="s">
        <v>597</v>
      </c>
      <c r="H23" s="15"/>
      <c r="I23" s="16" t="s">
        <v>236</v>
      </c>
      <c r="J23" s="66"/>
      <c r="K23" s="66"/>
      <c r="L23" s="116" t="s">
        <v>645</v>
      </c>
      <c r="M23" s="96">
        <v>9999</v>
      </c>
      <c r="N23" s="97">
        <v>9567.9189453125</v>
      </c>
      <c r="O23" s="97">
        <v>7285.9580078125</v>
      </c>
      <c r="P23" s="77"/>
      <c r="Q23" s="98"/>
      <c r="R23" s="98"/>
      <c r="S23" s="99"/>
      <c r="T23" s="51">
        <v>2</v>
      </c>
      <c r="U23" s="51">
        <v>0</v>
      </c>
      <c r="V23" s="52">
        <v>0</v>
      </c>
      <c r="W23" s="52">
        <v>0.022727</v>
      </c>
      <c r="X23" s="52">
        <v>0.038071</v>
      </c>
      <c r="Y23" s="52">
        <v>0.6361</v>
      </c>
      <c r="Z23" s="52">
        <v>0.5</v>
      </c>
      <c r="AA23" s="52">
        <v>0</v>
      </c>
      <c r="AB23" s="82">
        <v>23</v>
      </c>
      <c r="AC23" s="82"/>
      <c r="AD23" s="100"/>
      <c r="AE23" s="85" t="s">
        <v>490</v>
      </c>
      <c r="AF23" s="85">
        <v>87</v>
      </c>
      <c r="AG23" s="85">
        <v>462146</v>
      </c>
      <c r="AH23" s="85">
        <v>1352</v>
      </c>
      <c r="AI23" s="85">
        <v>941</v>
      </c>
      <c r="AJ23" s="85"/>
      <c r="AK23" s="85" t="s">
        <v>514</v>
      </c>
      <c r="AL23" s="85" t="s">
        <v>529</v>
      </c>
      <c r="AM23" s="90" t="s">
        <v>550</v>
      </c>
      <c r="AN23" s="85"/>
      <c r="AO23" s="87">
        <v>42473.730844907404</v>
      </c>
      <c r="AP23" s="90" t="s">
        <v>571</v>
      </c>
      <c r="AQ23" s="85" t="b">
        <v>0</v>
      </c>
      <c r="AR23" s="85" t="b">
        <v>0</v>
      </c>
      <c r="AS23" s="85" t="b">
        <v>1</v>
      </c>
      <c r="AT23" s="85"/>
      <c r="AU23" s="85">
        <v>544</v>
      </c>
      <c r="AV23" s="90" t="s">
        <v>575</v>
      </c>
      <c r="AW23" s="85" t="b">
        <v>1</v>
      </c>
      <c r="AX23" s="85" t="s">
        <v>600</v>
      </c>
      <c r="AY23" s="90" t="s">
        <v>621</v>
      </c>
      <c r="AZ23" s="85" t="s">
        <v>65</v>
      </c>
      <c r="BA23" s="85" t="str">
        <f>REPLACE(INDEX(GroupVertices[Group],MATCH(Vertices[[#This Row],[Vertex]],GroupVertices[Vertex],0)),1,1,"")</f>
        <v>2</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226</v>
      </c>
      <c r="C24" s="15"/>
      <c r="D24" s="15" t="s">
        <v>64</v>
      </c>
      <c r="E24" s="95">
        <v>173.312412342216</v>
      </c>
      <c r="F24" s="81">
        <v>99.90998889473377</v>
      </c>
      <c r="G24" s="114" t="s">
        <v>598</v>
      </c>
      <c r="H24" s="15"/>
      <c r="I24" s="16" t="s">
        <v>226</v>
      </c>
      <c r="J24" s="66"/>
      <c r="K24" s="66"/>
      <c r="L24" s="116" t="s">
        <v>646</v>
      </c>
      <c r="M24" s="96">
        <v>30.9977010150603</v>
      </c>
      <c r="N24" s="97">
        <v>2086.79248046875</v>
      </c>
      <c r="O24" s="97">
        <v>9574.0419921875</v>
      </c>
      <c r="P24" s="77"/>
      <c r="Q24" s="98"/>
      <c r="R24" s="98"/>
      <c r="S24" s="99"/>
      <c r="T24" s="51">
        <v>2</v>
      </c>
      <c r="U24" s="51">
        <v>1</v>
      </c>
      <c r="V24" s="52">
        <v>0</v>
      </c>
      <c r="W24" s="52">
        <v>0.022222</v>
      </c>
      <c r="X24" s="52">
        <v>0.032725</v>
      </c>
      <c r="Y24" s="52">
        <v>0.681021</v>
      </c>
      <c r="Z24" s="52">
        <v>0</v>
      </c>
      <c r="AA24" s="52">
        <v>0</v>
      </c>
      <c r="AB24" s="82">
        <v>24</v>
      </c>
      <c r="AC24" s="82"/>
      <c r="AD24" s="100"/>
      <c r="AE24" s="85" t="s">
        <v>491</v>
      </c>
      <c r="AF24" s="85">
        <v>429</v>
      </c>
      <c r="AG24" s="85">
        <v>1589</v>
      </c>
      <c r="AH24" s="85">
        <v>2851</v>
      </c>
      <c r="AI24" s="85">
        <v>489</v>
      </c>
      <c r="AJ24" s="85"/>
      <c r="AK24" s="85" t="s">
        <v>515</v>
      </c>
      <c r="AL24" s="85"/>
      <c r="AM24" s="90" t="s">
        <v>551</v>
      </c>
      <c r="AN24" s="85"/>
      <c r="AO24" s="87">
        <v>43311.343148148146</v>
      </c>
      <c r="AP24" s="90" t="s">
        <v>572</v>
      </c>
      <c r="AQ24" s="85" t="b">
        <v>0</v>
      </c>
      <c r="AR24" s="85" t="b">
        <v>0</v>
      </c>
      <c r="AS24" s="85" t="b">
        <v>0</v>
      </c>
      <c r="AT24" s="85"/>
      <c r="AU24" s="85">
        <v>1</v>
      </c>
      <c r="AV24" s="90" t="s">
        <v>575</v>
      </c>
      <c r="AW24" s="85" t="b">
        <v>0</v>
      </c>
      <c r="AX24" s="85" t="s">
        <v>600</v>
      </c>
      <c r="AY24" s="90" t="s">
        <v>622</v>
      </c>
      <c r="AZ24" s="85" t="s">
        <v>66</v>
      </c>
      <c r="BA24" s="85" t="str">
        <f>REPLACE(INDEX(GroupVertices[Group],MATCH(Vertices[[#This Row],[Vertex]],GroupVertices[Vertex],0)),1,1,"")</f>
        <v>1</v>
      </c>
      <c r="BB24" s="51" t="s">
        <v>272</v>
      </c>
      <c r="BC24" s="51" t="s">
        <v>272</v>
      </c>
      <c r="BD24" s="51" t="s">
        <v>287</v>
      </c>
      <c r="BE24" s="51" t="s">
        <v>287</v>
      </c>
      <c r="BF24" s="51" t="s">
        <v>298</v>
      </c>
      <c r="BG24" s="51" t="s">
        <v>298</v>
      </c>
      <c r="BH24" s="131" t="s">
        <v>837</v>
      </c>
      <c r="BI24" s="131" t="s">
        <v>837</v>
      </c>
      <c r="BJ24" s="131" t="s">
        <v>856</v>
      </c>
      <c r="BK24" s="131" t="s">
        <v>856</v>
      </c>
      <c r="BL24" s="131">
        <v>0</v>
      </c>
      <c r="BM24" s="134">
        <v>0</v>
      </c>
      <c r="BN24" s="131">
        <v>0</v>
      </c>
      <c r="BO24" s="134">
        <v>0</v>
      </c>
      <c r="BP24" s="131">
        <v>0</v>
      </c>
      <c r="BQ24" s="134">
        <v>0</v>
      </c>
      <c r="BR24" s="131">
        <v>21</v>
      </c>
      <c r="BS24" s="134">
        <v>100</v>
      </c>
      <c r="BT24" s="131">
        <v>21</v>
      </c>
      <c r="BU24" s="2"/>
      <c r="BV24" s="3"/>
      <c r="BW24" s="3"/>
      <c r="BX24" s="3"/>
      <c r="BY24" s="3"/>
    </row>
    <row r="25" spans="1:77" ht="41.45" customHeight="1">
      <c r="A25" s="14" t="s">
        <v>227</v>
      </c>
      <c r="C25" s="15"/>
      <c r="D25" s="15" t="s">
        <v>64</v>
      </c>
      <c r="E25" s="95">
        <v>165.3055750350631</v>
      </c>
      <c r="F25" s="81">
        <v>99.97369805365597</v>
      </c>
      <c r="G25" s="114" t="s">
        <v>314</v>
      </c>
      <c r="H25" s="15"/>
      <c r="I25" s="16" t="s">
        <v>227</v>
      </c>
      <c r="J25" s="66"/>
      <c r="K25" s="66"/>
      <c r="L25" s="116" t="s">
        <v>647</v>
      </c>
      <c r="M25" s="96">
        <v>9.765561984920218</v>
      </c>
      <c r="N25" s="97">
        <v>9017.94140625</v>
      </c>
      <c r="O25" s="97">
        <v>3423.18701171875</v>
      </c>
      <c r="P25" s="77"/>
      <c r="Q25" s="98"/>
      <c r="R25" s="98"/>
      <c r="S25" s="99"/>
      <c r="T25" s="51">
        <v>1</v>
      </c>
      <c r="U25" s="51">
        <v>2</v>
      </c>
      <c r="V25" s="52">
        <v>0</v>
      </c>
      <c r="W25" s="52">
        <v>0.022727</v>
      </c>
      <c r="X25" s="52">
        <v>0.032725</v>
      </c>
      <c r="Y25" s="52">
        <v>0.681021</v>
      </c>
      <c r="Z25" s="52">
        <v>0.5</v>
      </c>
      <c r="AA25" s="52">
        <v>0.5</v>
      </c>
      <c r="AB25" s="82">
        <v>25</v>
      </c>
      <c r="AC25" s="82"/>
      <c r="AD25" s="100"/>
      <c r="AE25" s="85" t="s">
        <v>492</v>
      </c>
      <c r="AF25" s="85">
        <v>602</v>
      </c>
      <c r="AG25" s="85">
        <v>608</v>
      </c>
      <c r="AH25" s="85">
        <v>5113</v>
      </c>
      <c r="AI25" s="85">
        <v>61</v>
      </c>
      <c r="AJ25" s="85"/>
      <c r="AK25" s="85" t="s">
        <v>516</v>
      </c>
      <c r="AL25" s="85" t="s">
        <v>444</v>
      </c>
      <c r="AM25" s="85"/>
      <c r="AN25" s="85"/>
      <c r="AO25" s="87">
        <v>39885.88582175926</v>
      </c>
      <c r="AP25" s="90" t="s">
        <v>573</v>
      </c>
      <c r="AQ25" s="85" t="b">
        <v>0</v>
      </c>
      <c r="AR25" s="85" t="b">
        <v>0</v>
      </c>
      <c r="AS25" s="85" t="b">
        <v>1</v>
      </c>
      <c r="AT25" s="85"/>
      <c r="AU25" s="85">
        <v>8</v>
      </c>
      <c r="AV25" s="90" t="s">
        <v>575</v>
      </c>
      <c r="AW25" s="85" t="b">
        <v>0</v>
      </c>
      <c r="AX25" s="85" t="s">
        <v>600</v>
      </c>
      <c r="AY25" s="90" t="s">
        <v>623</v>
      </c>
      <c r="AZ25" s="85" t="s">
        <v>66</v>
      </c>
      <c r="BA25" s="85" t="str">
        <f>REPLACE(INDEX(GroupVertices[Group],MATCH(Vertices[[#This Row],[Vertex]],GroupVertices[Vertex],0)),1,1,"")</f>
        <v>4</v>
      </c>
      <c r="BB25" s="51"/>
      <c r="BC25" s="51"/>
      <c r="BD25" s="51"/>
      <c r="BE25" s="51"/>
      <c r="BF25" s="51"/>
      <c r="BG25" s="51"/>
      <c r="BH25" s="131" t="s">
        <v>838</v>
      </c>
      <c r="BI25" s="131" t="s">
        <v>838</v>
      </c>
      <c r="BJ25" s="131" t="s">
        <v>857</v>
      </c>
      <c r="BK25" s="131" t="s">
        <v>857</v>
      </c>
      <c r="BL25" s="131">
        <v>0</v>
      </c>
      <c r="BM25" s="134">
        <v>0</v>
      </c>
      <c r="BN25" s="131">
        <v>0</v>
      </c>
      <c r="BO25" s="134">
        <v>0</v>
      </c>
      <c r="BP25" s="131">
        <v>0</v>
      </c>
      <c r="BQ25" s="134">
        <v>0</v>
      </c>
      <c r="BR25" s="131">
        <v>11</v>
      </c>
      <c r="BS25" s="134">
        <v>100</v>
      </c>
      <c r="BT25" s="131">
        <v>11</v>
      </c>
      <c r="BU25" s="2"/>
      <c r="BV25" s="3"/>
      <c r="BW25" s="3"/>
      <c r="BX25" s="3"/>
      <c r="BY25" s="3"/>
    </row>
    <row r="26" spans="1:77" ht="41.45" customHeight="1">
      <c r="A26" s="101" t="s">
        <v>237</v>
      </c>
      <c r="C26" s="102"/>
      <c r="D26" s="102" t="s">
        <v>64</v>
      </c>
      <c r="E26" s="103">
        <v>365.9009272245597</v>
      </c>
      <c r="F26" s="104">
        <v>98.37759204057643</v>
      </c>
      <c r="G26" s="115" t="s">
        <v>599</v>
      </c>
      <c r="H26" s="102"/>
      <c r="I26" s="105" t="s">
        <v>237</v>
      </c>
      <c r="J26" s="106"/>
      <c r="K26" s="106"/>
      <c r="L26" s="117" t="s">
        <v>648</v>
      </c>
      <c r="M26" s="107">
        <v>541.6944926105601</v>
      </c>
      <c r="N26" s="108">
        <v>9017.94140625</v>
      </c>
      <c r="O26" s="108">
        <v>1376.3328857421875</v>
      </c>
      <c r="P26" s="109"/>
      <c r="Q26" s="110"/>
      <c r="R26" s="110"/>
      <c r="S26" s="111"/>
      <c r="T26" s="51">
        <v>2</v>
      </c>
      <c r="U26" s="51">
        <v>0</v>
      </c>
      <c r="V26" s="52">
        <v>0</v>
      </c>
      <c r="W26" s="52">
        <v>0.022727</v>
      </c>
      <c r="X26" s="52">
        <v>0.032725</v>
      </c>
      <c r="Y26" s="52">
        <v>0.681021</v>
      </c>
      <c r="Z26" s="52">
        <v>1</v>
      </c>
      <c r="AA26" s="52">
        <v>0</v>
      </c>
      <c r="AB26" s="112">
        <v>26</v>
      </c>
      <c r="AC26" s="112"/>
      <c r="AD26" s="113"/>
      <c r="AE26" s="85" t="s">
        <v>493</v>
      </c>
      <c r="AF26" s="85">
        <v>713</v>
      </c>
      <c r="AG26" s="85">
        <v>25185</v>
      </c>
      <c r="AH26" s="85">
        <v>8889</v>
      </c>
      <c r="AI26" s="85">
        <v>1773</v>
      </c>
      <c r="AJ26" s="85"/>
      <c r="AK26" s="85" t="s">
        <v>517</v>
      </c>
      <c r="AL26" s="85" t="s">
        <v>530</v>
      </c>
      <c r="AM26" s="90" t="s">
        <v>552</v>
      </c>
      <c r="AN26" s="85"/>
      <c r="AO26" s="87">
        <v>40932.41777777778</v>
      </c>
      <c r="AP26" s="90" t="s">
        <v>574</v>
      </c>
      <c r="AQ26" s="85" t="b">
        <v>0</v>
      </c>
      <c r="AR26" s="85" t="b">
        <v>0</v>
      </c>
      <c r="AS26" s="85" t="b">
        <v>0</v>
      </c>
      <c r="AT26" s="85"/>
      <c r="AU26" s="85">
        <v>142</v>
      </c>
      <c r="AV26" s="90" t="s">
        <v>575</v>
      </c>
      <c r="AW26" s="85" t="b">
        <v>1</v>
      </c>
      <c r="AX26" s="85" t="s">
        <v>600</v>
      </c>
      <c r="AY26" s="90" t="s">
        <v>624</v>
      </c>
      <c r="AZ26" s="85" t="s">
        <v>65</v>
      </c>
      <c r="BA26" s="85" t="str">
        <f>REPLACE(INDEX(GroupVertices[Group],MATCH(Vertices[[#This Row],[Vertex]],GroupVertices[Vertex],0)),1,1,"")</f>
        <v>4</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hyperlinks>
    <hyperlink ref="AM3" r:id="rId1" display="https://t.co/NeyGW2vv4b"/>
    <hyperlink ref="AM4" r:id="rId2" display="https://t.co/RQmwtsYu2e"/>
    <hyperlink ref="AM5" r:id="rId3" display="http://t.co/vQ6o7OcrLd"/>
    <hyperlink ref="AM6" r:id="rId4" display="https://t.co/zRVgYClxOT"/>
    <hyperlink ref="AM7" r:id="rId5" display="https://t.co/H1O9lsUhcc"/>
    <hyperlink ref="AM8" r:id="rId6" display="https://t.co/QW02LRJBFt"/>
    <hyperlink ref="AM9" r:id="rId7" display="https://t.co/21ojV5yRKT"/>
    <hyperlink ref="AM10" r:id="rId8" display="https://t.co/5o6HiNLXOn"/>
    <hyperlink ref="AM11" r:id="rId9" display="https://t.co/PlmzfkUZSl"/>
    <hyperlink ref="AM12" r:id="rId10" display="https://t.co/bia1hmr1Py"/>
    <hyperlink ref="AM13" r:id="rId11" display="http://t.co/uN3JFFYYhR"/>
    <hyperlink ref="AM14" r:id="rId12" display="https://t.co/dgpASV1You"/>
    <hyperlink ref="AM16" r:id="rId13" display="http://t.co/5BKmJ2jplw"/>
    <hyperlink ref="AM17" r:id="rId14" display="https://t.co/CHJvAlZA2b"/>
    <hyperlink ref="AM18" r:id="rId15" display="https://t.co/y6cAkqFNvQ"/>
    <hyperlink ref="AM19" r:id="rId16" display="https://t.co/lQpwyNTzcR"/>
    <hyperlink ref="AM20" r:id="rId17" display="https://t.co/FRC4Udlme4"/>
    <hyperlink ref="AM21" r:id="rId18" display="https://t.co/4ZSG2kkIYC"/>
    <hyperlink ref="AM22" r:id="rId19" display="https://t.co/H3RrEtb4NJ"/>
    <hyperlink ref="AM23" r:id="rId20" display="https://t.co/zXBMIqHzg7"/>
    <hyperlink ref="AM24" r:id="rId21" display="https://t.co/BMfbVSSJZ6"/>
    <hyperlink ref="AM26" r:id="rId22" display="http://t.co/ItOpcQwh6u"/>
    <hyperlink ref="AP3" r:id="rId23" display="https://pbs.twimg.com/profile_banners/299323949/1538045812"/>
    <hyperlink ref="AP4" r:id="rId24" display="https://pbs.twimg.com/profile_banners/42385053/1425284731"/>
    <hyperlink ref="AP5" r:id="rId25" display="https://pbs.twimg.com/profile_banners/253837902/1525355333"/>
    <hyperlink ref="AP6" r:id="rId26" display="https://pbs.twimg.com/profile_banners/4200489387/1447663435"/>
    <hyperlink ref="AP7" r:id="rId27" display="https://pbs.twimg.com/profile_banners/715993701491851264/1496420359"/>
    <hyperlink ref="AP8" r:id="rId28" display="https://pbs.twimg.com/profile_banners/1914301/1371243972"/>
    <hyperlink ref="AP10" r:id="rId29" display="https://pbs.twimg.com/profile_banners/830846978582011905/1539623241"/>
    <hyperlink ref="AP11" r:id="rId30" display="https://pbs.twimg.com/profile_banners/37667747/1571152339"/>
    <hyperlink ref="AP12" r:id="rId31" display="https://pbs.twimg.com/profile_banners/29306310/1556738918"/>
    <hyperlink ref="AP13" r:id="rId32" display="https://pbs.twimg.com/profile_banners/17157969/1407966809"/>
    <hyperlink ref="AP14" r:id="rId33" display="https://pbs.twimg.com/profile_banners/1702199024/1429516575"/>
    <hyperlink ref="AP16" r:id="rId34" display="https://pbs.twimg.com/profile_banners/1595292708/1547632467"/>
    <hyperlink ref="AP17" r:id="rId35" display="https://pbs.twimg.com/profile_banners/1141240839273963520/1561982683"/>
    <hyperlink ref="AP18" r:id="rId36" display="https://pbs.twimg.com/profile_banners/603376724/1535101398"/>
    <hyperlink ref="AP19" r:id="rId37" display="https://pbs.twimg.com/profile_banners/888340963/1568950661"/>
    <hyperlink ref="AP20" r:id="rId38" display="https://pbs.twimg.com/profile_banners/364359164/1550673686"/>
    <hyperlink ref="AP21" r:id="rId39" display="https://pbs.twimg.com/profile_banners/1225578282/1569476782"/>
    <hyperlink ref="AP22" r:id="rId40" display="https://pbs.twimg.com/profile_banners/1163095513/1547737990"/>
    <hyperlink ref="AP23" r:id="rId41" display="https://pbs.twimg.com/profile_banners/720303639277928448/1573092069"/>
    <hyperlink ref="AP24" r:id="rId42" display="https://pbs.twimg.com/profile_banners/1023844178097319936/1533130556"/>
    <hyperlink ref="AP25" r:id="rId43" display="https://pbs.twimg.com/profile_banners/24256031/1572979627"/>
    <hyperlink ref="AP26" r:id="rId44" display="https://pbs.twimg.com/profile_banners/472810111/1569915646"/>
    <hyperlink ref="AV3" r:id="rId45" display="http://abs.twimg.com/images/themes/theme1/bg.png"/>
    <hyperlink ref="AV4" r:id="rId46" display="http://abs.twimg.com/images/themes/theme19/bg.gif"/>
    <hyperlink ref="AV5" r:id="rId47" display="http://abs.twimg.com/images/themes/theme1/bg.png"/>
    <hyperlink ref="AV6" r:id="rId48" display="http://abs.twimg.com/images/themes/theme1/bg.png"/>
    <hyperlink ref="AV8" r:id="rId49" display="http://abs.twimg.com/images/themes/theme1/bg.png"/>
    <hyperlink ref="AV9" r:id="rId50" display="http://abs.twimg.com/images/themes/theme1/bg.png"/>
    <hyperlink ref="AV10" r:id="rId51" display="http://abs.twimg.com/images/themes/theme1/bg.png"/>
    <hyperlink ref="AV11" r:id="rId52" display="http://abs.twimg.com/images/themes/theme2/bg.gif"/>
    <hyperlink ref="AV12" r:id="rId53" display="http://abs.twimg.com/images/themes/theme15/bg.png"/>
    <hyperlink ref="AV13" r:id="rId54" display="http://abs.twimg.com/images/themes/theme1/bg.png"/>
    <hyperlink ref="AV14" r:id="rId55" display="http://abs.twimg.com/images/themes/theme9/bg.gif"/>
    <hyperlink ref="AV15" r:id="rId56" display="http://abs.twimg.com/images/themes/theme1/bg.png"/>
    <hyperlink ref="AV16" r:id="rId57" display="http://abs.twimg.com/images/themes/theme1/bg.png"/>
    <hyperlink ref="AV18" r:id="rId58" display="http://abs.twimg.com/images/themes/theme1/bg.png"/>
    <hyperlink ref="AV19" r:id="rId59" display="http://abs.twimg.com/images/themes/theme14/bg.gif"/>
    <hyperlink ref="AV20" r:id="rId60" display="http://abs.twimg.com/images/themes/theme9/bg.gif"/>
    <hyperlink ref="AV21" r:id="rId61" display="http://abs.twimg.com/images/themes/theme14/bg.gif"/>
    <hyperlink ref="AV22" r:id="rId62" display="http://abs.twimg.com/images/themes/theme1/bg.png"/>
    <hyperlink ref="AV23" r:id="rId63" display="http://abs.twimg.com/images/themes/theme1/bg.png"/>
    <hyperlink ref="AV24" r:id="rId64" display="http://abs.twimg.com/images/themes/theme1/bg.png"/>
    <hyperlink ref="AV25" r:id="rId65" display="http://abs.twimg.com/images/themes/theme1/bg.png"/>
    <hyperlink ref="AV26" r:id="rId66" display="http://abs.twimg.com/images/themes/theme1/bg.png"/>
    <hyperlink ref="G3" r:id="rId67" display="http://pbs.twimg.com/profile_images/1162090856402358272/hs_qLtQs_normal.jpg"/>
    <hyperlink ref="G4" r:id="rId68" display="http://pbs.twimg.com/profile_images/1850241563/tebest_normal.jpg"/>
    <hyperlink ref="G5" r:id="rId69" display="http://pbs.twimg.com/profile_images/562169661995745280/CRdQAyFT_normal.png"/>
    <hyperlink ref="G6" r:id="rId70" display="http://pbs.twimg.com/profile_images/666174513432780800/F6mrrRTU_normal.png"/>
    <hyperlink ref="G7" r:id="rId71" display="http://pbs.twimg.com/profile_images/1116670839481675777/TjE-LBYr_normal.jpg"/>
    <hyperlink ref="G8" r:id="rId72" display="http://pbs.twimg.com/profile_images/919146081941884928/Woth6WEO_normal.jpg"/>
    <hyperlink ref="G9" r:id="rId73" display="http://pbs.twimg.com/profile_images/378800000715253761/1ad2b6e68fd8f2233911eee1f5b350a7_normal.jpeg"/>
    <hyperlink ref="G10" r:id="rId74" display="http://pbs.twimg.com/profile_images/958684051950489601/Wh1eDlKa_normal.jpg"/>
    <hyperlink ref="G11" r:id="rId75" display="http://pbs.twimg.com/profile_images/1116040269848354818/lY_x-9Dm_normal.png"/>
    <hyperlink ref="G12" r:id="rId76" display="http://pbs.twimg.com/profile_images/1123669876432953344/zHabL3iH_normal.png"/>
    <hyperlink ref="G13" r:id="rId77" display="http://pbs.twimg.com/profile_images/489867715964710913/9sTPjpUp_normal.jpeg"/>
    <hyperlink ref="G14" r:id="rId78" display="http://pbs.twimg.com/profile_images/866505920355983360/Hj4kO01r_normal.jpg"/>
    <hyperlink ref="G15" r:id="rId79" display="http://pbs.twimg.com/profile_images/1088441451606880256/ghQxNf82_normal.jpg"/>
    <hyperlink ref="G16" r:id="rId80" display="http://pbs.twimg.com/profile_images/1085475591883837440/bRI9k0TR_normal.jpg"/>
    <hyperlink ref="G17" r:id="rId81" display="http://pbs.twimg.com/profile_images/1145271710188527616/sP8Al6Ei_normal.jpg"/>
    <hyperlink ref="G18" r:id="rId82" display="http://pbs.twimg.com/profile_images/1066835631085629440/zcx5wRKt_normal.jpg"/>
    <hyperlink ref="G19" r:id="rId83" display="http://pbs.twimg.com/profile_images/1166060301625614338/7r_YlRP8_normal.jpg"/>
    <hyperlink ref="G20" r:id="rId84" display="http://pbs.twimg.com/profile_images/1156732885623287808/9-DX4RN4_normal.jpg"/>
    <hyperlink ref="G21" r:id="rId85" display="http://pbs.twimg.com/profile_images/948458312214949888/6Wo096-1_normal.jpg"/>
    <hyperlink ref="G22" r:id="rId86" display="http://pbs.twimg.com/profile_images/993518131099373570/hCLQuUrH_normal.jpg"/>
    <hyperlink ref="G23" r:id="rId87" display="http://pbs.twimg.com/profile_images/1192260662719864838/QRW-Wwzq_normal.jpg"/>
    <hyperlink ref="G24" r:id="rId88" display="http://pbs.twimg.com/profile_images/1024648751871340546/hrmKOywG_normal.jpg"/>
    <hyperlink ref="G25" r:id="rId89" display="http://pbs.twimg.com/profile_images/1192785362369863685/Dh7yoYSl_normal.jpg"/>
    <hyperlink ref="G26" r:id="rId90" display="http://pbs.twimg.com/profile_images/912934939334774784/9qfYfCqv_normal.jpg"/>
    <hyperlink ref="AY3" r:id="rId91" display="https://twitter.com/arttuhamalainen"/>
    <hyperlink ref="AY4" r:id="rId92" display="https://twitter.com/teelmo"/>
    <hyperlink ref="AY5" r:id="rId93" display="https://twitter.com/tilastokeskus"/>
    <hyperlink ref="AY6" r:id="rId94" display="https://twitter.com/fmi_marine"/>
    <hyperlink ref="AY7" r:id="rId95" display="https://twitter.com/erikaisohanni"/>
    <hyperlink ref="AY8" r:id="rId96" display="https://twitter.com/juuhaa"/>
    <hyperlink ref="AY9" r:id="rId97" display="https://twitter.com/panuraatikainen"/>
    <hyperlink ref="AY10" r:id="rId98" display="https://twitter.com/riittailonen"/>
    <hyperlink ref="AY11" r:id="rId99" display="https://twitter.com/reindeerfinn"/>
    <hyperlink ref="AY12" r:id="rId100" display="https://twitter.com/angelozehr"/>
    <hyperlink ref="AY13" r:id="rId101" display="https://twitter.com/hponka"/>
    <hyperlink ref="AY14" r:id="rId102" display="https://twitter.com/tommi_kinnunen"/>
    <hyperlink ref="AY15" r:id="rId103" display="https://twitter.com/3lsik"/>
    <hyperlink ref="AY16" r:id="rId104" display="https://twitter.com/paivirasanen"/>
    <hyperlink ref="AY17" r:id="rId105" display="https://twitter.com/elisaesports"/>
    <hyperlink ref="AY18" r:id="rId106" display="https://twitter.com/stimby_"/>
    <hyperlink ref="AY19" r:id="rId107" display="https://twitter.com/vici"/>
    <hyperlink ref="AY20" r:id="rId108" display="https://twitter.com/t0mbbaa"/>
    <hyperlink ref="AY21" r:id="rId109" display="https://twitter.com/ence"/>
    <hyperlink ref="AY22" r:id="rId110" display="https://twitter.com/robujohnson"/>
    <hyperlink ref="AY23" r:id="rId111" display="https://twitter.com/100thieves"/>
    <hyperlink ref="AY24" r:id="rId112" display="https://twitter.com/pelaajatcom"/>
    <hyperlink ref="AY25" r:id="rId113" display="https://twitter.com/mihkal"/>
    <hyperlink ref="AY26" r:id="rId114" display="https://twitter.com/yleastudio"/>
  </hyperlinks>
  <printOptions/>
  <pageMargins left="0.7" right="0.7" top="0.75" bottom="0.75" header="0.3" footer="0.3"/>
  <pageSetup horizontalDpi="600" verticalDpi="600" orientation="portrait" r:id="rId119"/>
  <drawing r:id="rId118"/>
  <legacyDrawing r:id="rId116"/>
  <tableParts>
    <tablePart r:id="rId1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711</v>
      </c>
      <c r="Z2" s="13" t="s">
        <v>720</v>
      </c>
      <c r="AA2" s="13" t="s">
        <v>735</v>
      </c>
      <c r="AB2" s="13" t="s">
        <v>760</v>
      </c>
      <c r="AC2" s="13" t="s">
        <v>785</v>
      </c>
      <c r="AD2" s="13" t="s">
        <v>797</v>
      </c>
      <c r="AE2" s="13" t="s">
        <v>799</v>
      </c>
      <c r="AF2" s="13" t="s">
        <v>808</v>
      </c>
      <c r="AG2" s="67" t="s">
        <v>1102</v>
      </c>
      <c r="AH2" s="67" t="s">
        <v>1103</v>
      </c>
      <c r="AI2" s="67" t="s">
        <v>1104</v>
      </c>
      <c r="AJ2" s="67" t="s">
        <v>1105</v>
      </c>
      <c r="AK2" s="67" t="s">
        <v>1106</v>
      </c>
      <c r="AL2" s="67" t="s">
        <v>1107</v>
      </c>
      <c r="AM2" s="67" t="s">
        <v>1108</v>
      </c>
      <c r="AN2" s="67" t="s">
        <v>1109</v>
      </c>
      <c r="AO2" s="67" t="s">
        <v>1112</v>
      </c>
    </row>
    <row r="3" spans="1:41" ht="15">
      <c r="A3" s="128" t="s">
        <v>688</v>
      </c>
      <c r="B3" s="129" t="s">
        <v>692</v>
      </c>
      <c r="C3" s="129" t="s">
        <v>56</v>
      </c>
      <c r="D3" s="120"/>
      <c r="E3" s="119"/>
      <c r="F3" s="121" t="s">
        <v>1149</v>
      </c>
      <c r="G3" s="122"/>
      <c r="H3" s="122"/>
      <c r="I3" s="123">
        <v>3</v>
      </c>
      <c r="J3" s="124"/>
      <c r="K3" s="51">
        <v>11</v>
      </c>
      <c r="L3" s="51">
        <v>18</v>
      </c>
      <c r="M3" s="51">
        <v>10</v>
      </c>
      <c r="N3" s="51">
        <v>28</v>
      </c>
      <c r="O3" s="51">
        <v>17</v>
      </c>
      <c r="P3" s="52">
        <v>0</v>
      </c>
      <c r="Q3" s="52">
        <v>0</v>
      </c>
      <c r="R3" s="51">
        <v>1</v>
      </c>
      <c r="S3" s="51">
        <v>0</v>
      </c>
      <c r="T3" s="51">
        <v>11</v>
      </c>
      <c r="U3" s="51">
        <v>28</v>
      </c>
      <c r="V3" s="51">
        <v>2</v>
      </c>
      <c r="W3" s="52">
        <v>1.652893</v>
      </c>
      <c r="X3" s="52">
        <v>0.09090909090909091</v>
      </c>
      <c r="Y3" s="85" t="s">
        <v>712</v>
      </c>
      <c r="Z3" s="85" t="s">
        <v>721</v>
      </c>
      <c r="AA3" s="85" t="s">
        <v>736</v>
      </c>
      <c r="AB3" s="93" t="s">
        <v>761</v>
      </c>
      <c r="AC3" s="93" t="s">
        <v>786</v>
      </c>
      <c r="AD3" s="93" t="s">
        <v>798</v>
      </c>
      <c r="AE3" s="93" t="s">
        <v>800</v>
      </c>
      <c r="AF3" s="93" t="s">
        <v>809</v>
      </c>
      <c r="AG3" s="131">
        <v>2</v>
      </c>
      <c r="AH3" s="134">
        <v>0.3091190108191654</v>
      </c>
      <c r="AI3" s="131">
        <v>1</v>
      </c>
      <c r="AJ3" s="134">
        <v>0.1545595054095827</v>
      </c>
      <c r="AK3" s="131">
        <v>0</v>
      </c>
      <c r="AL3" s="134">
        <v>0</v>
      </c>
      <c r="AM3" s="131">
        <v>644</v>
      </c>
      <c r="AN3" s="134">
        <v>99.53632148377125</v>
      </c>
      <c r="AO3" s="131">
        <v>647</v>
      </c>
    </row>
    <row r="4" spans="1:41" ht="15">
      <c r="A4" s="128" t="s">
        <v>689</v>
      </c>
      <c r="B4" s="129" t="s">
        <v>693</v>
      </c>
      <c r="C4" s="129" t="s">
        <v>56</v>
      </c>
      <c r="D4" s="125"/>
      <c r="E4" s="102"/>
      <c r="F4" s="105" t="s">
        <v>1150</v>
      </c>
      <c r="G4" s="109"/>
      <c r="H4" s="109"/>
      <c r="I4" s="126">
        <v>4</v>
      </c>
      <c r="J4" s="112"/>
      <c r="K4" s="51">
        <v>7</v>
      </c>
      <c r="L4" s="51">
        <v>4</v>
      </c>
      <c r="M4" s="51">
        <v>4</v>
      </c>
      <c r="N4" s="51">
        <v>8</v>
      </c>
      <c r="O4" s="51">
        <v>0</v>
      </c>
      <c r="P4" s="52">
        <v>0</v>
      </c>
      <c r="Q4" s="52">
        <v>0</v>
      </c>
      <c r="R4" s="51">
        <v>1</v>
      </c>
      <c r="S4" s="51">
        <v>0</v>
      </c>
      <c r="T4" s="51">
        <v>7</v>
      </c>
      <c r="U4" s="51">
        <v>8</v>
      </c>
      <c r="V4" s="51">
        <v>2</v>
      </c>
      <c r="W4" s="52">
        <v>1.469388</v>
      </c>
      <c r="X4" s="52">
        <v>0.14285714285714285</v>
      </c>
      <c r="Y4" s="85" t="s">
        <v>271</v>
      </c>
      <c r="Z4" s="85" t="s">
        <v>286</v>
      </c>
      <c r="AA4" s="85" t="s">
        <v>297</v>
      </c>
      <c r="AB4" s="93" t="s">
        <v>762</v>
      </c>
      <c r="AC4" s="93" t="s">
        <v>764</v>
      </c>
      <c r="AD4" s="93"/>
      <c r="AE4" s="93" t="s">
        <v>801</v>
      </c>
      <c r="AF4" s="93" t="s">
        <v>810</v>
      </c>
      <c r="AG4" s="131">
        <v>0</v>
      </c>
      <c r="AH4" s="134">
        <v>0</v>
      </c>
      <c r="AI4" s="131">
        <v>0</v>
      </c>
      <c r="AJ4" s="134">
        <v>0</v>
      </c>
      <c r="AK4" s="131">
        <v>0</v>
      </c>
      <c r="AL4" s="134">
        <v>0</v>
      </c>
      <c r="AM4" s="131">
        <v>53</v>
      </c>
      <c r="AN4" s="134">
        <v>100</v>
      </c>
      <c r="AO4" s="131">
        <v>53</v>
      </c>
    </row>
    <row r="5" spans="1:41" ht="15">
      <c r="A5" s="128" t="s">
        <v>690</v>
      </c>
      <c r="B5" s="129" t="s">
        <v>694</v>
      </c>
      <c r="C5" s="129" t="s">
        <v>56</v>
      </c>
      <c r="D5" s="125"/>
      <c r="E5" s="102"/>
      <c r="F5" s="105" t="s">
        <v>1151</v>
      </c>
      <c r="G5" s="109"/>
      <c r="H5" s="109"/>
      <c r="I5" s="126">
        <v>5</v>
      </c>
      <c r="J5" s="112"/>
      <c r="K5" s="51">
        <v>4</v>
      </c>
      <c r="L5" s="51">
        <v>3</v>
      </c>
      <c r="M5" s="51">
        <v>0</v>
      </c>
      <c r="N5" s="51">
        <v>3</v>
      </c>
      <c r="O5" s="51">
        <v>0</v>
      </c>
      <c r="P5" s="52">
        <v>0</v>
      </c>
      <c r="Q5" s="52">
        <v>0</v>
      </c>
      <c r="R5" s="51">
        <v>1</v>
      </c>
      <c r="S5" s="51">
        <v>0</v>
      </c>
      <c r="T5" s="51">
        <v>4</v>
      </c>
      <c r="U5" s="51">
        <v>3</v>
      </c>
      <c r="V5" s="51">
        <v>2</v>
      </c>
      <c r="W5" s="52">
        <v>1.125</v>
      </c>
      <c r="X5" s="52">
        <v>0.25</v>
      </c>
      <c r="Y5" s="85" t="s">
        <v>266</v>
      </c>
      <c r="Z5" s="85" t="s">
        <v>280</v>
      </c>
      <c r="AA5" s="85"/>
      <c r="AB5" s="93" t="s">
        <v>758</v>
      </c>
      <c r="AC5" s="93" t="s">
        <v>427</v>
      </c>
      <c r="AD5" s="93" t="s">
        <v>230</v>
      </c>
      <c r="AE5" s="93" t="s">
        <v>802</v>
      </c>
      <c r="AF5" s="93" t="s">
        <v>811</v>
      </c>
      <c r="AG5" s="131">
        <v>0</v>
      </c>
      <c r="AH5" s="134">
        <v>0</v>
      </c>
      <c r="AI5" s="131">
        <v>1</v>
      </c>
      <c r="AJ5" s="134">
        <v>4.545454545454546</v>
      </c>
      <c r="AK5" s="131">
        <v>0</v>
      </c>
      <c r="AL5" s="134">
        <v>0</v>
      </c>
      <c r="AM5" s="131">
        <v>21</v>
      </c>
      <c r="AN5" s="134">
        <v>95.45454545454545</v>
      </c>
      <c r="AO5" s="131">
        <v>22</v>
      </c>
    </row>
    <row r="6" spans="1:41" ht="15">
      <c r="A6" s="128" t="s">
        <v>691</v>
      </c>
      <c r="B6" s="129" t="s">
        <v>695</v>
      </c>
      <c r="C6" s="129" t="s">
        <v>56</v>
      </c>
      <c r="D6" s="125"/>
      <c r="E6" s="102"/>
      <c r="F6" s="105" t="s">
        <v>691</v>
      </c>
      <c r="G6" s="109"/>
      <c r="H6" s="109"/>
      <c r="I6" s="126">
        <v>6</v>
      </c>
      <c r="J6" s="112"/>
      <c r="K6" s="51">
        <v>2</v>
      </c>
      <c r="L6" s="51">
        <v>1</v>
      </c>
      <c r="M6" s="51">
        <v>0</v>
      </c>
      <c r="N6" s="51">
        <v>1</v>
      </c>
      <c r="O6" s="51">
        <v>0</v>
      </c>
      <c r="P6" s="52">
        <v>0</v>
      </c>
      <c r="Q6" s="52">
        <v>0</v>
      </c>
      <c r="R6" s="51">
        <v>1</v>
      </c>
      <c r="S6" s="51">
        <v>0</v>
      </c>
      <c r="T6" s="51">
        <v>2</v>
      </c>
      <c r="U6" s="51">
        <v>1</v>
      </c>
      <c r="V6" s="51">
        <v>1</v>
      </c>
      <c r="W6" s="52">
        <v>0.5</v>
      </c>
      <c r="X6" s="52">
        <v>0.5</v>
      </c>
      <c r="Y6" s="85"/>
      <c r="Z6" s="85"/>
      <c r="AA6" s="85"/>
      <c r="AB6" s="93" t="s">
        <v>427</v>
      </c>
      <c r="AC6" s="93" t="s">
        <v>427</v>
      </c>
      <c r="AD6" s="93" t="s">
        <v>215</v>
      </c>
      <c r="AE6" s="93" t="s">
        <v>237</v>
      </c>
      <c r="AF6" s="93" t="s">
        <v>812</v>
      </c>
      <c r="AG6" s="131">
        <v>0</v>
      </c>
      <c r="AH6" s="134">
        <v>0</v>
      </c>
      <c r="AI6" s="131">
        <v>0</v>
      </c>
      <c r="AJ6" s="134">
        <v>0</v>
      </c>
      <c r="AK6" s="131">
        <v>0</v>
      </c>
      <c r="AL6" s="134">
        <v>0</v>
      </c>
      <c r="AM6" s="131">
        <v>11</v>
      </c>
      <c r="AN6" s="134">
        <v>100</v>
      </c>
      <c r="AO6"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688</v>
      </c>
      <c r="B2" s="93" t="s">
        <v>215</v>
      </c>
      <c r="C2" s="85">
        <f>VLOOKUP(GroupVertices[[#This Row],[Vertex]],Vertices[],MATCH("ID",Vertices[[#Headers],[Vertex]:[Vertex Content Word Count]],0),FALSE)</f>
        <v>4</v>
      </c>
    </row>
    <row r="3" spans="1:3" ht="15">
      <c r="A3" s="85" t="s">
        <v>688</v>
      </c>
      <c r="B3" s="93" t="s">
        <v>226</v>
      </c>
      <c r="C3" s="85">
        <f>VLOOKUP(GroupVertices[[#This Row],[Vertex]],Vertices[],MATCH("ID",Vertices[[#Headers],[Vertex]:[Vertex Content Word Count]],0),FALSE)</f>
        <v>24</v>
      </c>
    </row>
    <row r="4" spans="1:3" ht="15">
      <c r="A4" s="85" t="s">
        <v>688</v>
      </c>
      <c r="B4" s="93" t="s">
        <v>224</v>
      </c>
      <c r="C4" s="85">
        <f>VLOOKUP(GroupVertices[[#This Row],[Vertex]],Vertices[],MATCH("ID",Vertices[[#Headers],[Vertex]:[Vertex Content Word Count]],0),FALSE)</f>
        <v>16</v>
      </c>
    </row>
    <row r="5" spans="1:3" ht="15">
      <c r="A5" s="85" t="s">
        <v>688</v>
      </c>
      <c r="B5" s="93" t="s">
        <v>223</v>
      </c>
      <c r="C5" s="85">
        <f>VLOOKUP(GroupVertices[[#This Row],[Vertex]],Vertices[],MATCH("ID",Vertices[[#Headers],[Vertex]:[Vertex Content Word Count]],0),FALSE)</f>
        <v>15</v>
      </c>
    </row>
    <row r="6" spans="1:3" ht="15">
      <c r="A6" s="85" t="s">
        <v>688</v>
      </c>
      <c r="B6" s="93" t="s">
        <v>222</v>
      </c>
      <c r="C6" s="85">
        <f>VLOOKUP(GroupVertices[[#This Row],[Vertex]],Vertices[],MATCH("ID",Vertices[[#Headers],[Vertex]:[Vertex Content Word Count]],0),FALSE)</f>
        <v>14</v>
      </c>
    </row>
    <row r="7" spans="1:3" ht="15">
      <c r="A7" s="85" t="s">
        <v>688</v>
      </c>
      <c r="B7" s="93" t="s">
        <v>221</v>
      </c>
      <c r="C7" s="85">
        <f>VLOOKUP(GroupVertices[[#This Row],[Vertex]],Vertices[],MATCH("ID",Vertices[[#Headers],[Vertex]:[Vertex Content Word Count]],0),FALSE)</f>
        <v>13</v>
      </c>
    </row>
    <row r="8" spans="1:3" ht="15">
      <c r="A8" s="85" t="s">
        <v>688</v>
      </c>
      <c r="B8" s="93" t="s">
        <v>220</v>
      </c>
      <c r="C8" s="85">
        <f>VLOOKUP(GroupVertices[[#This Row],[Vertex]],Vertices[],MATCH("ID",Vertices[[#Headers],[Vertex]:[Vertex Content Word Count]],0),FALSE)</f>
        <v>12</v>
      </c>
    </row>
    <row r="9" spans="1:3" ht="15">
      <c r="A9" s="85" t="s">
        <v>688</v>
      </c>
      <c r="B9" s="93" t="s">
        <v>218</v>
      </c>
      <c r="C9" s="85">
        <f>VLOOKUP(GroupVertices[[#This Row],[Vertex]],Vertices[],MATCH("ID",Vertices[[#Headers],[Vertex]:[Vertex Content Word Count]],0),FALSE)</f>
        <v>7</v>
      </c>
    </row>
    <row r="10" spans="1:3" ht="15">
      <c r="A10" s="85" t="s">
        <v>688</v>
      </c>
      <c r="B10" s="93" t="s">
        <v>217</v>
      </c>
      <c r="C10" s="85">
        <f>VLOOKUP(GroupVertices[[#This Row],[Vertex]],Vertices[],MATCH("ID",Vertices[[#Headers],[Vertex]:[Vertex Content Word Count]],0),FALSE)</f>
        <v>6</v>
      </c>
    </row>
    <row r="11" spans="1:3" ht="15">
      <c r="A11" s="85" t="s">
        <v>688</v>
      </c>
      <c r="B11" s="93" t="s">
        <v>216</v>
      </c>
      <c r="C11" s="85">
        <f>VLOOKUP(GroupVertices[[#This Row],[Vertex]],Vertices[],MATCH("ID",Vertices[[#Headers],[Vertex]:[Vertex Content Word Count]],0),FALSE)</f>
        <v>5</v>
      </c>
    </row>
    <row r="12" spans="1:3" ht="15">
      <c r="A12" s="85" t="s">
        <v>688</v>
      </c>
      <c r="B12" s="93" t="s">
        <v>214</v>
      </c>
      <c r="C12" s="85">
        <f>VLOOKUP(GroupVertices[[#This Row],[Vertex]],Vertices[],MATCH("ID",Vertices[[#Headers],[Vertex]:[Vertex Content Word Count]],0),FALSE)</f>
        <v>3</v>
      </c>
    </row>
    <row r="13" spans="1:3" ht="15">
      <c r="A13" s="85" t="s">
        <v>689</v>
      </c>
      <c r="B13" s="93" t="s">
        <v>236</v>
      </c>
      <c r="C13" s="85">
        <f>VLOOKUP(GroupVertices[[#This Row],[Vertex]],Vertices[],MATCH("ID",Vertices[[#Headers],[Vertex]:[Vertex Content Word Count]],0),FALSE)</f>
        <v>23</v>
      </c>
    </row>
    <row r="14" spans="1:3" ht="15">
      <c r="A14" s="85" t="s">
        <v>689</v>
      </c>
      <c r="B14" s="93" t="s">
        <v>225</v>
      </c>
      <c r="C14" s="85">
        <f>VLOOKUP(GroupVertices[[#This Row],[Vertex]],Vertices[],MATCH("ID",Vertices[[#Headers],[Vertex]:[Vertex Content Word Count]],0),FALSE)</f>
        <v>17</v>
      </c>
    </row>
    <row r="15" spans="1:3" ht="15">
      <c r="A15" s="85" t="s">
        <v>689</v>
      </c>
      <c r="B15" s="93" t="s">
        <v>235</v>
      </c>
      <c r="C15" s="85">
        <f>VLOOKUP(GroupVertices[[#This Row],[Vertex]],Vertices[],MATCH("ID",Vertices[[#Headers],[Vertex]:[Vertex Content Word Count]],0),FALSE)</f>
        <v>22</v>
      </c>
    </row>
    <row r="16" spans="1:3" ht="15">
      <c r="A16" s="85" t="s">
        <v>689</v>
      </c>
      <c r="B16" s="93" t="s">
        <v>234</v>
      </c>
      <c r="C16" s="85">
        <f>VLOOKUP(GroupVertices[[#This Row],[Vertex]],Vertices[],MATCH("ID",Vertices[[#Headers],[Vertex]:[Vertex Content Word Count]],0),FALSE)</f>
        <v>21</v>
      </c>
    </row>
    <row r="17" spans="1:3" ht="15">
      <c r="A17" s="85" t="s">
        <v>689</v>
      </c>
      <c r="B17" s="93" t="s">
        <v>233</v>
      </c>
      <c r="C17" s="85">
        <f>VLOOKUP(GroupVertices[[#This Row],[Vertex]],Vertices[],MATCH("ID",Vertices[[#Headers],[Vertex]:[Vertex Content Word Count]],0),FALSE)</f>
        <v>20</v>
      </c>
    </row>
    <row r="18" spans="1:3" ht="15">
      <c r="A18" s="85" t="s">
        <v>689</v>
      </c>
      <c r="B18" s="93" t="s">
        <v>232</v>
      </c>
      <c r="C18" s="85">
        <f>VLOOKUP(GroupVertices[[#This Row],[Vertex]],Vertices[],MATCH("ID",Vertices[[#Headers],[Vertex]:[Vertex Content Word Count]],0),FALSE)</f>
        <v>19</v>
      </c>
    </row>
    <row r="19" spans="1:3" ht="15">
      <c r="A19" s="85" t="s">
        <v>689</v>
      </c>
      <c r="B19" s="93" t="s">
        <v>231</v>
      </c>
      <c r="C19" s="85">
        <f>VLOOKUP(GroupVertices[[#This Row],[Vertex]],Vertices[],MATCH("ID",Vertices[[#Headers],[Vertex]:[Vertex Content Word Count]],0),FALSE)</f>
        <v>18</v>
      </c>
    </row>
    <row r="20" spans="1:3" ht="15">
      <c r="A20" s="85" t="s">
        <v>690</v>
      </c>
      <c r="B20" s="93" t="s">
        <v>230</v>
      </c>
      <c r="C20" s="85">
        <f>VLOOKUP(GroupVertices[[#This Row],[Vertex]],Vertices[],MATCH("ID",Vertices[[#Headers],[Vertex]:[Vertex Content Word Count]],0),FALSE)</f>
        <v>11</v>
      </c>
    </row>
    <row r="21" spans="1:3" ht="15">
      <c r="A21" s="85" t="s">
        <v>690</v>
      </c>
      <c r="B21" s="93" t="s">
        <v>219</v>
      </c>
      <c r="C21" s="85">
        <f>VLOOKUP(GroupVertices[[#This Row],[Vertex]],Vertices[],MATCH("ID",Vertices[[#Headers],[Vertex]:[Vertex Content Word Count]],0),FALSE)</f>
        <v>8</v>
      </c>
    </row>
    <row r="22" spans="1:3" ht="15">
      <c r="A22" s="85" t="s">
        <v>690</v>
      </c>
      <c r="B22" s="93" t="s">
        <v>229</v>
      </c>
      <c r="C22" s="85">
        <f>VLOOKUP(GroupVertices[[#This Row],[Vertex]],Vertices[],MATCH("ID",Vertices[[#Headers],[Vertex]:[Vertex Content Word Count]],0),FALSE)</f>
        <v>10</v>
      </c>
    </row>
    <row r="23" spans="1:3" ht="15">
      <c r="A23" s="85" t="s">
        <v>690</v>
      </c>
      <c r="B23" s="93" t="s">
        <v>228</v>
      </c>
      <c r="C23" s="85">
        <f>VLOOKUP(GroupVertices[[#This Row],[Vertex]],Vertices[],MATCH("ID",Vertices[[#Headers],[Vertex]:[Vertex Content Word Count]],0),FALSE)</f>
        <v>9</v>
      </c>
    </row>
    <row r="24" spans="1:3" ht="15">
      <c r="A24" s="85" t="s">
        <v>691</v>
      </c>
      <c r="B24" s="93" t="s">
        <v>237</v>
      </c>
      <c r="C24" s="85">
        <f>VLOOKUP(GroupVertices[[#This Row],[Vertex]],Vertices[],MATCH("ID",Vertices[[#Headers],[Vertex]:[Vertex Content Word Count]],0),FALSE)</f>
        <v>26</v>
      </c>
    </row>
    <row r="25" spans="1:3" ht="15">
      <c r="A25" s="85" t="s">
        <v>691</v>
      </c>
      <c r="B25" s="93" t="s">
        <v>227</v>
      </c>
      <c r="C25" s="85">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1116</v>
      </c>
      <c r="B2" s="36" t="s">
        <v>649</v>
      </c>
      <c r="D2" s="33">
        <f>MIN(Vertices[Degree])</f>
        <v>0</v>
      </c>
      <c r="E2" s="3">
        <f>COUNTIF(Vertices[Degree],"&gt;= "&amp;D2)-COUNTIF(Vertices[Degree],"&gt;="&amp;D3)</f>
        <v>0</v>
      </c>
      <c r="F2" s="39">
        <f>MIN(Vertices[In-Degree])</f>
        <v>1</v>
      </c>
      <c r="G2" s="40">
        <f>COUNTIF(Vertices[In-Degree],"&gt;= "&amp;F2)-COUNTIF(Vertices[In-Degree],"&gt;="&amp;F3)</f>
        <v>3</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22</v>
      </c>
      <c r="L2" s="39">
        <f>MIN(Vertices[Closeness Centrality])</f>
        <v>0.022222</v>
      </c>
      <c r="M2" s="40">
        <f>COUNTIF(Vertices[Closeness Centrality],"&gt;= "&amp;L2)-COUNTIF(Vertices[Closeness Centrality],"&gt;="&amp;L3)</f>
        <v>10</v>
      </c>
      <c r="N2" s="39">
        <f>MIN(Vertices[Eigenvector Centrality])</f>
        <v>0.032725</v>
      </c>
      <c r="O2" s="40">
        <f>COUNTIF(Vertices[Eigenvector Centrality],"&gt;= "&amp;N2)-COUNTIF(Vertices[Eigenvector Centrality],"&gt;="&amp;N3)</f>
        <v>15</v>
      </c>
      <c r="P2" s="39">
        <f>MIN(Vertices[PageRank])</f>
        <v>0.6361</v>
      </c>
      <c r="Q2" s="40">
        <f>COUNTIF(Vertices[PageRank],"&gt;= "&amp;P2)-COUNTIF(Vertices[PageRank],"&gt;="&amp;P3)</f>
        <v>21</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1.018181818181818</v>
      </c>
      <c r="G3" s="42">
        <f>COUNTIF(Vertices[In-Degree],"&gt;= "&amp;F3)-COUNTIF(Vertices[In-Degree],"&gt;="&amp;F4)</f>
        <v>0</v>
      </c>
      <c r="H3" s="41">
        <f aca="true" t="shared" si="3" ref="H3:H26">H2+($H$57-$H$2)/BinDivisor</f>
        <v>0.43636363636363634</v>
      </c>
      <c r="I3" s="42">
        <f>COUNTIF(Vertices[Out-Degree],"&gt;= "&amp;H3)-COUNTIF(Vertices[Out-Degree],"&gt;="&amp;H4)</f>
        <v>0</v>
      </c>
      <c r="J3" s="41">
        <f aca="true" t="shared" si="4" ref="J3:J26">J2+($J$57-$J$2)/BinDivisor</f>
        <v>8.50909090909091</v>
      </c>
      <c r="K3" s="42">
        <f>COUNTIF(Vertices[Betweenness Centrality],"&gt;= "&amp;J3)-COUNTIF(Vertices[Betweenness Centrality],"&gt;="&amp;J4)</f>
        <v>1</v>
      </c>
      <c r="L3" s="41">
        <f aca="true" t="shared" si="5" ref="L3:L26">L2+($L$57-$L$2)/BinDivisor</f>
        <v>0.022608472727272726</v>
      </c>
      <c r="M3" s="42">
        <f>COUNTIF(Vertices[Closeness Centrality],"&gt;= "&amp;L3)-COUNTIF(Vertices[Closeness Centrality],"&gt;="&amp;L4)</f>
        <v>11</v>
      </c>
      <c r="N3" s="41">
        <f aca="true" t="shared" si="6" ref="N3:N26">N2+($N$57-$N$2)/BinDivisor</f>
        <v>0.03513503636363636</v>
      </c>
      <c r="O3" s="42">
        <f>COUNTIF(Vertices[Eigenvector Centrality],"&gt;= "&amp;N3)-COUNTIF(Vertices[Eigenvector Centrality],"&gt;="&amp;N4)</f>
        <v>0</v>
      </c>
      <c r="P3" s="41">
        <f aca="true" t="shared" si="7" ref="P3:P26">P2+($P$57-$P$2)/BinDivisor</f>
        <v>0.748558909090909</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1.0363636363636362</v>
      </c>
      <c r="G4" s="40">
        <f>COUNTIF(Vertices[In-Degree],"&gt;= "&amp;F4)-COUNTIF(Vertices[In-Degree],"&gt;="&amp;F5)</f>
        <v>0</v>
      </c>
      <c r="H4" s="39">
        <f t="shared" si="3"/>
        <v>0.8727272727272727</v>
      </c>
      <c r="I4" s="40">
        <f>COUNTIF(Vertices[Out-Degree],"&gt;= "&amp;H4)-COUNTIF(Vertices[Out-Degree],"&gt;="&amp;H5)</f>
        <v>10</v>
      </c>
      <c r="J4" s="39">
        <f t="shared" si="4"/>
        <v>17.01818181818182</v>
      </c>
      <c r="K4" s="40">
        <f>COUNTIF(Vertices[Betweenness Centrality],"&gt;= "&amp;J4)-COUNTIF(Vertices[Betweenness Centrality],"&gt;="&amp;J5)</f>
        <v>0</v>
      </c>
      <c r="L4" s="39">
        <f t="shared" si="5"/>
        <v>0.022994945454545453</v>
      </c>
      <c r="M4" s="40">
        <f>COUNTIF(Vertices[Closeness Centrality],"&gt;= "&amp;L4)-COUNTIF(Vertices[Closeness Centrality],"&gt;="&amp;L5)</f>
        <v>0</v>
      </c>
      <c r="N4" s="39">
        <f t="shared" si="6"/>
        <v>0.03754507272727272</v>
      </c>
      <c r="O4" s="40">
        <f>COUNTIF(Vertices[Eigenvector Centrality],"&gt;= "&amp;N4)-COUNTIF(Vertices[Eigenvector Centrality],"&gt;="&amp;N5)</f>
        <v>6</v>
      </c>
      <c r="P4" s="39">
        <f t="shared" si="7"/>
        <v>0.8610178181818181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1.0545454545454542</v>
      </c>
      <c r="G5" s="42">
        <f>COUNTIF(Vertices[In-Degree],"&gt;= "&amp;F5)-COUNTIF(Vertices[In-Degree],"&gt;="&amp;F6)</f>
        <v>0</v>
      </c>
      <c r="H5" s="41">
        <f t="shared" si="3"/>
        <v>1.309090909090909</v>
      </c>
      <c r="I5" s="42">
        <f>COUNTIF(Vertices[Out-Degree],"&gt;= "&amp;H5)-COUNTIF(Vertices[Out-Degree],"&gt;="&amp;H6)</f>
        <v>0</v>
      </c>
      <c r="J5" s="41">
        <f t="shared" si="4"/>
        <v>25.52727272727273</v>
      </c>
      <c r="K5" s="42">
        <f>COUNTIF(Vertices[Betweenness Centrality],"&gt;= "&amp;J5)-COUNTIF(Vertices[Betweenness Centrality],"&gt;="&amp;J6)</f>
        <v>0</v>
      </c>
      <c r="L5" s="41">
        <f t="shared" si="5"/>
        <v>0.02338141818181818</v>
      </c>
      <c r="M5" s="42">
        <f>COUNTIF(Vertices[Closeness Centrality],"&gt;= "&amp;L5)-COUNTIF(Vertices[Closeness Centrality],"&gt;="&amp;L6)</f>
        <v>0</v>
      </c>
      <c r="N5" s="41">
        <f t="shared" si="6"/>
        <v>0.03995510909090908</v>
      </c>
      <c r="O5" s="42">
        <f>COUNTIF(Vertices[Eigenvector Centrality],"&gt;= "&amp;N5)-COUNTIF(Vertices[Eigenvector Centrality],"&gt;="&amp;N6)</f>
        <v>0</v>
      </c>
      <c r="P5" s="41">
        <f t="shared" si="7"/>
        <v>0.9734767272727272</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1.0727272727272723</v>
      </c>
      <c r="G6" s="40">
        <f>COUNTIF(Vertices[In-Degree],"&gt;= "&amp;F6)-COUNTIF(Vertices[In-Degree],"&gt;="&amp;F7)</f>
        <v>0</v>
      </c>
      <c r="H6" s="39">
        <f t="shared" si="3"/>
        <v>1.7454545454545454</v>
      </c>
      <c r="I6" s="40">
        <f>COUNTIF(Vertices[Out-Degree],"&gt;= "&amp;H6)-COUNTIF(Vertices[Out-Degree],"&gt;="&amp;H7)</f>
        <v>1</v>
      </c>
      <c r="J6" s="39">
        <f t="shared" si="4"/>
        <v>34.03636363636364</v>
      </c>
      <c r="K6" s="40">
        <f>COUNTIF(Vertices[Betweenness Centrality],"&gt;= "&amp;J6)-COUNTIF(Vertices[Betweenness Centrality],"&gt;="&amp;J7)</f>
        <v>0</v>
      </c>
      <c r="L6" s="39">
        <f t="shared" si="5"/>
        <v>0.023767890909090907</v>
      </c>
      <c r="M6" s="40">
        <f>COUNTIF(Vertices[Closeness Centrality],"&gt;= "&amp;L6)-COUNTIF(Vertices[Closeness Centrality],"&gt;="&amp;L7)</f>
        <v>1</v>
      </c>
      <c r="N6" s="39">
        <f t="shared" si="6"/>
        <v>0.04236514545454544</v>
      </c>
      <c r="O6" s="40">
        <f>COUNTIF(Vertices[Eigenvector Centrality],"&gt;= "&amp;N6)-COUNTIF(Vertices[Eigenvector Centrality],"&gt;="&amp;N7)</f>
        <v>1</v>
      </c>
      <c r="P6" s="39">
        <f t="shared" si="7"/>
        <v>1.0859356363636363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1.0909090909090904</v>
      </c>
      <c r="G7" s="42">
        <f>COUNTIF(Vertices[In-Degree],"&gt;= "&amp;F7)-COUNTIF(Vertices[In-Degree],"&gt;="&amp;F8)</f>
        <v>0</v>
      </c>
      <c r="H7" s="41">
        <f t="shared" si="3"/>
        <v>2.1818181818181817</v>
      </c>
      <c r="I7" s="42">
        <f>COUNTIF(Vertices[Out-Degree],"&gt;= "&amp;H7)-COUNTIF(Vertices[Out-Degree],"&gt;="&amp;H8)</f>
        <v>0</v>
      </c>
      <c r="J7" s="41">
        <f t="shared" si="4"/>
        <v>42.54545454545455</v>
      </c>
      <c r="K7" s="42">
        <f>COUNTIF(Vertices[Betweenness Centrality],"&gt;= "&amp;J7)-COUNTIF(Vertices[Betweenness Centrality],"&gt;="&amp;J8)</f>
        <v>0</v>
      </c>
      <c r="L7" s="41">
        <f t="shared" si="5"/>
        <v>0.024154363636363634</v>
      </c>
      <c r="M7" s="42">
        <f>COUNTIF(Vertices[Closeness Centrality],"&gt;= "&amp;L7)-COUNTIF(Vertices[Closeness Centrality],"&gt;="&amp;L8)</f>
        <v>0</v>
      </c>
      <c r="N7" s="41">
        <f t="shared" si="6"/>
        <v>0.044775181818181804</v>
      </c>
      <c r="O7" s="42">
        <f>COUNTIF(Vertices[Eigenvector Centrality],"&gt;= "&amp;N7)-COUNTIF(Vertices[Eigenvector Centrality],"&gt;="&amp;N8)</f>
        <v>0</v>
      </c>
      <c r="P7" s="41">
        <f t="shared" si="7"/>
        <v>1.1983945454545455</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1.1090909090909085</v>
      </c>
      <c r="G8" s="40">
        <f>COUNTIF(Vertices[In-Degree],"&gt;= "&amp;F8)-COUNTIF(Vertices[In-Degree],"&gt;="&amp;F9)</f>
        <v>0</v>
      </c>
      <c r="H8" s="39">
        <f t="shared" si="3"/>
        <v>2.618181818181818</v>
      </c>
      <c r="I8" s="40">
        <f>COUNTIF(Vertices[Out-Degree],"&gt;= "&amp;H8)-COUNTIF(Vertices[Out-Degree],"&gt;="&amp;H9)</f>
        <v>1</v>
      </c>
      <c r="J8" s="39">
        <f t="shared" si="4"/>
        <v>51.054545454545455</v>
      </c>
      <c r="K8" s="40">
        <f>COUNTIF(Vertices[Betweenness Centrality],"&gt;= "&amp;J8)-COUNTIF(Vertices[Betweenness Centrality],"&gt;="&amp;J9)</f>
        <v>0</v>
      </c>
      <c r="L8" s="39">
        <f t="shared" si="5"/>
        <v>0.02454083636363636</v>
      </c>
      <c r="M8" s="40">
        <f>COUNTIF(Vertices[Closeness Centrality],"&gt;= "&amp;L8)-COUNTIF(Vertices[Closeness Centrality],"&gt;="&amp;L9)</f>
        <v>0</v>
      </c>
      <c r="N8" s="39">
        <f t="shared" si="6"/>
        <v>0.047185218181818166</v>
      </c>
      <c r="O8" s="40">
        <f>COUNTIF(Vertices[Eigenvector Centrality],"&gt;= "&amp;N8)-COUNTIF(Vertices[Eigenvector Centrality],"&gt;="&amp;N9)</f>
        <v>0</v>
      </c>
      <c r="P8" s="39">
        <f t="shared" si="7"/>
        <v>1.3108534545454547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1.1272727272727265</v>
      </c>
      <c r="G9" s="42">
        <f>COUNTIF(Vertices[In-Degree],"&gt;= "&amp;F9)-COUNTIF(Vertices[In-Degree],"&gt;="&amp;F10)</f>
        <v>0</v>
      </c>
      <c r="H9" s="41">
        <f t="shared" si="3"/>
        <v>3.0545454545454547</v>
      </c>
      <c r="I9" s="42">
        <f>COUNTIF(Vertices[Out-Degree],"&gt;= "&amp;H9)-COUNTIF(Vertices[Out-Degree],"&gt;="&amp;H10)</f>
        <v>0</v>
      </c>
      <c r="J9" s="41">
        <f t="shared" si="4"/>
        <v>59.56363636363636</v>
      </c>
      <c r="K9" s="42">
        <f>COUNTIF(Vertices[Betweenness Centrality],"&gt;= "&amp;J9)-COUNTIF(Vertices[Betweenness Centrality],"&gt;="&amp;J10)</f>
        <v>0</v>
      </c>
      <c r="L9" s="41">
        <f t="shared" si="5"/>
        <v>0.024927309090909087</v>
      </c>
      <c r="M9" s="42">
        <f>COUNTIF(Vertices[Closeness Centrality],"&gt;= "&amp;L9)-COUNTIF(Vertices[Closeness Centrality],"&gt;="&amp;L10)</f>
        <v>0</v>
      </c>
      <c r="N9" s="41">
        <f t="shared" si="6"/>
        <v>0.04959525454545453</v>
      </c>
      <c r="O9" s="42">
        <f>COUNTIF(Vertices[Eigenvector Centrality],"&gt;= "&amp;N9)-COUNTIF(Vertices[Eigenvector Centrality],"&gt;="&amp;N10)</f>
        <v>0</v>
      </c>
      <c r="P9" s="41">
        <f t="shared" si="7"/>
        <v>1.4233123636363638</v>
      </c>
      <c r="Q9" s="42">
        <f>COUNTIF(Vertices[PageRank],"&gt;= "&amp;P9)-COUNTIF(Vertices[PageRank],"&gt;="&amp;P10)</f>
        <v>0</v>
      </c>
      <c r="R9" s="41">
        <f t="shared" si="8"/>
        <v>0.1272727272727273</v>
      </c>
      <c r="S9" s="46">
        <f>COUNTIF(Vertices[Clustering Coefficient],"&gt;= "&amp;R9)-COUNTIF(Vertices[Clustering Coefficient],"&gt;="&amp;R10)</f>
        <v>1</v>
      </c>
      <c r="T9" s="41" t="e">
        <f ca="1" t="shared" si="9"/>
        <v>#REF!</v>
      </c>
      <c r="U9" s="42" t="e">
        <f ca="1" t="shared" si="0"/>
        <v>#REF!</v>
      </c>
    </row>
    <row r="10" spans="1:21" ht="15">
      <c r="A10" s="36" t="s">
        <v>151</v>
      </c>
      <c r="B10" s="36">
        <v>17</v>
      </c>
      <c r="D10" s="34">
        <f t="shared" si="1"/>
        <v>0</v>
      </c>
      <c r="E10" s="3">
        <f>COUNTIF(Vertices[Degree],"&gt;= "&amp;D10)-COUNTIF(Vertices[Degree],"&gt;="&amp;D11)</f>
        <v>0</v>
      </c>
      <c r="F10" s="39">
        <f t="shared" si="2"/>
        <v>1.1454545454545446</v>
      </c>
      <c r="G10" s="40">
        <f>COUNTIF(Vertices[In-Degree],"&gt;= "&amp;F10)-COUNTIF(Vertices[In-Degree],"&gt;="&amp;F11)</f>
        <v>0</v>
      </c>
      <c r="H10" s="39">
        <f t="shared" si="3"/>
        <v>3.490909090909091</v>
      </c>
      <c r="I10" s="40">
        <f>COUNTIF(Vertices[Out-Degree],"&gt;= "&amp;H10)-COUNTIF(Vertices[Out-Degree],"&gt;="&amp;H11)</f>
        <v>0</v>
      </c>
      <c r="J10" s="39">
        <f t="shared" si="4"/>
        <v>68.07272727272728</v>
      </c>
      <c r="K10" s="40">
        <f>COUNTIF(Vertices[Betweenness Centrality],"&gt;= "&amp;J10)-COUNTIF(Vertices[Betweenness Centrality],"&gt;="&amp;J11)</f>
        <v>0</v>
      </c>
      <c r="L10" s="39">
        <f t="shared" si="5"/>
        <v>0.025313781818181814</v>
      </c>
      <c r="M10" s="40">
        <f>COUNTIF(Vertices[Closeness Centrality],"&gt;= "&amp;L10)-COUNTIF(Vertices[Closeness Centrality],"&gt;="&amp;L11)</f>
        <v>1</v>
      </c>
      <c r="N10" s="39">
        <f t="shared" si="6"/>
        <v>0.05200529090909089</v>
      </c>
      <c r="O10" s="40">
        <f>COUNTIF(Vertices[Eigenvector Centrality],"&gt;= "&amp;N10)-COUNTIF(Vertices[Eigenvector Centrality],"&gt;="&amp;N11)</f>
        <v>0</v>
      </c>
      <c r="P10" s="39">
        <f t="shared" si="7"/>
        <v>1.535771272727273</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1.1636363636363627</v>
      </c>
      <c r="G11" s="42">
        <f>COUNTIF(Vertices[In-Degree],"&gt;= "&amp;F11)-COUNTIF(Vertices[In-Degree],"&gt;="&amp;F12)</f>
        <v>0</v>
      </c>
      <c r="H11" s="41">
        <f t="shared" si="3"/>
        <v>3.9272727272727277</v>
      </c>
      <c r="I11" s="42">
        <f>COUNTIF(Vertices[Out-Degree],"&gt;= "&amp;H11)-COUNTIF(Vertices[Out-Degree],"&gt;="&amp;H12)</f>
        <v>0</v>
      </c>
      <c r="J11" s="41">
        <f t="shared" si="4"/>
        <v>76.58181818181819</v>
      </c>
      <c r="K11" s="42">
        <f>COUNTIF(Vertices[Betweenness Centrality],"&gt;= "&amp;J11)-COUNTIF(Vertices[Betweenness Centrality],"&gt;="&amp;J12)</f>
        <v>0</v>
      </c>
      <c r="L11" s="41">
        <f t="shared" si="5"/>
        <v>0.02570025454545454</v>
      </c>
      <c r="M11" s="42">
        <f>COUNTIF(Vertices[Closeness Centrality],"&gt;= "&amp;L11)-COUNTIF(Vertices[Closeness Centrality],"&gt;="&amp;L12)</f>
        <v>0</v>
      </c>
      <c r="N11" s="41">
        <f t="shared" si="6"/>
        <v>0.05441532727272725</v>
      </c>
      <c r="O11" s="42">
        <f>COUNTIF(Vertices[Eigenvector Centrality],"&gt;= "&amp;N11)-COUNTIF(Vertices[Eigenvector Centrality],"&gt;="&amp;N12)</f>
        <v>0</v>
      </c>
      <c r="P11" s="41">
        <f t="shared" si="7"/>
        <v>1.6482301818181821</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0.030303030303030304</v>
      </c>
      <c r="D12" s="34">
        <f t="shared" si="1"/>
        <v>0</v>
      </c>
      <c r="E12" s="3">
        <f>COUNTIF(Vertices[Degree],"&gt;= "&amp;D12)-COUNTIF(Vertices[Degree],"&gt;="&amp;D13)</f>
        <v>0</v>
      </c>
      <c r="F12" s="39">
        <f t="shared" si="2"/>
        <v>1.1818181818181808</v>
      </c>
      <c r="G12" s="40">
        <f>COUNTIF(Vertices[In-Degree],"&gt;= "&amp;F12)-COUNTIF(Vertices[In-Degree],"&gt;="&amp;F13)</f>
        <v>0</v>
      </c>
      <c r="H12" s="39">
        <f t="shared" si="3"/>
        <v>4.363636363636364</v>
      </c>
      <c r="I12" s="40">
        <f>COUNTIF(Vertices[Out-Degree],"&gt;= "&amp;H12)-COUNTIF(Vertices[Out-Degree],"&gt;="&amp;H13)</f>
        <v>0</v>
      </c>
      <c r="J12" s="39">
        <f t="shared" si="4"/>
        <v>85.09090909090911</v>
      </c>
      <c r="K12" s="40">
        <f>COUNTIF(Vertices[Betweenness Centrality],"&gt;= "&amp;J12)-COUNTIF(Vertices[Betweenness Centrality],"&gt;="&amp;J13)</f>
        <v>0</v>
      </c>
      <c r="L12" s="39">
        <f t="shared" si="5"/>
        <v>0.02608672727272727</v>
      </c>
      <c r="M12" s="40">
        <f>COUNTIF(Vertices[Closeness Centrality],"&gt;= "&amp;L12)-COUNTIF(Vertices[Closeness Centrality],"&gt;="&amp;L13)</f>
        <v>0</v>
      </c>
      <c r="N12" s="39">
        <f t="shared" si="6"/>
        <v>0.05682536363636361</v>
      </c>
      <c r="O12" s="40">
        <f>COUNTIF(Vertices[Eigenvector Centrality],"&gt;= "&amp;N12)-COUNTIF(Vertices[Eigenvector Centrality],"&gt;="&amp;N13)</f>
        <v>0</v>
      </c>
      <c r="P12" s="39">
        <f t="shared" si="7"/>
        <v>1.7606890909090913</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0.058823529411764705</v>
      </c>
      <c r="D13" s="34">
        <f t="shared" si="1"/>
        <v>0</v>
      </c>
      <c r="E13" s="3">
        <f>COUNTIF(Vertices[Degree],"&gt;= "&amp;D13)-COUNTIF(Vertices[Degree],"&gt;="&amp;D14)</f>
        <v>0</v>
      </c>
      <c r="F13" s="41">
        <f t="shared" si="2"/>
        <v>1.1999999999999988</v>
      </c>
      <c r="G13" s="42">
        <f>COUNTIF(Vertices[In-Degree],"&gt;= "&amp;F13)-COUNTIF(Vertices[In-Degree],"&gt;="&amp;F14)</f>
        <v>0</v>
      </c>
      <c r="H13" s="41">
        <f t="shared" si="3"/>
        <v>4.800000000000001</v>
      </c>
      <c r="I13" s="42">
        <f>COUNTIF(Vertices[Out-Degree],"&gt;= "&amp;H13)-COUNTIF(Vertices[Out-Degree],"&gt;="&amp;H14)</f>
        <v>0</v>
      </c>
      <c r="J13" s="41">
        <f t="shared" si="4"/>
        <v>93.60000000000002</v>
      </c>
      <c r="K13" s="42">
        <f>COUNTIF(Vertices[Betweenness Centrality],"&gt;= "&amp;J13)-COUNTIF(Vertices[Betweenness Centrality],"&gt;="&amp;J14)</f>
        <v>0</v>
      </c>
      <c r="L13" s="41">
        <f t="shared" si="5"/>
        <v>0.026473199999999995</v>
      </c>
      <c r="M13" s="42">
        <f>COUNTIF(Vertices[Closeness Centrality],"&gt;= "&amp;L13)-COUNTIF(Vertices[Closeness Centrality],"&gt;="&amp;L14)</f>
        <v>0</v>
      </c>
      <c r="N13" s="41">
        <f t="shared" si="6"/>
        <v>0.05923539999999997</v>
      </c>
      <c r="O13" s="42">
        <f>COUNTIF(Vertices[Eigenvector Centrality],"&gt;= "&amp;N13)-COUNTIF(Vertices[Eigenvector Centrality],"&gt;="&amp;N14)</f>
        <v>0</v>
      </c>
      <c r="P13" s="41">
        <f t="shared" si="7"/>
        <v>1.8731480000000005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1.218181818181817</v>
      </c>
      <c r="G14" s="40">
        <f>COUNTIF(Vertices[In-Degree],"&gt;= "&amp;F14)-COUNTIF(Vertices[In-Degree],"&gt;="&amp;F15)</f>
        <v>0</v>
      </c>
      <c r="H14" s="39">
        <f t="shared" si="3"/>
        <v>5.236363636363637</v>
      </c>
      <c r="I14" s="40">
        <f>COUNTIF(Vertices[Out-Degree],"&gt;= "&amp;H14)-COUNTIF(Vertices[Out-Degree],"&gt;="&amp;H15)</f>
        <v>0</v>
      </c>
      <c r="J14" s="39">
        <f t="shared" si="4"/>
        <v>102.10909090909094</v>
      </c>
      <c r="K14" s="40">
        <f>COUNTIF(Vertices[Betweenness Centrality],"&gt;= "&amp;J14)-COUNTIF(Vertices[Betweenness Centrality],"&gt;="&amp;J15)</f>
        <v>0</v>
      </c>
      <c r="L14" s="39">
        <f t="shared" si="5"/>
        <v>0.026859672727272722</v>
      </c>
      <c r="M14" s="40">
        <f>COUNTIF(Vertices[Closeness Centrality],"&gt;= "&amp;L14)-COUNTIF(Vertices[Closeness Centrality],"&gt;="&amp;L15)</f>
        <v>0</v>
      </c>
      <c r="N14" s="39">
        <f t="shared" si="6"/>
        <v>0.061645436363636334</v>
      </c>
      <c r="O14" s="40">
        <f>COUNTIF(Vertices[Eigenvector Centrality],"&gt;= "&amp;N14)-COUNTIF(Vertices[Eigenvector Centrality],"&gt;="&amp;N15)</f>
        <v>0</v>
      </c>
      <c r="P14" s="39">
        <f t="shared" si="7"/>
        <v>1.9856069090909096</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1.236363636363635</v>
      </c>
      <c r="G15" s="42">
        <f>COUNTIF(Vertices[In-Degree],"&gt;= "&amp;F15)-COUNTIF(Vertices[In-Degree],"&gt;="&amp;F16)</f>
        <v>0</v>
      </c>
      <c r="H15" s="41">
        <f t="shared" si="3"/>
        <v>5.672727272727274</v>
      </c>
      <c r="I15" s="42">
        <f>COUNTIF(Vertices[Out-Degree],"&gt;= "&amp;H15)-COUNTIF(Vertices[Out-Degree],"&gt;="&amp;H16)</f>
        <v>1</v>
      </c>
      <c r="J15" s="41">
        <f t="shared" si="4"/>
        <v>110.61818181818185</v>
      </c>
      <c r="K15" s="42">
        <f>COUNTIF(Vertices[Betweenness Centrality],"&gt;= "&amp;J15)-COUNTIF(Vertices[Betweenness Centrality],"&gt;="&amp;J16)</f>
        <v>0</v>
      </c>
      <c r="L15" s="41">
        <f t="shared" si="5"/>
        <v>0.02724614545454545</v>
      </c>
      <c r="M15" s="42">
        <f>COUNTIF(Vertices[Closeness Centrality],"&gt;= "&amp;L15)-COUNTIF(Vertices[Closeness Centrality],"&gt;="&amp;L16)</f>
        <v>0</v>
      </c>
      <c r="N15" s="41">
        <f t="shared" si="6"/>
        <v>0.0640554727272727</v>
      </c>
      <c r="O15" s="42">
        <f>COUNTIF(Vertices[Eigenvector Centrality],"&gt;= "&amp;N15)-COUNTIF(Vertices[Eigenvector Centrality],"&gt;="&amp;N16)</f>
        <v>1</v>
      </c>
      <c r="P15" s="41">
        <f t="shared" si="7"/>
        <v>2.098065818181819</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1.254545454545453</v>
      </c>
      <c r="G16" s="40">
        <f>COUNTIF(Vertices[In-Degree],"&gt;= "&amp;F16)-COUNTIF(Vertices[In-Degree],"&gt;="&amp;F17)</f>
        <v>0</v>
      </c>
      <c r="H16" s="39">
        <f t="shared" si="3"/>
        <v>6.10909090909091</v>
      </c>
      <c r="I16" s="40">
        <f>COUNTIF(Vertices[Out-Degree],"&gt;= "&amp;H16)-COUNTIF(Vertices[Out-Degree],"&gt;="&amp;H17)</f>
        <v>0</v>
      </c>
      <c r="J16" s="39">
        <f t="shared" si="4"/>
        <v>119.12727272727277</v>
      </c>
      <c r="K16" s="40">
        <f>COUNTIF(Vertices[Betweenness Centrality],"&gt;= "&amp;J16)-COUNTIF(Vertices[Betweenness Centrality],"&gt;="&amp;J17)</f>
        <v>0</v>
      </c>
      <c r="L16" s="39">
        <f t="shared" si="5"/>
        <v>0.027632618181818176</v>
      </c>
      <c r="M16" s="40">
        <f>COUNTIF(Vertices[Closeness Centrality],"&gt;= "&amp;L16)-COUNTIF(Vertices[Closeness Centrality],"&gt;="&amp;L17)</f>
        <v>0</v>
      </c>
      <c r="N16" s="39">
        <f t="shared" si="6"/>
        <v>0.06646550909090906</v>
      </c>
      <c r="O16" s="40">
        <f>COUNTIF(Vertices[Eigenvector Centrality],"&gt;= "&amp;N16)-COUNTIF(Vertices[Eigenvector Centrality],"&gt;="&amp;N17)</f>
        <v>0</v>
      </c>
      <c r="P16" s="39">
        <f t="shared" si="7"/>
        <v>2.2105247272727278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24</v>
      </c>
      <c r="D17" s="34">
        <f t="shared" si="1"/>
        <v>0</v>
      </c>
      <c r="E17" s="3">
        <f>COUNTIF(Vertices[Degree],"&gt;= "&amp;D17)-COUNTIF(Vertices[Degree],"&gt;="&amp;D18)</f>
        <v>0</v>
      </c>
      <c r="F17" s="41">
        <f t="shared" si="2"/>
        <v>1.2727272727272712</v>
      </c>
      <c r="G17" s="42">
        <f>COUNTIF(Vertices[In-Degree],"&gt;= "&amp;F17)-COUNTIF(Vertices[In-Degree],"&gt;="&amp;F18)</f>
        <v>0</v>
      </c>
      <c r="H17" s="41">
        <f t="shared" si="3"/>
        <v>6.545454545454547</v>
      </c>
      <c r="I17" s="42">
        <f>COUNTIF(Vertices[Out-Degree],"&gt;= "&amp;H17)-COUNTIF(Vertices[Out-Degree],"&gt;="&amp;H18)</f>
        <v>0</v>
      </c>
      <c r="J17" s="41">
        <f t="shared" si="4"/>
        <v>127.63636363636368</v>
      </c>
      <c r="K17" s="42">
        <f>COUNTIF(Vertices[Betweenness Centrality],"&gt;= "&amp;J17)-COUNTIF(Vertices[Betweenness Centrality],"&gt;="&amp;J18)</f>
        <v>0</v>
      </c>
      <c r="L17" s="41">
        <f t="shared" si="5"/>
        <v>0.028019090909090903</v>
      </c>
      <c r="M17" s="42">
        <f>COUNTIF(Vertices[Closeness Centrality],"&gt;= "&amp;L17)-COUNTIF(Vertices[Closeness Centrality],"&gt;="&amp;L18)</f>
        <v>0</v>
      </c>
      <c r="N17" s="41">
        <f t="shared" si="6"/>
        <v>0.06887554545454543</v>
      </c>
      <c r="O17" s="42">
        <f>COUNTIF(Vertices[Eigenvector Centrality],"&gt;= "&amp;N17)-COUNTIF(Vertices[Eigenvector Centrality],"&gt;="&amp;N18)</f>
        <v>0</v>
      </c>
      <c r="P17" s="41">
        <f t="shared" si="7"/>
        <v>2.3229836363636367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58</v>
      </c>
      <c r="D18" s="34">
        <f t="shared" si="1"/>
        <v>0</v>
      </c>
      <c r="E18" s="3">
        <f>COUNTIF(Vertices[Degree],"&gt;= "&amp;D18)-COUNTIF(Vertices[Degree],"&gt;="&amp;D19)</f>
        <v>0</v>
      </c>
      <c r="F18" s="39">
        <f t="shared" si="2"/>
        <v>1.2909090909090892</v>
      </c>
      <c r="G18" s="40">
        <f>COUNTIF(Vertices[In-Degree],"&gt;= "&amp;F18)-COUNTIF(Vertices[In-Degree],"&gt;="&amp;F19)</f>
        <v>0</v>
      </c>
      <c r="H18" s="39">
        <f t="shared" si="3"/>
        <v>6.981818181818183</v>
      </c>
      <c r="I18" s="40">
        <f>COUNTIF(Vertices[Out-Degree],"&gt;= "&amp;H18)-COUNTIF(Vertices[Out-Degree],"&gt;="&amp;H19)</f>
        <v>0</v>
      </c>
      <c r="J18" s="39">
        <f t="shared" si="4"/>
        <v>136.14545454545458</v>
      </c>
      <c r="K18" s="40">
        <f>COUNTIF(Vertices[Betweenness Centrality],"&gt;= "&amp;J18)-COUNTIF(Vertices[Betweenness Centrality],"&gt;="&amp;J19)</f>
        <v>0</v>
      </c>
      <c r="L18" s="39">
        <f t="shared" si="5"/>
        <v>0.02840556363636363</v>
      </c>
      <c r="M18" s="40">
        <f>COUNTIF(Vertices[Closeness Centrality],"&gt;= "&amp;L18)-COUNTIF(Vertices[Closeness Centrality],"&gt;="&amp;L19)</f>
        <v>0</v>
      </c>
      <c r="N18" s="39">
        <f t="shared" si="6"/>
        <v>0.07128558181818179</v>
      </c>
      <c r="O18" s="40">
        <f>COUNTIF(Vertices[Eigenvector Centrality],"&gt;= "&amp;N18)-COUNTIF(Vertices[Eigenvector Centrality],"&gt;="&amp;N19)</f>
        <v>0</v>
      </c>
      <c r="P18" s="39">
        <f t="shared" si="7"/>
        <v>2.4354425454545456</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1.3090909090909073</v>
      </c>
      <c r="G19" s="42">
        <f>COUNTIF(Vertices[In-Degree],"&gt;= "&amp;F19)-COUNTIF(Vertices[In-Degree],"&gt;="&amp;F20)</f>
        <v>0</v>
      </c>
      <c r="H19" s="41">
        <f t="shared" si="3"/>
        <v>7.41818181818182</v>
      </c>
      <c r="I19" s="42">
        <f>COUNTIF(Vertices[Out-Degree],"&gt;= "&amp;H19)-COUNTIF(Vertices[Out-Degree],"&gt;="&amp;H20)</f>
        <v>0</v>
      </c>
      <c r="J19" s="41">
        <f t="shared" si="4"/>
        <v>144.65454545454548</v>
      </c>
      <c r="K19" s="42">
        <f>COUNTIF(Vertices[Betweenness Centrality],"&gt;= "&amp;J19)-COUNTIF(Vertices[Betweenness Centrality],"&gt;="&amp;J20)</f>
        <v>0</v>
      </c>
      <c r="L19" s="41">
        <f t="shared" si="5"/>
        <v>0.028792036363636357</v>
      </c>
      <c r="M19" s="42">
        <f>COUNTIF(Vertices[Closeness Centrality],"&gt;= "&amp;L19)-COUNTIF(Vertices[Closeness Centrality],"&gt;="&amp;L20)</f>
        <v>0</v>
      </c>
      <c r="N19" s="41">
        <f t="shared" si="6"/>
        <v>0.07369561818181815</v>
      </c>
      <c r="O19" s="42">
        <f>COUNTIF(Vertices[Eigenvector Centrality],"&gt;= "&amp;N19)-COUNTIF(Vertices[Eigenvector Centrality],"&gt;="&amp;N20)</f>
        <v>0</v>
      </c>
      <c r="P19" s="41">
        <f t="shared" si="7"/>
        <v>2.5479014545454546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1.3272727272727254</v>
      </c>
      <c r="G20" s="40">
        <f>COUNTIF(Vertices[In-Degree],"&gt;= "&amp;F20)-COUNTIF(Vertices[In-Degree],"&gt;="&amp;F21)</f>
        <v>0</v>
      </c>
      <c r="H20" s="39">
        <f t="shared" si="3"/>
        <v>7.854545454545456</v>
      </c>
      <c r="I20" s="40">
        <f>COUNTIF(Vertices[Out-Degree],"&gt;= "&amp;H20)-COUNTIF(Vertices[Out-Degree],"&gt;="&amp;H21)</f>
        <v>0</v>
      </c>
      <c r="J20" s="39">
        <f t="shared" si="4"/>
        <v>153.16363636363639</v>
      </c>
      <c r="K20" s="40">
        <f>COUNTIF(Vertices[Betweenness Centrality],"&gt;= "&amp;J20)-COUNTIF(Vertices[Betweenness Centrality],"&gt;="&amp;J21)</f>
        <v>0</v>
      </c>
      <c r="L20" s="39">
        <f t="shared" si="5"/>
        <v>0.029178509090909084</v>
      </c>
      <c r="M20" s="40">
        <f>COUNTIF(Vertices[Closeness Centrality],"&gt;= "&amp;L20)-COUNTIF(Vertices[Closeness Centrality],"&gt;="&amp;L21)</f>
        <v>0</v>
      </c>
      <c r="N20" s="39">
        <f t="shared" si="6"/>
        <v>0.07610565454545451</v>
      </c>
      <c r="O20" s="40">
        <f>COUNTIF(Vertices[Eigenvector Centrality],"&gt;= "&amp;N20)-COUNTIF(Vertices[Eigenvector Centrality],"&gt;="&amp;N21)</f>
        <v>0</v>
      </c>
      <c r="P20" s="39">
        <f t="shared" si="7"/>
        <v>2.6603603636363635</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1.802083</v>
      </c>
      <c r="D21" s="34">
        <f t="shared" si="1"/>
        <v>0</v>
      </c>
      <c r="E21" s="3">
        <f>COUNTIF(Vertices[Degree],"&gt;= "&amp;D21)-COUNTIF(Vertices[Degree],"&gt;="&amp;D22)</f>
        <v>0</v>
      </c>
      <c r="F21" s="41">
        <f t="shared" si="2"/>
        <v>1.3454545454545435</v>
      </c>
      <c r="G21" s="42">
        <f>COUNTIF(Vertices[In-Degree],"&gt;= "&amp;F21)-COUNTIF(Vertices[In-Degree],"&gt;="&amp;F22)</f>
        <v>0</v>
      </c>
      <c r="H21" s="41">
        <f t="shared" si="3"/>
        <v>8.290909090909093</v>
      </c>
      <c r="I21" s="42">
        <f>COUNTIF(Vertices[Out-Degree],"&gt;= "&amp;H21)-COUNTIF(Vertices[Out-Degree],"&gt;="&amp;H22)</f>
        <v>0</v>
      </c>
      <c r="J21" s="41">
        <f t="shared" si="4"/>
        <v>161.6727272727273</v>
      </c>
      <c r="K21" s="42">
        <f>COUNTIF(Vertices[Betweenness Centrality],"&gt;= "&amp;J21)-COUNTIF(Vertices[Betweenness Centrality],"&gt;="&amp;J22)</f>
        <v>0</v>
      </c>
      <c r="L21" s="41">
        <f t="shared" si="5"/>
        <v>0.02956498181818181</v>
      </c>
      <c r="M21" s="42">
        <f>COUNTIF(Vertices[Closeness Centrality],"&gt;= "&amp;L21)-COUNTIF(Vertices[Closeness Centrality],"&gt;="&amp;L22)</f>
        <v>0</v>
      </c>
      <c r="N21" s="41">
        <f t="shared" si="6"/>
        <v>0.07851569090909087</v>
      </c>
      <c r="O21" s="42">
        <f>COUNTIF(Vertices[Eigenvector Centrality],"&gt;= "&amp;N21)-COUNTIF(Vertices[Eigenvector Centrality],"&gt;="&amp;N22)</f>
        <v>0</v>
      </c>
      <c r="P21" s="41">
        <f t="shared" si="7"/>
        <v>2.7728192727272725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1.3636363636363615</v>
      </c>
      <c r="G22" s="40">
        <f>COUNTIF(Vertices[In-Degree],"&gt;= "&amp;F22)-COUNTIF(Vertices[In-Degree],"&gt;="&amp;F23)</f>
        <v>0</v>
      </c>
      <c r="H22" s="39">
        <f t="shared" si="3"/>
        <v>8.727272727272728</v>
      </c>
      <c r="I22" s="40">
        <f>COUNTIF(Vertices[Out-Degree],"&gt;= "&amp;H22)-COUNTIF(Vertices[Out-Degree],"&gt;="&amp;H23)</f>
        <v>0</v>
      </c>
      <c r="J22" s="39">
        <f t="shared" si="4"/>
        <v>170.1818181818182</v>
      </c>
      <c r="K22" s="40">
        <f>COUNTIF(Vertices[Betweenness Centrality],"&gt;= "&amp;J22)-COUNTIF(Vertices[Betweenness Centrality],"&gt;="&amp;J23)</f>
        <v>0</v>
      </c>
      <c r="L22" s="39">
        <f t="shared" si="5"/>
        <v>0.029951454545454538</v>
      </c>
      <c r="M22" s="40">
        <f>COUNTIF(Vertices[Closeness Centrality],"&gt;= "&amp;L22)-COUNTIF(Vertices[Closeness Centrality],"&gt;="&amp;L23)</f>
        <v>0</v>
      </c>
      <c r="N22" s="39">
        <f t="shared" si="6"/>
        <v>0.08092572727272723</v>
      </c>
      <c r="O22" s="40">
        <f>COUNTIF(Vertices[Eigenvector Centrality],"&gt;= "&amp;N22)-COUNTIF(Vertices[Eigenvector Centrality],"&gt;="&amp;N23)</f>
        <v>0</v>
      </c>
      <c r="P22" s="39">
        <f t="shared" si="7"/>
        <v>2.8852781818181814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0.06159420289855073</v>
      </c>
      <c r="D23" s="34">
        <f t="shared" si="1"/>
        <v>0</v>
      </c>
      <c r="E23" s="3">
        <f>COUNTIF(Vertices[Degree],"&gt;= "&amp;D23)-COUNTIF(Vertices[Degree],"&gt;="&amp;D24)</f>
        <v>0</v>
      </c>
      <c r="F23" s="41">
        <f t="shared" si="2"/>
        <v>1.3818181818181796</v>
      </c>
      <c r="G23" s="42">
        <f>COUNTIF(Vertices[In-Degree],"&gt;= "&amp;F23)-COUNTIF(Vertices[In-Degree],"&gt;="&amp;F24)</f>
        <v>0</v>
      </c>
      <c r="H23" s="41">
        <f t="shared" si="3"/>
        <v>9.163636363636364</v>
      </c>
      <c r="I23" s="42">
        <f>COUNTIF(Vertices[Out-Degree],"&gt;= "&amp;H23)-COUNTIF(Vertices[Out-Degree],"&gt;="&amp;H24)</f>
        <v>0</v>
      </c>
      <c r="J23" s="41">
        <f t="shared" si="4"/>
        <v>178.6909090909091</v>
      </c>
      <c r="K23" s="42">
        <f>COUNTIF(Vertices[Betweenness Centrality],"&gt;= "&amp;J23)-COUNTIF(Vertices[Betweenness Centrality],"&gt;="&amp;J24)</f>
        <v>0</v>
      </c>
      <c r="L23" s="41">
        <f t="shared" si="5"/>
        <v>0.030337927272727265</v>
      </c>
      <c r="M23" s="42">
        <f>COUNTIF(Vertices[Closeness Centrality],"&gt;= "&amp;L23)-COUNTIF(Vertices[Closeness Centrality],"&gt;="&amp;L24)</f>
        <v>0</v>
      </c>
      <c r="N23" s="41">
        <f t="shared" si="6"/>
        <v>0.0833357636363636</v>
      </c>
      <c r="O23" s="42">
        <f>COUNTIF(Vertices[Eigenvector Centrality],"&gt;= "&amp;N23)-COUNTIF(Vertices[Eigenvector Centrality],"&gt;="&amp;N24)</f>
        <v>0</v>
      </c>
      <c r="P23" s="41">
        <f t="shared" si="7"/>
        <v>2.9977370909090904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1117</v>
      </c>
      <c r="B24" s="36">
        <v>0.26033</v>
      </c>
      <c r="D24" s="34">
        <f t="shared" si="1"/>
        <v>0</v>
      </c>
      <c r="E24" s="3">
        <f>COUNTIF(Vertices[Degree],"&gt;= "&amp;D24)-COUNTIF(Vertices[Degree],"&gt;="&amp;D25)</f>
        <v>0</v>
      </c>
      <c r="F24" s="39">
        <f t="shared" si="2"/>
        <v>1.3999999999999977</v>
      </c>
      <c r="G24" s="40">
        <f>COUNTIF(Vertices[In-Degree],"&gt;= "&amp;F24)-COUNTIF(Vertices[In-Degree],"&gt;="&amp;F25)</f>
        <v>0</v>
      </c>
      <c r="H24" s="39">
        <f t="shared" si="3"/>
        <v>9.6</v>
      </c>
      <c r="I24" s="40">
        <f>COUNTIF(Vertices[Out-Degree],"&gt;= "&amp;H24)-COUNTIF(Vertices[Out-Degree],"&gt;="&amp;H25)</f>
        <v>0</v>
      </c>
      <c r="J24" s="39">
        <f t="shared" si="4"/>
        <v>187.2</v>
      </c>
      <c r="K24" s="40">
        <f>COUNTIF(Vertices[Betweenness Centrality],"&gt;= "&amp;J24)-COUNTIF(Vertices[Betweenness Centrality],"&gt;="&amp;J25)</f>
        <v>0</v>
      </c>
      <c r="L24" s="39">
        <f t="shared" si="5"/>
        <v>0.030724399999999992</v>
      </c>
      <c r="M24" s="40">
        <f>COUNTIF(Vertices[Closeness Centrality],"&gt;= "&amp;L24)-COUNTIF(Vertices[Closeness Centrality],"&gt;="&amp;L25)</f>
        <v>0</v>
      </c>
      <c r="N24" s="39">
        <f t="shared" si="6"/>
        <v>0.08574579999999996</v>
      </c>
      <c r="O24" s="40">
        <f>COUNTIF(Vertices[Eigenvector Centrality],"&gt;= "&amp;N24)-COUNTIF(Vertices[Eigenvector Centrality],"&gt;="&amp;N25)</f>
        <v>0</v>
      </c>
      <c r="P24" s="39">
        <f t="shared" si="7"/>
        <v>3.1101959999999993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1.4181818181818158</v>
      </c>
      <c r="G25" s="42">
        <f>COUNTIF(Vertices[In-Degree],"&gt;= "&amp;F25)-COUNTIF(Vertices[In-Degree],"&gt;="&amp;F26)</f>
        <v>0</v>
      </c>
      <c r="H25" s="41">
        <f t="shared" si="3"/>
        <v>10.036363636363635</v>
      </c>
      <c r="I25" s="42">
        <f>COUNTIF(Vertices[Out-Degree],"&gt;= "&amp;H25)-COUNTIF(Vertices[Out-Degree],"&gt;="&amp;H26)</f>
        <v>0</v>
      </c>
      <c r="J25" s="41">
        <f t="shared" si="4"/>
        <v>195.7090909090909</v>
      </c>
      <c r="K25" s="42">
        <f>COUNTIF(Vertices[Betweenness Centrality],"&gt;= "&amp;J25)-COUNTIF(Vertices[Betweenness Centrality],"&gt;="&amp;J26)</f>
        <v>0</v>
      </c>
      <c r="L25" s="41">
        <f t="shared" si="5"/>
        <v>0.03111087272727272</v>
      </c>
      <c r="M25" s="42">
        <f>COUNTIF(Vertices[Closeness Centrality],"&gt;= "&amp;L25)-COUNTIF(Vertices[Closeness Centrality],"&gt;="&amp;L26)</f>
        <v>0</v>
      </c>
      <c r="N25" s="41">
        <f t="shared" si="6"/>
        <v>0.08815583636363632</v>
      </c>
      <c r="O25" s="42">
        <f>COUNTIF(Vertices[Eigenvector Centrality],"&gt;= "&amp;N25)-COUNTIF(Vertices[Eigenvector Centrality],"&gt;="&amp;N26)</f>
        <v>0</v>
      </c>
      <c r="P25" s="41">
        <f t="shared" si="7"/>
        <v>3.2226549090909082</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1118</v>
      </c>
      <c r="B26" s="36" t="s">
        <v>1132</v>
      </c>
      <c r="D26" s="34">
        <f t="shared" si="1"/>
        <v>0</v>
      </c>
      <c r="E26" s="3">
        <f>COUNTIF(Vertices[Degree],"&gt;= "&amp;D26)-COUNTIF(Vertices[Degree],"&gt;="&amp;D28)</f>
        <v>0</v>
      </c>
      <c r="F26" s="39">
        <f t="shared" si="2"/>
        <v>1.4363636363636338</v>
      </c>
      <c r="G26" s="40">
        <f>COUNTIF(Vertices[In-Degree],"&gt;= "&amp;F26)-COUNTIF(Vertices[In-Degree],"&gt;="&amp;F28)</f>
        <v>0</v>
      </c>
      <c r="H26" s="39">
        <f t="shared" si="3"/>
        <v>10.47272727272727</v>
      </c>
      <c r="I26" s="40">
        <f>COUNTIF(Vertices[Out-Degree],"&gt;= "&amp;H26)-COUNTIF(Vertices[Out-Degree],"&gt;="&amp;H28)</f>
        <v>0</v>
      </c>
      <c r="J26" s="39">
        <f t="shared" si="4"/>
        <v>204.2181818181818</v>
      </c>
      <c r="K26" s="40">
        <f>COUNTIF(Vertices[Betweenness Centrality],"&gt;= "&amp;J26)-COUNTIF(Vertices[Betweenness Centrality],"&gt;="&amp;J28)</f>
        <v>0</v>
      </c>
      <c r="L26" s="39">
        <f t="shared" si="5"/>
        <v>0.031497345454545446</v>
      </c>
      <c r="M26" s="40">
        <f>COUNTIF(Vertices[Closeness Centrality],"&gt;= "&amp;L26)-COUNTIF(Vertices[Closeness Centrality],"&gt;="&amp;L28)</f>
        <v>0</v>
      </c>
      <c r="N26" s="39">
        <f t="shared" si="6"/>
        <v>0.09056587272727268</v>
      </c>
      <c r="O26" s="40">
        <f>COUNTIF(Vertices[Eigenvector Centrality],"&gt;= "&amp;N26)-COUNTIF(Vertices[Eigenvector Centrality],"&gt;="&amp;N28)</f>
        <v>0</v>
      </c>
      <c r="P26" s="39">
        <f t="shared" si="7"/>
        <v>3.335113818181817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1119</v>
      </c>
      <c r="B28" s="36" t="s">
        <v>85</v>
      </c>
      <c r="D28" s="34">
        <f>D26+($D$57-$D$2)/BinDivisor</f>
        <v>0</v>
      </c>
      <c r="E28" s="3">
        <f>COUNTIF(Vertices[Degree],"&gt;= "&amp;D28)-COUNTIF(Vertices[Degree],"&gt;="&amp;D40)</f>
        <v>0</v>
      </c>
      <c r="F28" s="41">
        <f>F26+($F$57-$F$2)/BinDivisor</f>
        <v>1.454545454545452</v>
      </c>
      <c r="G28" s="42">
        <f>COUNTIF(Vertices[In-Degree],"&gt;= "&amp;F28)-COUNTIF(Vertices[In-Degree],"&gt;="&amp;F40)</f>
        <v>0</v>
      </c>
      <c r="H28" s="41">
        <f>H26+($H$57-$H$2)/BinDivisor</f>
        <v>10.909090909090907</v>
      </c>
      <c r="I28" s="42">
        <f>COUNTIF(Vertices[Out-Degree],"&gt;= "&amp;H28)-COUNTIF(Vertices[Out-Degree],"&gt;="&amp;H40)</f>
        <v>0</v>
      </c>
      <c r="J28" s="41">
        <f>J26+($J$57-$J$2)/BinDivisor</f>
        <v>212.7272727272727</v>
      </c>
      <c r="K28" s="42">
        <f>COUNTIF(Vertices[Betweenness Centrality],"&gt;= "&amp;J28)-COUNTIF(Vertices[Betweenness Centrality],"&gt;="&amp;J40)</f>
        <v>0</v>
      </c>
      <c r="L28" s="41">
        <f>L26+($L$57-$L$2)/BinDivisor</f>
        <v>0.03188381818181817</v>
      </c>
      <c r="M28" s="42">
        <f>COUNTIF(Vertices[Closeness Centrality],"&gt;= "&amp;L28)-COUNTIF(Vertices[Closeness Centrality],"&gt;="&amp;L40)</f>
        <v>0</v>
      </c>
      <c r="N28" s="41">
        <f>N26+($N$57-$N$2)/BinDivisor</f>
        <v>0.09297590909090904</v>
      </c>
      <c r="O28" s="42">
        <f>COUNTIF(Vertices[Eigenvector Centrality],"&gt;= "&amp;N28)-COUNTIF(Vertices[Eigenvector Centrality],"&gt;="&amp;N40)</f>
        <v>0</v>
      </c>
      <c r="P28" s="41">
        <f>P26+($P$57-$P$2)/BinDivisor</f>
        <v>3.447572727272726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1120</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1121</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1122</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1123</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1124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1125</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1126</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1127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1128</v>
      </c>
      <c r="B38" s="36" t="s">
        <v>85</v>
      </c>
      <c r="D38" s="34"/>
      <c r="E38" s="3">
        <f>COUNTIF(Vertices[Degree],"&gt;= "&amp;D38)-COUNTIF(Vertices[Degree],"&gt;="&amp;D40)</f>
        <v>0</v>
      </c>
      <c r="F38" s="78"/>
      <c r="G38" s="79">
        <f>COUNTIF(Vertices[In-Degree],"&gt;= "&amp;F38)-COUNTIF(Vertices[In-Degree],"&gt;="&amp;F40)</f>
        <v>-21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-21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1:21" ht="15">
      <c r="A40" s="36" t="s">
        <v>1129</v>
      </c>
      <c r="B40" s="36" t="s">
        <v>85</v>
      </c>
      <c r="D40" s="34">
        <f>D28+($D$57-$D$2)/BinDivisor</f>
        <v>0</v>
      </c>
      <c r="E40" s="3">
        <f>COUNTIF(Vertices[Degree],"&gt;= "&amp;D40)-COUNTIF(Vertices[Degree],"&gt;="&amp;D41)</f>
        <v>0</v>
      </c>
      <c r="F40" s="39">
        <f>F28+($F$57-$F$2)/BinDivisor</f>
        <v>1.47272727272727</v>
      </c>
      <c r="G40" s="40">
        <f>COUNTIF(Vertices[In-Degree],"&gt;= "&amp;F40)-COUNTIF(Vertices[In-Degree],"&gt;="&amp;F41)</f>
        <v>0</v>
      </c>
      <c r="H40" s="39">
        <f>H28+($H$57-$H$2)/BinDivisor</f>
        <v>11.345454545454542</v>
      </c>
      <c r="I40" s="40">
        <f>COUNTIF(Vertices[Out-Degree],"&gt;= "&amp;H40)-COUNTIF(Vertices[Out-Degree],"&gt;="&amp;H41)</f>
        <v>0</v>
      </c>
      <c r="J40" s="39">
        <f>J28+($J$57-$J$2)/BinDivisor</f>
        <v>221.2363636363636</v>
      </c>
      <c r="K40" s="40">
        <f>COUNTIF(Vertices[Betweenness Centrality],"&gt;= "&amp;J40)-COUNTIF(Vertices[Betweenness Centrality],"&gt;="&amp;J41)</f>
        <v>0</v>
      </c>
      <c r="L40" s="39">
        <f>L28+($L$57-$L$2)/BinDivisor</f>
        <v>0.0322702909090909</v>
      </c>
      <c r="M40" s="40">
        <f>COUNTIF(Vertices[Closeness Centrality],"&gt;= "&amp;L40)-COUNTIF(Vertices[Closeness Centrality],"&gt;="&amp;L41)</f>
        <v>0</v>
      </c>
      <c r="N40" s="39">
        <f>N28+($N$57-$N$2)/BinDivisor</f>
        <v>0.0953859454545454</v>
      </c>
      <c r="O40" s="40">
        <f>COUNTIF(Vertices[Eigenvector Centrality],"&gt;= "&amp;N40)-COUNTIF(Vertices[Eigenvector Centrality],"&gt;="&amp;N41)</f>
        <v>0</v>
      </c>
      <c r="P40" s="39">
        <f>P28+($P$57-$P$2)/BinDivisor</f>
        <v>3.560031636363635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1130</v>
      </c>
      <c r="B41" s="36" t="s">
        <v>85</v>
      </c>
      <c r="D41" s="34">
        <f aca="true" t="shared" si="10" ref="D41:D56">D40+($D$57-$D$2)/BinDivisor</f>
        <v>0</v>
      </c>
      <c r="E41" s="3">
        <f>COUNTIF(Vertices[Degree],"&gt;= "&amp;D41)-COUNTIF(Vertices[Degree],"&gt;="&amp;D42)</f>
        <v>0</v>
      </c>
      <c r="F41" s="41">
        <f aca="true" t="shared" si="11" ref="F41:F56">F40+($F$57-$F$2)/BinDivisor</f>
        <v>1.490909090909088</v>
      </c>
      <c r="G41" s="42">
        <f>COUNTIF(Vertices[In-Degree],"&gt;= "&amp;F41)-COUNTIF(Vertices[In-Degree],"&gt;="&amp;F42)</f>
        <v>0</v>
      </c>
      <c r="H41" s="41">
        <f aca="true" t="shared" si="12" ref="H41:H56">H40+($H$57-$H$2)/BinDivisor</f>
        <v>11.781818181818178</v>
      </c>
      <c r="I41" s="42">
        <f>COUNTIF(Vertices[Out-Degree],"&gt;= "&amp;H41)-COUNTIF(Vertices[Out-Degree],"&gt;="&amp;H42)</f>
        <v>0</v>
      </c>
      <c r="J41" s="41">
        <f aca="true" t="shared" si="13" ref="J41:J56">J40+($J$57-$J$2)/BinDivisor</f>
        <v>229.7454545454545</v>
      </c>
      <c r="K41" s="42">
        <f>COUNTIF(Vertices[Betweenness Centrality],"&gt;= "&amp;J41)-COUNTIF(Vertices[Betweenness Centrality],"&gt;="&amp;J42)</f>
        <v>0</v>
      </c>
      <c r="L41" s="41">
        <f aca="true" t="shared" si="14" ref="L41:L56">L40+($L$57-$L$2)/BinDivisor</f>
        <v>0.03265676363636363</v>
      </c>
      <c r="M41" s="42">
        <f>COUNTIF(Vertices[Closeness Centrality],"&gt;= "&amp;L41)-COUNTIF(Vertices[Closeness Centrality],"&gt;="&amp;L42)</f>
        <v>0</v>
      </c>
      <c r="N41" s="41">
        <f aca="true" t="shared" si="15" ref="N41:N56">N40+($N$57-$N$2)/BinDivisor</f>
        <v>0.09779598181818176</v>
      </c>
      <c r="O41" s="42">
        <f>COUNTIF(Vertices[Eigenvector Centrality],"&gt;= "&amp;N41)-COUNTIF(Vertices[Eigenvector Centrality],"&gt;="&amp;N42)</f>
        <v>0</v>
      </c>
      <c r="P41" s="41">
        <f aca="true" t="shared" si="16" ref="P41:P56">P40+($P$57-$P$2)/BinDivisor</f>
        <v>3.672490545454544</v>
      </c>
      <c r="Q41" s="42">
        <f>COUNTIF(Vertices[PageRank],"&gt;= "&amp;P41)-COUNTIF(Vertices[PageRank],"&gt;="&amp;P42)</f>
        <v>0</v>
      </c>
      <c r="R41" s="41">
        <f aca="true" t="shared" si="17" ref="R41:R56">R40+($R$57-$R$2)/BinDivisor</f>
        <v>0.490909090909091</v>
      </c>
      <c r="S41" s="46">
        <f>COUNTIF(Vertices[Clustering Coefficient],"&gt;= "&amp;R41)-COUNTIF(Vertices[Clustering Coefficient],"&gt;="&amp;R42)</f>
        <v>10</v>
      </c>
      <c r="T41" s="41" t="e">
        <f aca="true" t="shared" si="18" ref="T41:T56">T40+($T$57-$T$2)/BinDivisor</f>
        <v>#REF!</v>
      </c>
      <c r="U41" s="42" t="e">
        <f ca="1" t="shared" si="0"/>
        <v>#REF!</v>
      </c>
    </row>
    <row r="42" spans="1:21" ht="15">
      <c r="A42" s="36" t="s">
        <v>1131</v>
      </c>
      <c r="B42" s="36" t="s">
        <v>85</v>
      </c>
      <c r="D42" s="34">
        <f t="shared" si="10"/>
        <v>0</v>
      </c>
      <c r="E42" s="3">
        <f>COUNTIF(Vertices[Degree],"&gt;= "&amp;D42)-COUNTIF(Vertices[Degree],"&gt;="&amp;D43)</f>
        <v>0</v>
      </c>
      <c r="F42" s="39">
        <f t="shared" si="11"/>
        <v>1.5090909090909062</v>
      </c>
      <c r="G42" s="40">
        <f>COUNTIF(Vertices[In-Degree],"&gt;= "&amp;F42)-COUNTIF(Vertices[In-Degree],"&gt;="&amp;F43)</f>
        <v>0</v>
      </c>
      <c r="H42" s="39">
        <f t="shared" si="12"/>
        <v>12.218181818181813</v>
      </c>
      <c r="I42" s="40">
        <f>COUNTIF(Vertices[Out-Degree],"&gt;= "&amp;H42)-COUNTIF(Vertices[Out-Degree],"&gt;="&amp;H43)</f>
        <v>0</v>
      </c>
      <c r="J42" s="39">
        <f t="shared" si="13"/>
        <v>238.2545454545454</v>
      </c>
      <c r="K42" s="40">
        <f>COUNTIF(Vertices[Betweenness Centrality],"&gt;= "&amp;J42)-COUNTIF(Vertices[Betweenness Centrality],"&gt;="&amp;J43)</f>
        <v>0</v>
      </c>
      <c r="L42" s="39">
        <f t="shared" si="14"/>
        <v>0.033043236363636354</v>
      </c>
      <c r="M42" s="40">
        <f>COUNTIF(Vertices[Closeness Centrality],"&gt;= "&amp;L42)-COUNTIF(Vertices[Closeness Centrality],"&gt;="&amp;L43)</f>
        <v>0</v>
      </c>
      <c r="N42" s="39">
        <f t="shared" si="15"/>
        <v>0.10020601818181812</v>
      </c>
      <c r="O42" s="40">
        <f>COUNTIF(Vertices[Eigenvector Centrality],"&gt;= "&amp;N42)-COUNTIF(Vertices[Eigenvector Centrality],"&gt;="&amp;N43)</f>
        <v>0</v>
      </c>
      <c r="P42" s="39">
        <f t="shared" si="16"/>
        <v>3.784949454545453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1.5272727272727242</v>
      </c>
      <c r="G43" s="42">
        <f>COUNTIF(Vertices[In-Degree],"&gt;= "&amp;F43)-COUNTIF(Vertices[In-Degree],"&gt;="&amp;F44)</f>
        <v>0</v>
      </c>
      <c r="H43" s="41">
        <f t="shared" si="12"/>
        <v>12.654545454545449</v>
      </c>
      <c r="I43" s="42">
        <f>COUNTIF(Vertices[Out-Degree],"&gt;= "&amp;H43)-COUNTIF(Vertices[Out-Degree],"&gt;="&amp;H44)</f>
        <v>0</v>
      </c>
      <c r="J43" s="41">
        <f t="shared" si="13"/>
        <v>246.7636363636363</v>
      </c>
      <c r="K43" s="42">
        <f>COUNTIF(Vertices[Betweenness Centrality],"&gt;= "&amp;J43)-COUNTIF(Vertices[Betweenness Centrality],"&gt;="&amp;J44)</f>
        <v>0</v>
      </c>
      <c r="L43" s="41">
        <f t="shared" si="14"/>
        <v>0.03342970909090908</v>
      </c>
      <c r="M43" s="42">
        <f>COUNTIF(Vertices[Closeness Centrality],"&gt;= "&amp;L43)-COUNTIF(Vertices[Closeness Centrality],"&gt;="&amp;L44)</f>
        <v>0</v>
      </c>
      <c r="N43" s="41">
        <f t="shared" si="15"/>
        <v>0.10261605454545449</v>
      </c>
      <c r="O43" s="42">
        <f>COUNTIF(Vertices[Eigenvector Centrality],"&gt;= "&amp;N43)-COUNTIF(Vertices[Eigenvector Centrality],"&gt;="&amp;N44)</f>
        <v>0</v>
      </c>
      <c r="P43" s="41">
        <f t="shared" si="16"/>
        <v>3.897408363636362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1.5454545454545423</v>
      </c>
      <c r="G44" s="40">
        <f>COUNTIF(Vertices[In-Degree],"&gt;= "&amp;F44)-COUNTIF(Vertices[In-Degree],"&gt;="&amp;F45)</f>
        <v>0</v>
      </c>
      <c r="H44" s="39">
        <f t="shared" si="12"/>
        <v>13.090909090909085</v>
      </c>
      <c r="I44" s="40">
        <f>COUNTIF(Vertices[Out-Degree],"&gt;= "&amp;H44)-COUNTIF(Vertices[Out-Degree],"&gt;="&amp;H45)</f>
        <v>0</v>
      </c>
      <c r="J44" s="39">
        <f t="shared" si="13"/>
        <v>255.2727272727272</v>
      </c>
      <c r="K44" s="40">
        <f>COUNTIF(Vertices[Betweenness Centrality],"&gt;= "&amp;J44)-COUNTIF(Vertices[Betweenness Centrality],"&gt;="&amp;J45)</f>
        <v>0</v>
      </c>
      <c r="L44" s="39">
        <f t="shared" si="14"/>
        <v>0.03381618181818181</v>
      </c>
      <c r="M44" s="40">
        <f>COUNTIF(Vertices[Closeness Centrality],"&gt;= "&amp;L44)-COUNTIF(Vertices[Closeness Centrality],"&gt;="&amp;L45)</f>
        <v>0</v>
      </c>
      <c r="N44" s="39">
        <f t="shared" si="15"/>
        <v>0.10502609090909085</v>
      </c>
      <c r="O44" s="40">
        <f>COUNTIF(Vertices[Eigenvector Centrality],"&gt;= "&amp;N44)-COUNTIF(Vertices[Eigenvector Centrality],"&gt;="&amp;N45)</f>
        <v>0</v>
      </c>
      <c r="P44" s="39">
        <f t="shared" si="16"/>
        <v>4.009867272727271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1.5636363636363604</v>
      </c>
      <c r="G45" s="42">
        <f>COUNTIF(Vertices[In-Degree],"&gt;= "&amp;F45)-COUNTIF(Vertices[In-Degree],"&gt;="&amp;F46)</f>
        <v>0</v>
      </c>
      <c r="H45" s="41">
        <f t="shared" si="12"/>
        <v>13.52727272727272</v>
      </c>
      <c r="I45" s="42">
        <f>COUNTIF(Vertices[Out-Degree],"&gt;= "&amp;H45)-COUNTIF(Vertices[Out-Degree],"&gt;="&amp;H46)</f>
        <v>0</v>
      </c>
      <c r="J45" s="41">
        <f t="shared" si="13"/>
        <v>263.7818181818181</v>
      </c>
      <c r="K45" s="42">
        <f>COUNTIF(Vertices[Betweenness Centrality],"&gt;= "&amp;J45)-COUNTIF(Vertices[Betweenness Centrality],"&gt;="&amp;J46)</f>
        <v>0</v>
      </c>
      <c r="L45" s="41">
        <f t="shared" si="14"/>
        <v>0.034202654545454535</v>
      </c>
      <c r="M45" s="42">
        <f>COUNTIF(Vertices[Closeness Centrality],"&gt;= "&amp;L45)-COUNTIF(Vertices[Closeness Centrality],"&gt;="&amp;L46)</f>
        <v>0</v>
      </c>
      <c r="N45" s="41">
        <f t="shared" si="15"/>
        <v>0.10743612727272721</v>
      </c>
      <c r="O45" s="42">
        <f>COUNTIF(Vertices[Eigenvector Centrality],"&gt;= "&amp;N45)-COUNTIF(Vertices[Eigenvector Centrality],"&gt;="&amp;N46)</f>
        <v>0</v>
      </c>
      <c r="P45" s="41">
        <f t="shared" si="16"/>
        <v>4.12232618181818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1.5818181818181785</v>
      </c>
      <c r="G46" s="40">
        <f>COUNTIF(Vertices[In-Degree],"&gt;= "&amp;F46)-COUNTIF(Vertices[In-Degree],"&gt;="&amp;F47)</f>
        <v>0</v>
      </c>
      <c r="H46" s="39">
        <f t="shared" si="12"/>
        <v>13.963636363636356</v>
      </c>
      <c r="I46" s="40">
        <f>COUNTIF(Vertices[Out-Degree],"&gt;= "&amp;H46)-COUNTIF(Vertices[Out-Degree],"&gt;="&amp;H47)</f>
        <v>0</v>
      </c>
      <c r="J46" s="39">
        <f t="shared" si="13"/>
        <v>272.290909090909</v>
      </c>
      <c r="K46" s="40">
        <f>COUNTIF(Vertices[Betweenness Centrality],"&gt;= "&amp;J46)-COUNTIF(Vertices[Betweenness Centrality],"&gt;="&amp;J47)</f>
        <v>0</v>
      </c>
      <c r="L46" s="39">
        <f t="shared" si="14"/>
        <v>0.03458912727272726</v>
      </c>
      <c r="M46" s="40">
        <f>COUNTIF(Vertices[Closeness Centrality],"&gt;= "&amp;L46)-COUNTIF(Vertices[Closeness Centrality],"&gt;="&amp;L47)</f>
        <v>0</v>
      </c>
      <c r="N46" s="39">
        <f t="shared" si="15"/>
        <v>0.10984616363636357</v>
      </c>
      <c r="O46" s="40">
        <f>COUNTIF(Vertices[Eigenvector Centrality],"&gt;= "&amp;N46)-COUNTIF(Vertices[Eigenvector Centrality],"&gt;="&amp;N47)</f>
        <v>0</v>
      </c>
      <c r="P46" s="39">
        <f t="shared" si="16"/>
        <v>4.23478509090909</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1.5999999999999965</v>
      </c>
      <c r="G47" s="42">
        <f>COUNTIF(Vertices[In-Degree],"&gt;= "&amp;F47)-COUNTIF(Vertices[In-Degree],"&gt;="&amp;F48)</f>
        <v>0</v>
      </c>
      <c r="H47" s="41">
        <f t="shared" si="12"/>
        <v>14.399999999999991</v>
      </c>
      <c r="I47" s="42">
        <f>COUNTIF(Vertices[Out-Degree],"&gt;= "&amp;H47)-COUNTIF(Vertices[Out-Degree],"&gt;="&amp;H48)</f>
        <v>0</v>
      </c>
      <c r="J47" s="41">
        <f t="shared" si="13"/>
        <v>280.7999999999999</v>
      </c>
      <c r="K47" s="42">
        <f>COUNTIF(Vertices[Betweenness Centrality],"&gt;= "&amp;J47)-COUNTIF(Vertices[Betweenness Centrality],"&gt;="&amp;J48)</f>
        <v>0</v>
      </c>
      <c r="L47" s="41">
        <f t="shared" si="14"/>
        <v>0.03497559999999999</v>
      </c>
      <c r="M47" s="42">
        <f>COUNTIF(Vertices[Closeness Centrality],"&gt;= "&amp;L47)-COUNTIF(Vertices[Closeness Centrality],"&gt;="&amp;L48)</f>
        <v>0</v>
      </c>
      <c r="N47" s="41">
        <f t="shared" si="15"/>
        <v>0.11225619999999993</v>
      </c>
      <c r="O47" s="42">
        <f>COUNTIF(Vertices[Eigenvector Centrality],"&gt;= "&amp;N47)-COUNTIF(Vertices[Eigenvector Centrality],"&gt;="&amp;N48)</f>
        <v>0</v>
      </c>
      <c r="P47" s="41">
        <f t="shared" si="16"/>
        <v>4.347243999999999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1.6181818181818146</v>
      </c>
      <c r="G48" s="40">
        <f>COUNTIF(Vertices[In-Degree],"&gt;= "&amp;F48)-COUNTIF(Vertices[In-Degree],"&gt;="&amp;F49)</f>
        <v>0</v>
      </c>
      <c r="H48" s="39">
        <f t="shared" si="12"/>
        <v>14.836363636363627</v>
      </c>
      <c r="I48" s="40">
        <f>COUNTIF(Vertices[Out-Degree],"&gt;= "&amp;H48)-COUNTIF(Vertices[Out-Degree],"&gt;="&amp;H49)</f>
        <v>0</v>
      </c>
      <c r="J48" s="39">
        <f t="shared" si="13"/>
        <v>289.3090909090908</v>
      </c>
      <c r="K48" s="40">
        <f>COUNTIF(Vertices[Betweenness Centrality],"&gt;= "&amp;J48)-COUNTIF(Vertices[Betweenness Centrality],"&gt;="&amp;J49)</f>
        <v>0</v>
      </c>
      <c r="L48" s="39">
        <f t="shared" si="14"/>
        <v>0.035362072727272716</v>
      </c>
      <c r="M48" s="40">
        <f>COUNTIF(Vertices[Closeness Centrality],"&gt;= "&amp;L48)-COUNTIF(Vertices[Closeness Centrality],"&gt;="&amp;L49)</f>
        <v>0</v>
      </c>
      <c r="N48" s="39">
        <f t="shared" si="15"/>
        <v>0.11466623636363629</v>
      </c>
      <c r="O48" s="40">
        <f>COUNTIF(Vertices[Eigenvector Centrality],"&gt;= "&amp;N48)-COUNTIF(Vertices[Eigenvector Centrality],"&gt;="&amp;N49)</f>
        <v>0</v>
      </c>
      <c r="P48" s="39">
        <f t="shared" si="16"/>
        <v>4.459702909090908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1.6363636363636327</v>
      </c>
      <c r="G49" s="42">
        <f>COUNTIF(Vertices[In-Degree],"&gt;= "&amp;F49)-COUNTIF(Vertices[In-Degree],"&gt;="&amp;F50)</f>
        <v>0</v>
      </c>
      <c r="H49" s="41">
        <f t="shared" si="12"/>
        <v>15.272727272727263</v>
      </c>
      <c r="I49" s="42">
        <f>COUNTIF(Vertices[Out-Degree],"&gt;= "&amp;H49)-COUNTIF(Vertices[Out-Degree],"&gt;="&amp;H50)</f>
        <v>0</v>
      </c>
      <c r="J49" s="41">
        <f t="shared" si="13"/>
        <v>297.8181818181817</v>
      </c>
      <c r="K49" s="42">
        <f>COUNTIF(Vertices[Betweenness Centrality],"&gt;= "&amp;J49)-COUNTIF(Vertices[Betweenness Centrality],"&gt;="&amp;J50)</f>
        <v>0</v>
      </c>
      <c r="L49" s="41">
        <f t="shared" si="14"/>
        <v>0.03574854545454544</v>
      </c>
      <c r="M49" s="42">
        <f>COUNTIF(Vertices[Closeness Centrality],"&gt;= "&amp;L49)-COUNTIF(Vertices[Closeness Centrality],"&gt;="&amp;L50)</f>
        <v>0</v>
      </c>
      <c r="N49" s="41">
        <f t="shared" si="15"/>
        <v>0.11707627272727265</v>
      </c>
      <c r="O49" s="42">
        <f>COUNTIF(Vertices[Eigenvector Centrality],"&gt;= "&amp;N49)-COUNTIF(Vertices[Eigenvector Centrality],"&gt;="&amp;N50)</f>
        <v>0</v>
      </c>
      <c r="P49" s="41">
        <f t="shared" si="16"/>
        <v>4.572161818181818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1.6545454545454508</v>
      </c>
      <c r="G50" s="40">
        <f>COUNTIF(Vertices[In-Degree],"&gt;= "&amp;F50)-COUNTIF(Vertices[In-Degree],"&gt;="&amp;F51)</f>
        <v>0</v>
      </c>
      <c r="H50" s="39">
        <f t="shared" si="12"/>
        <v>15.709090909090898</v>
      </c>
      <c r="I50" s="40">
        <f>COUNTIF(Vertices[Out-Degree],"&gt;= "&amp;H50)-COUNTIF(Vertices[Out-Degree],"&gt;="&amp;H51)</f>
        <v>0</v>
      </c>
      <c r="J50" s="39">
        <f t="shared" si="13"/>
        <v>306.3272727272726</v>
      </c>
      <c r="K50" s="40">
        <f>COUNTIF(Vertices[Betweenness Centrality],"&gt;= "&amp;J50)-COUNTIF(Vertices[Betweenness Centrality],"&gt;="&amp;J51)</f>
        <v>0</v>
      </c>
      <c r="L50" s="39">
        <f t="shared" si="14"/>
        <v>0.03613501818181817</v>
      </c>
      <c r="M50" s="40">
        <f>COUNTIF(Vertices[Closeness Centrality],"&gt;= "&amp;L50)-COUNTIF(Vertices[Closeness Centrality],"&gt;="&amp;L51)</f>
        <v>0</v>
      </c>
      <c r="N50" s="39">
        <f t="shared" si="15"/>
        <v>0.11948630909090902</v>
      </c>
      <c r="O50" s="40">
        <f>COUNTIF(Vertices[Eigenvector Centrality],"&gt;= "&amp;N50)-COUNTIF(Vertices[Eigenvector Centrality],"&gt;="&amp;N51)</f>
        <v>0</v>
      </c>
      <c r="P50" s="39">
        <f t="shared" si="16"/>
        <v>4.684620727272727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1.6727272727272688</v>
      </c>
      <c r="G51" s="42">
        <f>COUNTIF(Vertices[In-Degree],"&gt;= "&amp;F51)-COUNTIF(Vertices[In-Degree],"&gt;="&amp;F52)</f>
        <v>0</v>
      </c>
      <c r="H51" s="41">
        <f t="shared" si="12"/>
        <v>16.145454545454534</v>
      </c>
      <c r="I51" s="42">
        <f>COUNTIF(Vertices[Out-Degree],"&gt;= "&amp;H51)-COUNTIF(Vertices[Out-Degree],"&gt;="&amp;H52)</f>
        <v>0</v>
      </c>
      <c r="J51" s="41">
        <f t="shared" si="13"/>
        <v>314.8363636363635</v>
      </c>
      <c r="K51" s="42">
        <f>COUNTIF(Vertices[Betweenness Centrality],"&gt;= "&amp;J51)-COUNTIF(Vertices[Betweenness Centrality],"&gt;="&amp;J52)</f>
        <v>0</v>
      </c>
      <c r="L51" s="41">
        <f t="shared" si="14"/>
        <v>0.036521490909090897</v>
      </c>
      <c r="M51" s="42">
        <f>COUNTIF(Vertices[Closeness Centrality],"&gt;= "&amp;L51)-COUNTIF(Vertices[Closeness Centrality],"&gt;="&amp;L52)</f>
        <v>0</v>
      </c>
      <c r="N51" s="41">
        <f t="shared" si="15"/>
        <v>0.12189634545454538</v>
      </c>
      <c r="O51" s="42">
        <f>COUNTIF(Vertices[Eigenvector Centrality],"&gt;= "&amp;N51)-COUNTIF(Vertices[Eigenvector Centrality],"&gt;="&amp;N52)</f>
        <v>0</v>
      </c>
      <c r="P51" s="41">
        <f t="shared" si="16"/>
        <v>4.7970796363636365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1.690909090909087</v>
      </c>
      <c r="G52" s="40">
        <f>COUNTIF(Vertices[In-Degree],"&gt;= "&amp;F52)-COUNTIF(Vertices[In-Degree],"&gt;="&amp;F53)</f>
        <v>0</v>
      </c>
      <c r="H52" s="39">
        <f t="shared" si="12"/>
        <v>16.58181818181817</v>
      </c>
      <c r="I52" s="40">
        <f>COUNTIF(Vertices[Out-Degree],"&gt;= "&amp;H52)-COUNTIF(Vertices[Out-Degree],"&gt;="&amp;H53)</f>
        <v>0</v>
      </c>
      <c r="J52" s="39">
        <f t="shared" si="13"/>
        <v>323.3454545454544</v>
      </c>
      <c r="K52" s="40">
        <f>COUNTIF(Vertices[Betweenness Centrality],"&gt;= "&amp;J52)-COUNTIF(Vertices[Betweenness Centrality],"&gt;="&amp;J53)</f>
        <v>0</v>
      </c>
      <c r="L52" s="39">
        <f t="shared" si="14"/>
        <v>0.036907963636363623</v>
      </c>
      <c r="M52" s="40">
        <f>COUNTIF(Vertices[Closeness Centrality],"&gt;= "&amp;L52)-COUNTIF(Vertices[Closeness Centrality],"&gt;="&amp;L53)</f>
        <v>0</v>
      </c>
      <c r="N52" s="39">
        <f t="shared" si="15"/>
        <v>0.12430638181818174</v>
      </c>
      <c r="O52" s="40">
        <f>COUNTIF(Vertices[Eigenvector Centrality],"&gt;= "&amp;N52)-COUNTIF(Vertices[Eigenvector Centrality],"&gt;="&amp;N53)</f>
        <v>0</v>
      </c>
      <c r="P52" s="39">
        <f t="shared" si="16"/>
        <v>4.909538545454546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1.709090909090905</v>
      </c>
      <c r="G53" s="42">
        <f>COUNTIF(Vertices[In-Degree],"&gt;= "&amp;F53)-COUNTIF(Vertices[In-Degree],"&gt;="&amp;F54)</f>
        <v>0</v>
      </c>
      <c r="H53" s="41">
        <f t="shared" si="12"/>
        <v>17.01818181818181</v>
      </c>
      <c r="I53" s="42">
        <f>COUNTIF(Vertices[Out-Degree],"&gt;= "&amp;H53)-COUNTIF(Vertices[Out-Degree],"&gt;="&amp;H54)</f>
        <v>0</v>
      </c>
      <c r="J53" s="41">
        <f t="shared" si="13"/>
        <v>331.8545454545453</v>
      </c>
      <c r="K53" s="42">
        <f>COUNTIF(Vertices[Betweenness Centrality],"&gt;= "&amp;J53)-COUNTIF(Vertices[Betweenness Centrality],"&gt;="&amp;J54)</f>
        <v>0</v>
      </c>
      <c r="L53" s="41">
        <f t="shared" si="14"/>
        <v>0.03729443636363635</v>
      </c>
      <c r="M53" s="42">
        <f>COUNTIF(Vertices[Closeness Centrality],"&gt;= "&amp;L53)-COUNTIF(Vertices[Closeness Centrality],"&gt;="&amp;L54)</f>
        <v>0</v>
      </c>
      <c r="N53" s="41">
        <f t="shared" si="15"/>
        <v>0.1267164181818181</v>
      </c>
      <c r="O53" s="42">
        <f>COUNTIF(Vertices[Eigenvector Centrality],"&gt;= "&amp;N53)-COUNTIF(Vertices[Eigenvector Centrality],"&gt;="&amp;N54)</f>
        <v>0</v>
      </c>
      <c r="P53" s="41">
        <f t="shared" si="16"/>
        <v>5.021997454545455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1.727272727272723</v>
      </c>
      <c r="G54" s="40">
        <f>COUNTIF(Vertices[In-Degree],"&gt;= "&amp;F54)-COUNTIF(Vertices[In-Degree],"&gt;="&amp;F55)</f>
        <v>0</v>
      </c>
      <c r="H54" s="39">
        <f t="shared" si="12"/>
        <v>17.454545454545446</v>
      </c>
      <c r="I54" s="40">
        <f>COUNTIF(Vertices[Out-Degree],"&gt;= "&amp;H54)-COUNTIF(Vertices[Out-Degree],"&gt;="&amp;H55)</f>
        <v>0</v>
      </c>
      <c r="J54" s="39">
        <f t="shared" si="13"/>
        <v>340.3636363636362</v>
      </c>
      <c r="K54" s="40">
        <f>COUNTIF(Vertices[Betweenness Centrality],"&gt;= "&amp;J54)-COUNTIF(Vertices[Betweenness Centrality],"&gt;="&amp;J55)</f>
        <v>0</v>
      </c>
      <c r="L54" s="39">
        <f t="shared" si="14"/>
        <v>0.03768090909090908</v>
      </c>
      <c r="M54" s="40">
        <f>COUNTIF(Vertices[Closeness Centrality],"&gt;= "&amp;L54)-COUNTIF(Vertices[Closeness Centrality],"&gt;="&amp;L55)</f>
        <v>0</v>
      </c>
      <c r="N54" s="39">
        <f t="shared" si="15"/>
        <v>0.1291264545454545</v>
      </c>
      <c r="O54" s="40">
        <f>COUNTIF(Vertices[Eigenvector Centrality],"&gt;= "&amp;N54)-COUNTIF(Vertices[Eigenvector Centrality],"&gt;="&amp;N55)</f>
        <v>0</v>
      </c>
      <c r="P54" s="39">
        <f t="shared" si="16"/>
        <v>5.134456363636365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1.7454545454545412</v>
      </c>
      <c r="G55" s="42">
        <f>COUNTIF(Vertices[In-Degree],"&gt;= "&amp;F55)-COUNTIF(Vertices[In-Degree],"&gt;="&amp;F56)</f>
        <v>0</v>
      </c>
      <c r="H55" s="41">
        <f t="shared" si="12"/>
        <v>17.890909090909084</v>
      </c>
      <c r="I55" s="42">
        <f>COUNTIF(Vertices[Out-Degree],"&gt;= "&amp;H55)-COUNTIF(Vertices[Out-Degree],"&gt;="&amp;H56)</f>
        <v>0</v>
      </c>
      <c r="J55" s="41">
        <f t="shared" si="13"/>
        <v>348.8727272727271</v>
      </c>
      <c r="K55" s="42">
        <f>COUNTIF(Vertices[Betweenness Centrality],"&gt;= "&amp;J55)-COUNTIF(Vertices[Betweenness Centrality],"&gt;="&amp;J56)</f>
        <v>0</v>
      </c>
      <c r="L55" s="41">
        <f t="shared" si="14"/>
        <v>0.038067381818181804</v>
      </c>
      <c r="M55" s="42">
        <f>COUNTIF(Vertices[Closeness Centrality],"&gt;= "&amp;L55)-COUNTIF(Vertices[Closeness Centrality],"&gt;="&amp;L56)</f>
        <v>0</v>
      </c>
      <c r="N55" s="41">
        <f t="shared" si="15"/>
        <v>0.13153649090909086</v>
      </c>
      <c r="O55" s="42">
        <f>COUNTIF(Vertices[Eigenvector Centrality],"&gt;= "&amp;N55)-COUNTIF(Vertices[Eigenvector Centrality],"&gt;="&amp;N56)</f>
        <v>0</v>
      </c>
      <c r="P55" s="41">
        <f t="shared" si="16"/>
        <v>5.246915272727274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1.7636363636363592</v>
      </c>
      <c r="G56" s="40">
        <f>COUNTIF(Vertices[In-Degree],"&gt;= "&amp;F56)-COUNTIF(Vertices[In-Degree],"&gt;="&amp;F57)</f>
        <v>0</v>
      </c>
      <c r="H56" s="39">
        <f t="shared" si="12"/>
        <v>18.32727272727272</v>
      </c>
      <c r="I56" s="40">
        <f>COUNTIF(Vertices[Out-Degree],"&gt;= "&amp;H56)-COUNTIF(Vertices[Out-Degree],"&gt;="&amp;H57)</f>
        <v>0</v>
      </c>
      <c r="J56" s="39">
        <f t="shared" si="13"/>
        <v>357.381818181818</v>
      </c>
      <c r="K56" s="40">
        <f>COUNTIF(Vertices[Betweenness Centrality],"&gt;= "&amp;J56)-COUNTIF(Vertices[Betweenness Centrality],"&gt;="&amp;J57)</f>
        <v>0</v>
      </c>
      <c r="L56" s="39">
        <f t="shared" si="14"/>
        <v>0.03845385454545453</v>
      </c>
      <c r="M56" s="40">
        <f>COUNTIF(Vertices[Closeness Centrality],"&gt;= "&amp;L56)-COUNTIF(Vertices[Closeness Centrality],"&gt;="&amp;L57)</f>
        <v>0</v>
      </c>
      <c r="N56" s="39">
        <f t="shared" si="15"/>
        <v>0.13394652727272724</v>
      </c>
      <c r="O56" s="40">
        <f>COUNTIF(Vertices[Eigenvector Centrality],"&gt;= "&amp;N56)-COUNTIF(Vertices[Eigenvector Centrality],"&gt;="&amp;N57)</f>
        <v>0</v>
      </c>
      <c r="P56" s="39">
        <f t="shared" si="16"/>
        <v>5.3593741818181835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2</v>
      </c>
      <c r="G57" s="44">
        <f>COUNTIF(Vertices[In-Degree],"&gt;= "&amp;F57)-COUNTIF(Vertices[In-Degree],"&gt;="&amp;F58)</f>
        <v>21</v>
      </c>
      <c r="H57" s="43">
        <f>MAX(Vertices[Out-Degree])</f>
        <v>24</v>
      </c>
      <c r="I57" s="44">
        <f>COUNTIF(Vertices[Out-Degree],"&gt;= "&amp;H57)-COUNTIF(Vertices[Out-Degree],"&gt;="&amp;H58)</f>
        <v>1</v>
      </c>
      <c r="J57" s="43">
        <f>MAX(Vertices[Betweenness Centrality])</f>
        <v>468</v>
      </c>
      <c r="K57" s="44">
        <f>COUNTIF(Vertices[Betweenness Centrality],"&gt;= "&amp;J57)-COUNTIF(Vertices[Betweenness Centrality],"&gt;="&amp;J58)</f>
        <v>1</v>
      </c>
      <c r="L57" s="43">
        <f>MAX(Vertices[Closeness Centrality])</f>
        <v>0.043478</v>
      </c>
      <c r="M57" s="44">
        <f>COUNTIF(Vertices[Closeness Centrality],"&gt;= "&amp;L57)-COUNTIF(Vertices[Closeness Centrality],"&gt;="&amp;L58)</f>
        <v>1</v>
      </c>
      <c r="N57" s="43">
        <f>MAX(Vertices[Eigenvector Centrality])</f>
        <v>0.165277</v>
      </c>
      <c r="O57" s="44">
        <f>COUNTIF(Vertices[Eigenvector Centrality],"&gt;= "&amp;N57)-COUNTIF(Vertices[Eigenvector Centrality],"&gt;="&amp;N58)</f>
        <v>1</v>
      </c>
      <c r="P57" s="43">
        <f>MAX(Vertices[PageRank])</f>
        <v>6.82134</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1</v>
      </c>
    </row>
    <row r="72" spans="1:2" ht="15">
      <c r="A72" s="35" t="s">
        <v>89</v>
      </c>
      <c r="B72" s="48">
        <f>IF(COUNT(Vertices[In-Degree])&gt;0,F57,NoMetricMessage)</f>
        <v>2</v>
      </c>
    </row>
    <row r="73" spans="1:2" ht="15">
      <c r="A73" s="35" t="s">
        <v>90</v>
      </c>
      <c r="B73" s="49">
        <f>_xlfn.IFERROR(AVERAGE(Vertices[In-Degree]),NoMetricMessage)</f>
        <v>1.875</v>
      </c>
    </row>
    <row r="74" spans="1:2" ht="15">
      <c r="A74" s="35" t="s">
        <v>91</v>
      </c>
      <c r="B74" s="49">
        <f>_xlfn.IFERROR(MEDIAN(Vertices[In-Degree]),NoMetricMessage)</f>
        <v>2</v>
      </c>
    </row>
    <row r="85" spans="1:2" ht="15">
      <c r="A85" s="35" t="s">
        <v>94</v>
      </c>
      <c r="B85" s="48">
        <f>IF(COUNT(Vertices[Out-Degree])&gt;0,H2,NoMetricMessage)</f>
        <v>0</v>
      </c>
    </row>
    <row r="86" spans="1:2" ht="15">
      <c r="A86" s="35" t="s">
        <v>95</v>
      </c>
      <c r="B86" s="48">
        <f>IF(COUNT(Vertices[Out-Degree])&gt;0,H57,NoMetricMessage)</f>
        <v>24</v>
      </c>
    </row>
    <row r="87" spans="1:2" ht="15">
      <c r="A87" s="35" t="s">
        <v>96</v>
      </c>
      <c r="B87" s="49">
        <f>_xlfn.IFERROR(AVERAGE(Vertices[Out-Degree]),NoMetricMessage)</f>
        <v>1.875</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468</v>
      </c>
    </row>
    <row r="101" spans="1:2" ht="15">
      <c r="A101" s="35" t="s">
        <v>102</v>
      </c>
      <c r="B101" s="49">
        <f>_xlfn.IFERROR(AVERAGE(Vertices[Betweenness Centrality]),NoMetricMessage)</f>
        <v>20.25</v>
      </c>
    </row>
    <row r="102" spans="1:2" ht="15">
      <c r="A102" s="35" t="s">
        <v>103</v>
      </c>
      <c r="B102" s="49">
        <f>_xlfn.IFERROR(MEDIAN(Vertices[Betweenness Centrality]),NoMetricMessage)</f>
        <v>0</v>
      </c>
    </row>
    <row r="113" spans="1:2" ht="15">
      <c r="A113" s="35" t="s">
        <v>106</v>
      </c>
      <c r="B113" s="49">
        <f>IF(COUNT(Vertices[Closeness Centrality])&gt;0,L2,NoMetricMessage)</f>
        <v>0.022222</v>
      </c>
    </row>
    <row r="114" spans="1:2" ht="15">
      <c r="A114" s="35" t="s">
        <v>107</v>
      </c>
      <c r="B114" s="49">
        <f>IF(COUNT(Vertices[Closeness Centrality])&gt;0,L57,NoMetricMessage)</f>
        <v>0.043478</v>
      </c>
    </row>
    <row r="115" spans="1:2" ht="15">
      <c r="A115" s="35" t="s">
        <v>108</v>
      </c>
      <c r="B115" s="49">
        <f>_xlfn.IFERROR(AVERAGE(Vertices[Closeness Centrality]),NoMetricMessage)</f>
        <v>0.023547750000000006</v>
      </c>
    </row>
    <row r="116" spans="1:2" ht="15">
      <c r="A116" s="35" t="s">
        <v>109</v>
      </c>
      <c r="B116" s="49">
        <f>_xlfn.IFERROR(MEDIAN(Vertices[Closeness Centrality]),NoMetricMessage)</f>
        <v>0.022727</v>
      </c>
    </row>
    <row r="127" spans="1:2" ht="15">
      <c r="A127" s="35" t="s">
        <v>112</v>
      </c>
      <c r="B127" s="49">
        <f>IF(COUNT(Vertices[Eigenvector Centrality])&gt;0,N2,NoMetricMessage)</f>
        <v>0.032725</v>
      </c>
    </row>
    <row r="128" spans="1:2" ht="15">
      <c r="A128" s="35" t="s">
        <v>113</v>
      </c>
      <c r="B128" s="49">
        <f>IF(COUNT(Vertices[Eigenvector Centrality])&gt;0,N57,NoMetricMessage)</f>
        <v>0.165277</v>
      </c>
    </row>
    <row r="129" spans="1:2" ht="15">
      <c r="A129" s="35" t="s">
        <v>114</v>
      </c>
      <c r="B129" s="49">
        <f>_xlfn.IFERROR(AVERAGE(Vertices[Eigenvector Centrality]),NoMetricMessage)</f>
        <v>0.04166666666666666</v>
      </c>
    </row>
    <row r="130" spans="1:2" ht="15">
      <c r="A130" s="35" t="s">
        <v>115</v>
      </c>
      <c r="B130" s="49">
        <f>_xlfn.IFERROR(MEDIAN(Vertices[Eigenvector Centrality]),NoMetricMessage)</f>
        <v>0.033699</v>
      </c>
    </row>
    <row r="141" spans="1:2" ht="15">
      <c r="A141" s="35" t="s">
        <v>140</v>
      </c>
      <c r="B141" s="49">
        <f>IF(COUNT(Vertices[PageRank])&gt;0,P2,NoMetricMessage)</f>
        <v>0.6361</v>
      </c>
    </row>
    <row r="142" spans="1:2" ht="15">
      <c r="A142" s="35" t="s">
        <v>141</v>
      </c>
      <c r="B142" s="49">
        <f>IF(COUNT(Vertices[PageRank])&gt;0,P57,NoMetricMessage)</f>
        <v>6.82134</v>
      </c>
    </row>
    <row r="143" spans="1:2" ht="15">
      <c r="A143" s="35" t="s">
        <v>142</v>
      </c>
      <c r="B143" s="49">
        <f>_xlfn.IFERROR(AVERAGE(Vertices[PageRank]),NoMetricMessage)</f>
        <v>0.9999788333333332</v>
      </c>
    </row>
    <row r="144" spans="1:2" ht="15">
      <c r="A144" s="35" t="s">
        <v>143</v>
      </c>
      <c r="B144" s="49">
        <f>_xlfn.IFERROR(MEDIAN(Vertices[PageRank]),NoMetricMessage)</f>
        <v>0.681021</v>
      </c>
    </row>
    <row r="155" spans="1:2" ht="15">
      <c r="A155" s="35" t="s">
        <v>118</v>
      </c>
      <c r="B155" s="49">
        <f>IF(COUNT(Vertices[Clustering Coefficient])&gt;0,R2,NoMetricMessage)</f>
        <v>0</v>
      </c>
    </row>
    <row r="156" spans="1:2" ht="15">
      <c r="A156" s="35" t="s">
        <v>119</v>
      </c>
      <c r="B156" s="49">
        <f>IF(COUNT(Vertices[Clustering Coefficient])&gt;0,R57,NoMetricMessage)</f>
        <v>1</v>
      </c>
    </row>
    <row r="157" spans="1:2" ht="15">
      <c r="A157" s="35" t="s">
        <v>120</v>
      </c>
      <c r="B157" s="49">
        <f>_xlfn.IFERROR(AVERAGE(Vertices[Clustering Coefficient]),NoMetricMessage)</f>
        <v>0.26719249952945606</v>
      </c>
    </row>
    <row r="158" spans="1:2" ht="15">
      <c r="A158" s="35" t="s">
        <v>121</v>
      </c>
      <c r="B158" s="49">
        <f>_xlfn.IFERROR(MEDIAN(Vertices[Clustering Coefficient]),NoMetricMessage)</f>
        <v>0.19642857142857142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18"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684</v>
      </c>
    </row>
    <row r="24" spans="10:11" ht="409.5">
      <c r="J24" t="s">
        <v>685</v>
      </c>
      <c r="K24" s="13" t="s">
        <v>1155</v>
      </c>
    </row>
    <row r="25" spans="10:11" ht="15">
      <c r="J25" t="s">
        <v>686</v>
      </c>
      <c r="K25" t="b">
        <v>0</v>
      </c>
    </row>
    <row r="26" spans="10:11" ht="15">
      <c r="J26" t="s">
        <v>1152</v>
      </c>
      <c r="K26" t="s">
        <v>1153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699</v>
      </c>
      <c r="B1" s="13" t="s">
        <v>702</v>
      </c>
      <c r="C1" s="13" t="s">
        <v>703</v>
      </c>
      <c r="D1" s="13" t="s">
        <v>705</v>
      </c>
      <c r="E1" s="13" t="s">
        <v>704</v>
      </c>
      <c r="F1" s="13" t="s">
        <v>707</v>
      </c>
      <c r="G1" s="13" t="s">
        <v>706</v>
      </c>
      <c r="H1" s="13" t="s">
        <v>709</v>
      </c>
      <c r="I1" s="85" t="s">
        <v>708</v>
      </c>
      <c r="J1" s="85" t="s">
        <v>710</v>
      </c>
    </row>
    <row r="2" spans="1:10" ht="15">
      <c r="A2" s="90" t="s">
        <v>271</v>
      </c>
      <c r="B2" s="85">
        <v>2</v>
      </c>
      <c r="C2" s="90" t="s">
        <v>269</v>
      </c>
      <c r="D2" s="85">
        <v>2</v>
      </c>
      <c r="E2" s="90" t="s">
        <v>271</v>
      </c>
      <c r="F2" s="85">
        <v>2</v>
      </c>
      <c r="G2" s="90" t="s">
        <v>266</v>
      </c>
      <c r="H2" s="85">
        <v>1</v>
      </c>
      <c r="I2" s="85"/>
      <c r="J2" s="85"/>
    </row>
    <row r="3" spans="1:10" ht="15">
      <c r="A3" s="90" t="s">
        <v>269</v>
      </c>
      <c r="B3" s="85">
        <v>2</v>
      </c>
      <c r="C3" s="90" t="s">
        <v>274</v>
      </c>
      <c r="D3" s="85">
        <v>1</v>
      </c>
      <c r="E3" s="85"/>
      <c r="F3" s="85"/>
      <c r="G3" s="85"/>
      <c r="H3" s="85"/>
      <c r="I3" s="85"/>
      <c r="J3" s="85"/>
    </row>
    <row r="4" spans="1:10" ht="15">
      <c r="A4" s="90" t="s">
        <v>273</v>
      </c>
      <c r="B4" s="85">
        <v>1</v>
      </c>
      <c r="C4" s="90" t="s">
        <v>275</v>
      </c>
      <c r="D4" s="85">
        <v>1</v>
      </c>
      <c r="E4" s="85"/>
      <c r="F4" s="85"/>
      <c r="G4" s="85"/>
      <c r="H4" s="85"/>
      <c r="I4" s="85"/>
      <c r="J4" s="85"/>
    </row>
    <row r="5" spans="1:10" ht="15">
      <c r="A5" s="90" t="s">
        <v>272</v>
      </c>
      <c r="B5" s="85">
        <v>1</v>
      </c>
      <c r="C5" s="90" t="s">
        <v>276</v>
      </c>
      <c r="D5" s="85">
        <v>1</v>
      </c>
      <c r="E5" s="85"/>
      <c r="F5" s="85"/>
      <c r="G5" s="85"/>
      <c r="H5" s="85"/>
      <c r="I5" s="85"/>
      <c r="J5" s="85"/>
    </row>
    <row r="6" spans="1:10" ht="15">
      <c r="A6" s="90" t="s">
        <v>270</v>
      </c>
      <c r="B6" s="85">
        <v>1</v>
      </c>
      <c r="C6" s="90" t="s">
        <v>277</v>
      </c>
      <c r="D6" s="85">
        <v>1</v>
      </c>
      <c r="E6" s="85"/>
      <c r="F6" s="85"/>
      <c r="G6" s="85"/>
      <c r="H6" s="85"/>
      <c r="I6" s="85"/>
      <c r="J6" s="85"/>
    </row>
    <row r="7" spans="1:10" ht="15">
      <c r="A7" s="90" t="s">
        <v>268</v>
      </c>
      <c r="B7" s="85">
        <v>1</v>
      </c>
      <c r="C7" s="90" t="s">
        <v>278</v>
      </c>
      <c r="D7" s="85">
        <v>1</v>
      </c>
      <c r="E7" s="85"/>
      <c r="F7" s="85"/>
      <c r="G7" s="85"/>
      <c r="H7" s="85"/>
      <c r="I7" s="85"/>
      <c r="J7" s="85"/>
    </row>
    <row r="8" spans="1:10" ht="15">
      <c r="A8" s="90" t="s">
        <v>700</v>
      </c>
      <c r="B8" s="85">
        <v>1</v>
      </c>
      <c r="C8" s="90" t="s">
        <v>279</v>
      </c>
      <c r="D8" s="85">
        <v>1</v>
      </c>
      <c r="E8" s="85"/>
      <c r="F8" s="85"/>
      <c r="G8" s="85"/>
      <c r="H8" s="85"/>
      <c r="I8" s="85"/>
      <c r="J8" s="85"/>
    </row>
    <row r="9" spans="1:10" ht="15">
      <c r="A9" s="90" t="s">
        <v>701</v>
      </c>
      <c r="B9" s="85">
        <v>1</v>
      </c>
      <c r="C9" s="90" t="s">
        <v>273</v>
      </c>
      <c r="D9" s="85">
        <v>1</v>
      </c>
      <c r="E9" s="85"/>
      <c r="F9" s="85"/>
      <c r="G9" s="85"/>
      <c r="H9" s="85"/>
      <c r="I9" s="85"/>
      <c r="J9" s="85"/>
    </row>
    <row r="10" spans="1:10" ht="15">
      <c r="A10" s="90" t="s">
        <v>266</v>
      </c>
      <c r="B10" s="85">
        <v>1</v>
      </c>
      <c r="C10" s="90" t="s">
        <v>272</v>
      </c>
      <c r="D10" s="85">
        <v>1</v>
      </c>
      <c r="E10" s="85"/>
      <c r="F10" s="85"/>
      <c r="G10" s="85"/>
      <c r="H10" s="85"/>
      <c r="I10" s="85"/>
      <c r="J10" s="85"/>
    </row>
    <row r="11" spans="1:10" ht="15">
      <c r="A11" s="90" t="s">
        <v>265</v>
      </c>
      <c r="B11" s="85">
        <v>1</v>
      </c>
      <c r="C11" s="90" t="s">
        <v>270</v>
      </c>
      <c r="D11" s="85">
        <v>1</v>
      </c>
      <c r="E11" s="85"/>
      <c r="F11" s="85"/>
      <c r="G11" s="85"/>
      <c r="H11" s="85"/>
      <c r="I11" s="85"/>
      <c r="J11" s="85"/>
    </row>
    <row r="14" spans="1:10" ht="15" customHeight="1">
      <c r="A14" s="13" t="s">
        <v>713</v>
      </c>
      <c r="B14" s="13" t="s">
        <v>702</v>
      </c>
      <c r="C14" s="13" t="s">
        <v>716</v>
      </c>
      <c r="D14" s="13" t="s">
        <v>705</v>
      </c>
      <c r="E14" s="13" t="s">
        <v>717</v>
      </c>
      <c r="F14" s="13" t="s">
        <v>707</v>
      </c>
      <c r="G14" s="13" t="s">
        <v>718</v>
      </c>
      <c r="H14" s="13" t="s">
        <v>709</v>
      </c>
      <c r="I14" s="85" t="s">
        <v>719</v>
      </c>
      <c r="J14" s="85" t="s">
        <v>710</v>
      </c>
    </row>
    <row r="15" spans="1:10" ht="15">
      <c r="A15" s="85" t="s">
        <v>288</v>
      </c>
      <c r="B15" s="85">
        <v>3</v>
      </c>
      <c r="C15" s="85" t="s">
        <v>288</v>
      </c>
      <c r="D15" s="85">
        <v>3</v>
      </c>
      <c r="E15" s="85" t="s">
        <v>286</v>
      </c>
      <c r="F15" s="85">
        <v>2</v>
      </c>
      <c r="G15" s="85" t="s">
        <v>280</v>
      </c>
      <c r="H15" s="85">
        <v>1</v>
      </c>
      <c r="I15" s="85"/>
      <c r="J15" s="85"/>
    </row>
    <row r="16" spans="1:10" ht="15">
      <c r="A16" s="85" t="s">
        <v>286</v>
      </c>
      <c r="B16" s="85">
        <v>2</v>
      </c>
      <c r="C16" s="85" t="s">
        <v>284</v>
      </c>
      <c r="D16" s="85">
        <v>2</v>
      </c>
      <c r="E16" s="85"/>
      <c r="F16" s="85"/>
      <c r="G16" s="85"/>
      <c r="H16" s="85"/>
      <c r="I16" s="85"/>
      <c r="J16" s="85"/>
    </row>
    <row r="17" spans="1:10" ht="15">
      <c r="A17" s="85" t="s">
        <v>284</v>
      </c>
      <c r="B17" s="85">
        <v>2</v>
      </c>
      <c r="C17" s="85" t="s">
        <v>289</v>
      </c>
      <c r="D17" s="85">
        <v>1</v>
      </c>
      <c r="E17" s="85"/>
      <c r="F17" s="85"/>
      <c r="G17" s="85"/>
      <c r="H17" s="85"/>
      <c r="I17" s="85"/>
      <c r="J17" s="85"/>
    </row>
    <row r="18" spans="1:10" ht="15">
      <c r="A18" s="85" t="s">
        <v>280</v>
      </c>
      <c r="B18" s="85">
        <v>2</v>
      </c>
      <c r="C18" s="85" t="s">
        <v>290</v>
      </c>
      <c r="D18" s="85">
        <v>1</v>
      </c>
      <c r="E18" s="85"/>
      <c r="F18" s="85"/>
      <c r="G18" s="85"/>
      <c r="H18" s="85"/>
      <c r="I18" s="85"/>
      <c r="J18" s="85"/>
    </row>
    <row r="19" spans="1:10" ht="15">
      <c r="A19" s="85" t="s">
        <v>287</v>
      </c>
      <c r="B19" s="85">
        <v>1</v>
      </c>
      <c r="C19" s="85" t="s">
        <v>291</v>
      </c>
      <c r="D19" s="85">
        <v>1</v>
      </c>
      <c r="E19" s="85"/>
      <c r="F19" s="85"/>
      <c r="G19" s="85"/>
      <c r="H19" s="85"/>
      <c r="I19" s="85"/>
      <c r="J19" s="85"/>
    </row>
    <row r="20" spans="1:10" ht="15">
      <c r="A20" s="85" t="s">
        <v>285</v>
      </c>
      <c r="B20" s="85">
        <v>1</v>
      </c>
      <c r="C20" s="85" t="s">
        <v>292</v>
      </c>
      <c r="D20" s="85">
        <v>1</v>
      </c>
      <c r="E20" s="85"/>
      <c r="F20" s="85"/>
      <c r="G20" s="85"/>
      <c r="H20" s="85"/>
      <c r="I20" s="85"/>
      <c r="J20" s="85"/>
    </row>
    <row r="21" spans="1:10" ht="15">
      <c r="A21" s="85" t="s">
        <v>283</v>
      </c>
      <c r="B21" s="85">
        <v>1</v>
      </c>
      <c r="C21" s="85" t="s">
        <v>287</v>
      </c>
      <c r="D21" s="85">
        <v>1</v>
      </c>
      <c r="E21" s="85"/>
      <c r="F21" s="85"/>
      <c r="G21" s="85"/>
      <c r="H21" s="85"/>
      <c r="I21" s="85"/>
      <c r="J21" s="85"/>
    </row>
    <row r="22" spans="1:10" ht="15">
      <c r="A22" s="85" t="s">
        <v>714</v>
      </c>
      <c r="B22" s="85">
        <v>1</v>
      </c>
      <c r="C22" s="85" t="s">
        <v>285</v>
      </c>
      <c r="D22" s="85">
        <v>1</v>
      </c>
      <c r="E22" s="85"/>
      <c r="F22" s="85"/>
      <c r="G22" s="85"/>
      <c r="H22" s="85"/>
      <c r="I22" s="85"/>
      <c r="J22" s="85"/>
    </row>
    <row r="23" spans="1:10" ht="15">
      <c r="A23" s="85" t="s">
        <v>715</v>
      </c>
      <c r="B23" s="85">
        <v>1</v>
      </c>
      <c r="C23" s="85" t="s">
        <v>283</v>
      </c>
      <c r="D23" s="85">
        <v>1</v>
      </c>
      <c r="E23" s="85"/>
      <c r="F23" s="85"/>
      <c r="G23" s="85"/>
      <c r="H23" s="85"/>
      <c r="I23" s="85"/>
      <c r="J23" s="85"/>
    </row>
    <row r="24" spans="1:10" ht="15">
      <c r="A24" s="85" t="s">
        <v>281</v>
      </c>
      <c r="B24" s="85">
        <v>1</v>
      </c>
      <c r="C24" s="85" t="s">
        <v>714</v>
      </c>
      <c r="D24" s="85">
        <v>1</v>
      </c>
      <c r="E24" s="85"/>
      <c r="F24" s="85"/>
      <c r="G24" s="85"/>
      <c r="H24" s="85"/>
      <c r="I24" s="85"/>
      <c r="J24" s="85"/>
    </row>
    <row r="27" spans="1:10" ht="15" customHeight="1">
      <c r="A27" s="13" t="s">
        <v>722</v>
      </c>
      <c r="B27" s="13" t="s">
        <v>702</v>
      </c>
      <c r="C27" s="13" t="s">
        <v>731</v>
      </c>
      <c r="D27" s="13" t="s">
        <v>705</v>
      </c>
      <c r="E27" s="13" t="s">
        <v>732</v>
      </c>
      <c r="F27" s="13" t="s">
        <v>707</v>
      </c>
      <c r="G27" s="85" t="s">
        <v>733</v>
      </c>
      <c r="H27" s="85" t="s">
        <v>709</v>
      </c>
      <c r="I27" s="85" t="s">
        <v>734</v>
      </c>
      <c r="J27" s="85" t="s">
        <v>710</v>
      </c>
    </row>
    <row r="28" spans="1:10" ht="15">
      <c r="A28" s="85" t="s">
        <v>723</v>
      </c>
      <c r="B28" s="85">
        <v>3</v>
      </c>
      <c r="C28" s="85" t="s">
        <v>293</v>
      </c>
      <c r="D28" s="85">
        <v>2</v>
      </c>
      <c r="E28" s="85" t="s">
        <v>724</v>
      </c>
      <c r="F28" s="85">
        <v>2</v>
      </c>
      <c r="G28" s="85"/>
      <c r="H28" s="85"/>
      <c r="I28" s="85"/>
      <c r="J28" s="85"/>
    </row>
    <row r="29" spans="1:10" ht="15">
      <c r="A29" s="85" t="s">
        <v>724</v>
      </c>
      <c r="B29" s="85">
        <v>2</v>
      </c>
      <c r="C29" s="85" t="s">
        <v>299</v>
      </c>
      <c r="D29" s="85">
        <v>1</v>
      </c>
      <c r="E29" s="85" t="s">
        <v>723</v>
      </c>
      <c r="F29" s="85">
        <v>2</v>
      </c>
      <c r="G29" s="85"/>
      <c r="H29" s="85"/>
      <c r="I29" s="85"/>
      <c r="J29" s="85"/>
    </row>
    <row r="30" spans="1:10" ht="15">
      <c r="A30" s="85" t="s">
        <v>293</v>
      </c>
      <c r="B30" s="85">
        <v>2</v>
      </c>
      <c r="C30" s="85" t="s">
        <v>723</v>
      </c>
      <c r="D30" s="85">
        <v>1</v>
      </c>
      <c r="E30" s="85"/>
      <c r="F30" s="85"/>
      <c r="G30" s="85"/>
      <c r="H30" s="85"/>
      <c r="I30" s="85"/>
      <c r="J30" s="85"/>
    </row>
    <row r="31" spans="1:10" ht="15">
      <c r="A31" s="85" t="s">
        <v>725</v>
      </c>
      <c r="B31" s="85">
        <v>1</v>
      </c>
      <c r="C31" s="85" t="s">
        <v>725</v>
      </c>
      <c r="D31" s="85">
        <v>1</v>
      </c>
      <c r="E31" s="85"/>
      <c r="F31" s="85"/>
      <c r="G31" s="85"/>
      <c r="H31" s="85"/>
      <c r="I31" s="85"/>
      <c r="J31" s="85"/>
    </row>
    <row r="32" spans="1:10" ht="15">
      <c r="A32" s="85" t="s">
        <v>726</v>
      </c>
      <c r="B32" s="85">
        <v>1</v>
      </c>
      <c r="C32" s="85" t="s">
        <v>726</v>
      </c>
      <c r="D32" s="85">
        <v>1</v>
      </c>
      <c r="E32" s="85"/>
      <c r="F32" s="85"/>
      <c r="G32" s="85"/>
      <c r="H32" s="85"/>
      <c r="I32" s="85"/>
      <c r="J32" s="85"/>
    </row>
    <row r="33" spans="1:10" ht="15">
      <c r="A33" s="85" t="s">
        <v>296</v>
      </c>
      <c r="B33" s="85">
        <v>1</v>
      </c>
      <c r="C33" s="85" t="s">
        <v>296</v>
      </c>
      <c r="D33" s="85">
        <v>1</v>
      </c>
      <c r="E33" s="85"/>
      <c r="F33" s="85"/>
      <c r="G33" s="85"/>
      <c r="H33" s="85"/>
      <c r="I33" s="85"/>
      <c r="J33" s="85"/>
    </row>
    <row r="34" spans="1:10" ht="15">
      <c r="A34" s="85" t="s">
        <v>727</v>
      </c>
      <c r="B34" s="85">
        <v>1</v>
      </c>
      <c r="C34" s="85" t="s">
        <v>727</v>
      </c>
      <c r="D34" s="85">
        <v>1</v>
      </c>
      <c r="E34" s="85"/>
      <c r="F34" s="85"/>
      <c r="G34" s="85"/>
      <c r="H34" s="85"/>
      <c r="I34" s="85"/>
      <c r="J34" s="85"/>
    </row>
    <row r="35" spans="1:10" ht="15">
      <c r="A35" s="85" t="s">
        <v>728</v>
      </c>
      <c r="B35" s="85">
        <v>1</v>
      </c>
      <c r="C35" s="85" t="s">
        <v>728</v>
      </c>
      <c r="D35" s="85">
        <v>1</v>
      </c>
      <c r="E35" s="85"/>
      <c r="F35" s="85"/>
      <c r="G35" s="85"/>
      <c r="H35" s="85"/>
      <c r="I35" s="85"/>
      <c r="J35" s="85"/>
    </row>
    <row r="36" spans="1:10" ht="15">
      <c r="A36" s="85" t="s">
        <v>729</v>
      </c>
      <c r="B36" s="85">
        <v>1</v>
      </c>
      <c r="C36" s="85" t="s">
        <v>729</v>
      </c>
      <c r="D36" s="85">
        <v>1</v>
      </c>
      <c r="E36" s="85"/>
      <c r="F36" s="85"/>
      <c r="G36" s="85"/>
      <c r="H36" s="85"/>
      <c r="I36" s="85"/>
      <c r="J36" s="85"/>
    </row>
    <row r="37" spans="1:10" ht="15">
      <c r="A37" s="85" t="s">
        <v>730</v>
      </c>
      <c r="B37" s="85">
        <v>1</v>
      </c>
      <c r="C37" s="85" t="s">
        <v>730</v>
      </c>
      <c r="D37" s="85">
        <v>1</v>
      </c>
      <c r="E37" s="85"/>
      <c r="F37" s="85"/>
      <c r="G37" s="85"/>
      <c r="H37" s="85"/>
      <c r="I37" s="85"/>
      <c r="J37" s="85"/>
    </row>
    <row r="40" spans="1:10" ht="15" customHeight="1">
      <c r="A40" s="13" t="s">
        <v>737</v>
      </c>
      <c r="B40" s="13" t="s">
        <v>702</v>
      </c>
      <c r="C40" s="13" t="s">
        <v>748</v>
      </c>
      <c r="D40" s="13" t="s">
        <v>705</v>
      </c>
      <c r="E40" s="13" t="s">
        <v>755</v>
      </c>
      <c r="F40" s="13" t="s">
        <v>707</v>
      </c>
      <c r="G40" s="13" t="s">
        <v>757</v>
      </c>
      <c r="H40" s="13" t="s">
        <v>709</v>
      </c>
      <c r="I40" s="85" t="s">
        <v>759</v>
      </c>
      <c r="J40" s="85" t="s">
        <v>710</v>
      </c>
    </row>
    <row r="41" spans="1:10" ht="15">
      <c r="A41" s="93" t="s">
        <v>738</v>
      </c>
      <c r="B41" s="93">
        <v>2</v>
      </c>
      <c r="C41" s="93" t="s">
        <v>744</v>
      </c>
      <c r="D41" s="93">
        <v>9</v>
      </c>
      <c r="E41" s="93" t="s">
        <v>233</v>
      </c>
      <c r="F41" s="93">
        <v>2</v>
      </c>
      <c r="G41" s="93" t="s">
        <v>758</v>
      </c>
      <c r="H41" s="93">
        <v>2</v>
      </c>
      <c r="I41" s="93"/>
      <c r="J41" s="93"/>
    </row>
    <row r="42" spans="1:10" ht="15">
      <c r="A42" s="93" t="s">
        <v>739</v>
      </c>
      <c r="B42" s="93">
        <v>2</v>
      </c>
      <c r="C42" s="93" t="s">
        <v>743</v>
      </c>
      <c r="D42" s="93">
        <v>9</v>
      </c>
      <c r="E42" s="93" t="s">
        <v>743</v>
      </c>
      <c r="F42" s="93">
        <v>2</v>
      </c>
      <c r="G42" s="93"/>
      <c r="H42" s="93"/>
      <c r="I42" s="93"/>
      <c r="J42" s="93"/>
    </row>
    <row r="43" spans="1:10" ht="15">
      <c r="A43" s="93" t="s">
        <v>740</v>
      </c>
      <c r="B43" s="93">
        <v>0</v>
      </c>
      <c r="C43" s="93" t="s">
        <v>745</v>
      </c>
      <c r="D43" s="93">
        <v>8</v>
      </c>
      <c r="E43" s="93" t="s">
        <v>234</v>
      </c>
      <c r="F43" s="93">
        <v>2</v>
      </c>
      <c r="G43" s="93"/>
      <c r="H43" s="93"/>
      <c r="I43" s="93"/>
      <c r="J43" s="93"/>
    </row>
    <row r="44" spans="1:10" ht="15">
      <c r="A44" s="93" t="s">
        <v>741</v>
      </c>
      <c r="B44" s="93">
        <v>729</v>
      </c>
      <c r="C44" s="93" t="s">
        <v>747</v>
      </c>
      <c r="D44" s="93">
        <v>6</v>
      </c>
      <c r="E44" s="93" t="s">
        <v>756</v>
      </c>
      <c r="F44" s="93">
        <v>2</v>
      </c>
      <c r="G44" s="93"/>
      <c r="H44" s="93"/>
      <c r="I44" s="93"/>
      <c r="J44" s="93"/>
    </row>
    <row r="45" spans="1:10" ht="15">
      <c r="A45" s="93" t="s">
        <v>742</v>
      </c>
      <c r="B45" s="93">
        <v>733</v>
      </c>
      <c r="C45" s="93" t="s">
        <v>749</v>
      </c>
      <c r="D45" s="93">
        <v>6</v>
      </c>
      <c r="E45" s="93" t="s">
        <v>746</v>
      </c>
      <c r="F45" s="93">
        <v>2</v>
      </c>
      <c r="G45" s="93"/>
      <c r="H45" s="93"/>
      <c r="I45" s="93"/>
      <c r="J45" s="93"/>
    </row>
    <row r="46" spans="1:10" ht="15">
      <c r="A46" s="93" t="s">
        <v>743</v>
      </c>
      <c r="B46" s="93">
        <v>11</v>
      </c>
      <c r="C46" s="93" t="s">
        <v>750</v>
      </c>
      <c r="D46" s="93">
        <v>4</v>
      </c>
      <c r="E46" s="93"/>
      <c r="F46" s="93"/>
      <c r="G46" s="93"/>
      <c r="H46" s="93"/>
      <c r="I46" s="93"/>
      <c r="J46" s="93"/>
    </row>
    <row r="47" spans="1:10" ht="15">
      <c r="A47" s="93" t="s">
        <v>744</v>
      </c>
      <c r="B47" s="93">
        <v>9</v>
      </c>
      <c r="C47" s="93" t="s">
        <v>751</v>
      </c>
      <c r="D47" s="93">
        <v>4</v>
      </c>
      <c r="E47" s="93"/>
      <c r="F47" s="93"/>
      <c r="G47" s="93"/>
      <c r="H47" s="93"/>
      <c r="I47" s="93"/>
      <c r="J47" s="93"/>
    </row>
    <row r="48" spans="1:10" ht="15">
      <c r="A48" s="93" t="s">
        <v>745</v>
      </c>
      <c r="B48" s="93">
        <v>8</v>
      </c>
      <c r="C48" s="93" t="s">
        <v>752</v>
      </c>
      <c r="D48" s="93">
        <v>4</v>
      </c>
      <c r="E48" s="93"/>
      <c r="F48" s="93"/>
      <c r="G48" s="93"/>
      <c r="H48" s="93"/>
      <c r="I48" s="93"/>
      <c r="J48" s="93"/>
    </row>
    <row r="49" spans="1:10" ht="15">
      <c r="A49" s="93" t="s">
        <v>746</v>
      </c>
      <c r="B49" s="93">
        <v>6</v>
      </c>
      <c r="C49" s="93" t="s">
        <v>753</v>
      </c>
      <c r="D49" s="93">
        <v>4</v>
      </c>
      <c r="E49" s="93"/>
      <c r="F49" s="93"/>
      <c r="G49" s="93"/>
      <c r="H49" s="93"/>
      <c r="I49" s="93"/>
      <c r="J49" s="93"/>
    </row>
    <row r="50" spans="1:10" ht="15">
      <c r="A50" s="93" t="s">
        <v>747</v>
      </c>
      <c r="B50" s="93">
        <v>6</v>
      </c>
      <c r="C50" s="93" t="s">
        <v>754</v>
      </c>
      <c r="D50" s="93">
        <v>4</v>
      </c>
      <c r="E50" s="93"/>
      <c r="F50" s="93"/>
      <c r="G50" s="93"/>
      <c r="H50" s="93"/>
      <c r="I50" s="93"/>
      <c r="J50" s="93"/>
    </row>
    <row r="53" spans="1:10" ht="15" customHeight="1">
      <c r="A53" s="13" t="s">
        <v>763</v>
      </c>
      <c r="B53" s="13" t="s">
        <v>702</v>
      </c>
      <c r="C53" s="13" t="s">
        <v>774</v>
      </c>
      <c r="D53" s="13" t="s">
        <v>705</v>
      </c>
      <c r="E53" s="13" t="s">
        <v>782</v>
      </c>
      <c r="F53" s="13" t="s">
        <v>707</v>
      </c>
      <c r="G53" s="85" t="s">
        <v>783</v>
      </c>
      <c r="H53" s="85" t="s">
        <v>709</v>
      </c>
      <c r="I53" s="85" t="s">
        <v>784</v>
      </c>
      <c r="J53" s="85" t="s">
        <v>710</v>
      </c>
    </row>
    <row r="54" spans="1:10" ht="15">
      <c r="A54" s="93" t="s">
        <v>764</v>
      </c>
      <c r="B54" s="93">
        <v>4</v>
      </c>
      <c r="C54" s="93" t="s">
        <v>767</v>
      </c>
      <c r="D54" s="93">
        <v>4</v>
      </c>
      <c r="E54" s="93" t="s">
        <v>764</v>
      </c>
      <c r="F54" s="93">
        <v>2</v>
      </c>
      <c r="G54" s="93"/>
      <c r="H54" s="93"/>
      <c r="I54" s="93"/>
      <c r="J54" s="93"/>
    </row>
    <row r="55" spans="1:10" ht="15">
      <c r="A55" s="93" t="s">
        <v>765</v>
      </c>
      <c r="B55" s="93">
        <v>4</v>
      </c>
      <c r="C55" s="93" t="s">
        <v>765</v>
      </c>
      <c r="D55" s="93">
        <v>4</v>
      </c>
      <c r="E55" s="93"/>
      <c r="F55" s="93"/>
      <c r="G55" s="93"/>
      <c r="H55" s="93"/>
      <c r="I55" s="93"/>
      <c r="J55" s="93"/>
    </row>
    <row r="56" spans="1:10" ht="15">
      <c r="A56" s="93" t="s">
        <v>766</v>
      </c>
      <c r="B56" s="93">
        <v>4</v>
      </c>
      <c r="C56" s="93" t="s">
        <v>766</v>
      </c>
      <c r="D56" s="93">
        <v>4</v>
      </c>
      <c r="E56" s="93"/>
      <c r="F56" s="93"/>
      <c r="G56" s="93"/>
      <c r="H56" s="93"/>
      <c r="I56" s="93"/>
      <c r="J56" s="93"/>
    </row>
    <row r="57" spans="1:10" ht="15">
      <c r="A57" s="93" t="s">
        <v>767</v>
      </c>
      <c r="B57" s="93">
        <v>4</v>
      </c>
      <c r="C57" s="93" t="s">
        <v>775</v>
      </c>
      <c r="D57" s="93">
        <v>2</v>
      </c>
      <c r="E57" s="93"/>
      <c r="F57" s="93"/>
      <c r="G57" s="93"/>
      <c r="H57" s="93"/>
      <c r="I57" s="93"/>
      <c r="J57" s="93"/>
    </row>
    <row r="58" spans="1:10" ht="15">
      <c r="A58" s="93" t="s">
        <v>768</v>
      </c>
      <c r="B58" s="93">
        <v>2</v>
      </c>
      <c r="C58" s="93" t="s">
        <v>776</v>
      </c>
      <c r="D58" s="93">
        <v>2</v>
      </c>
      <c r="E58" s="93"/>
      <c r="F58" s="93"/>
      <c r="G58" s="93"/>
      <c r="H58" s="93"/>
      <c r="I58" s="93"/>
      <c r="J58" s="93"/>
    </row>
    <row r="59" spans="1:10" ht="15">
      <c r="A59" s="93" t="s">
        <v>769</v>
      </c>
      <c r="B59" s="93">
        <v>2</v>
      </c>
      <c r="C59" s="93" t="s">
        <v>777</v>
      </c>
      <c r="D59" s="93">
        <v>2</v>
      </c>
      <c r="E59" s="93"/>
      <c r="F59" s="93"/>
      <c r="G59" s="93"/>
      <c r="H59" s="93"/>
      <c r="I59" s="93"/>
      <c r="J59" s="93"/>
    </row>
    <row r="60" spans="1:10" ht="15">
      <c r="A60" s="93" t="s">
        <v>770</v>
      </c>
      <c r="B60" s="93">
        <v>2</v>
      </c>
      <c r="C60" s="93" t="s">
        <v>778</v>
      </c>
      <c r="D60" s="93">
        <v>2</v>
      </c>
      <c r="E60" s="93"/>
      <c r="F60" s="93"/>
      <c r="G60" s="93"/>
      <c r="H60" s="93"/>
      <c r="I60" s="93"/>
      <c r="J60" s="93"/>
    </row>
    <row r="61" spans="1:10" ht="15">
      <c r="A61" s="93" t="s">
        <v>771</v>
      </c>
      <c r="B61" s="93">
        <v>2</v>
      </c>
      <c r="C61" s="93" t="s">
        <v>779</v>
      </c>
      <c r="D61" s="93">
        <v>2</v>
      </c>
      <c r="E61" s="93"/>
      <c r="F61" s="93"/>
      <c r="G61" s="93"/>
      <c r="H61" s="93"/>
      <c r="I61" s="93"/>
      <c r="J61" s="93"/>
    </row>
    <row r="62" spans="1:10" ht="15">
      <c r="A62" s="93" t="s">
        <v>772</v>
      </c>
      <c r="B62" s="93">
        <v>2</v>
      </c>
      <c r="C62" s="93" t="s">
        <v>780</v>
      </c>
      <c r="D62" s="93">
        <v>2</v>
      </c>
      <c r="E62" s="93"/>
      <c r="F62" s="93"/>
      <c r="G62" s="93"/>
      <c r="H62" s="93"/>
      <c r="I62" s="93"/>
      <c r="J62" s="93"/>
    </row>
    <row r="63" spans="1:10" ht="15">
      <c r="A63" s="93" t="s">
        <v>773</v>
      </c>
      <c r="B63" s="93">
        <v>2</v>
      </c>
      <c r="C63" s="93" t="s">
        <v>781</v>
      </c>
      <c r="D63" s="93">
        <v>2</v>
      </c>
      <c r="E63" s="93"/>
      <c r="F63" s="93"/>
      <c r="G63" s="93"/>
      <c r="H63" s="93"/>
      <c r="I63" s="93"/>
      <c r="J63" s="93"/>
    </row>
    <row r="66" spans="1:10" ht="15" customHeight="1">
      <c r="A66" s="13" t="s">
        <v>787</v>
      </c>
      <c r="B66" s="13" t="s">
        <v>702</v>
      </c>
      <c r="C66" s="13" t="s">
        <v>789</v>
      </c>
      <c r="D66" s="13" t="s">
        <v>705</v>
      </c>
      <c r="E66" s="85" t="s">
        <v>790</v>
      </c>
      <c r="F66" s="85" t="s">
        <v>707</v>
      </c>
      <c r="G66" s="13" t="s">
        <v>793</v>
      </c>
      <c r="H66" s="13" t="s">
        <v>709</v>
      </c>
      <c r="I66" s="13" t="s">
        <v>795</v>
      </c>
      <c r="J66" s="13" t="s">
        <v>710</v>
      </c>
    </row>
    <row r="67" spans="1:10" ht="15">
      <c r="A67" s="85" t="s">
        <v>230</v>
      </c>
      <c r="B67" s="85">
        <v>2</v>
      </c>
      <c r="C67" s="85" t="s">
        <v>227</v>
      </c>
      <c r="D67" s="85">
        <v>1</v>
      </c>
      <c r="E67" s="85"/>
      <c r="F67" s="85"/>
      <c r="G67" s="85" t="s">
        <v>230</v>
      </c>
      <c r="H67" s="85">
        <v>1</v>
      </c>
      <c r="I67" s="85" t="s">
        <v>215</v>
      </c>
      <c r="J67" s="85">
        <v>1</v>
      </c>
    </row>
    <row r="68" spans="1:10" ht="15">
      <c r="A68" s="85" t="s">
        <v>227</v>
      </c>
      <c r="B68" s="85">
        <v>1</v>
      </c>
      <c r="C68" s="85" t="s">
        <v>230</v>
      </c>
      <c r="D68" s="85">
        <v>1</v>
      </c>
      <c r="E68" s="85"/>
      <c r="F68" s="85"/>
      <c r="G68" s="85"/>
      <c r="H68" s="85"/>
      <c r="I68" s="85"/>
      <c r="J68" s="85"/>
    </row>
    <row r="69" spans="1:10" ht="15">
      <c r="A69" s="85" t="s">
        <v>215</v>
      </c>
      <c r="B69" s="85">
        <v>1</v>
      </c>
      <c r="C69" s="85"/>
      <c r="D69" s="85"/>
      <c r="E69" s="85"/>
      <c r="F69" s="85"/>
      <c r="G69" s="85"/>
      <c r="H69" s="85"/>
      <c r="I69" s="85"/>
      <c r="J69" s="85"/>
    </row>
    <row r="72" spans="1:10" ht="15" customHeight="1">
      <c r="A72" s="13" t="s">
        <v>788</v>
      </c>
      <c r="B72" s="13" t="s">
        <v>702</v>
      </c>
      <c r="C72" s="13" t="s">
        <v>791</v>
      </c>
      <c r="D72" s="13" t="s">
        <v>705</v>
      </c>
      <c r="E72" s="13" t="s">
        <v>792</v>
      </c>
      <c r="F72" s="13" t="s">
        <v>707</v>
      </c>
      <c r="G72" s="13" t="s">
        <v>794</v>
      </c>
      <c r="H72" s="13" t="s">
        <v>709</v>
      </c>
      <c r="I72" s="13" t="s">
        <v>796</v>
      </c>
      <c r="J72" s="13" t="s">
        <v>710</v>
      </c>
    </row>
    <row r="73" spans="1:10" ht="15">
      <c r="A73" s="85" t="s">
        <v>233</v>
      </c>
      <c r="B73" s="85">
        <v>4</v>
      </c>
      <c r="C73" s="85" t="s">
        <v>237</v>
      </c>
      <c r="D73" s="85">
        <v>2</v>
      </c>
      <c r="E73" s="85" t="s">
        <v>233</v>
      </c>
      <c r="F73" s="85">
        <v>2</v>
      </c>
      <c r="G73" s="85" t="s">
        <v>229</v>
      </c>
      <c r="H73" s="85">
        <v>1</v>
      </c>
      <c r="I73" s="85" t="s">
        <v>237</v>
      </c>
      <c r="J73" s="85">
        <v>1</v>
      </c>
    </row>
    <row r="74" spans="1:10" ht="15">
      <c r="A74" s="85" t="s">
        <v>234</v>
      </c>
      <c r="B74" s="85">
        <v>4</v>
      </c>
      <c r="C74" s="85" t="s">
        <v>234</v>
      </c>
      <c r="D74" s="85">
        <v>2</v>
      </c>
      <c r="E74" s="85" t="s">
        <v>234</v>
      </c>
      <c r="F74" s="85">
        <v>2</v>
      </c>
      <c r="G74" s="85" t="s">
        <v>228</v>
      </c>
      <c r="H74" s="85">
        <v>1</v>
      </c>
      <c r="I74" s="85"/>
      <c r="J74" s="85"/>
    </row>
    <row r="75" spans="1:10" ht="15">
      <c r="A75" s="85" t="s">
        <v>237</v>
      </c>
      <c r="B75" s="85">
        <v>3</v>
      </c>
      <c r="C75" s="85" t="s">
        <v>233</v>
      </c>
      <c r="D75" s="85">
        <v>2</v>
      </c>
      <c r="E75" s="85" t="s">
        <v>236</v>
      </c>
      <c r="F75" s="85">
        <v>1</v>
      </c>
      <c r="G75" s="85"/>
      <c r="H75" s="85"/>
      <c r="I75" s="85"/>
      <c r="J75" s="85"/>
    </row>
    <row r="76" spans="1:10" ht="15">
      <c r="A76" s="85" t="s">
        <v>236</v>
      </c>
      <c r="B76" s="85">
        <v>2</v>
      </c>
      <c r="C76" s="85" t="s">
        <v>229</v>
      </c>
      <c r="D76" s="85">
        <v>1</v>
      </c>
      <c r="E76" s="85" t="s">
        <v>235</v>
      </c>
      <c r="F76" s="85">
        <v>1</v>
      </c>
      <c r="G76" s="85"/>
      <c r="H76" s="85"/>
      <c r="I76" s="85"/>
      <c r="J76" s="85"/>
    </row>
    <row r="77" spans="1:10" ht="15">
      <c r="A77" s="85" t="s">
        <v>235</v>
      </c>
      <c r="B77" s="85">
        <v>2</v>
      </c>
      <c r="C77" s="85" t="s">
        <v>228</v>
      </c>
      <c r="D77" s="85">
        <v>1</v>
      </c>
      <c r="E77" s="85" t="s">
        <v>232</v>
      </c>
      <c r="F77" s="85">
        <v>1</v>
      </c>
      <c r="G77" s="85"/>
      <c r="H77" s="85"/>
      <c r="I77" s="85"/>
      <c r="J77" s="85"/>
    </row>
    <row r="78" spans="1:10" ht="15">
      <c r="A78" s="85" t="s">
        <v>232</v>
      </c>
      <c r="B78" s="85">
        <v>2</v>
      </c>
      <c r="C78" s="85" t="s">
        <v>232</v>
      </c>
      <c r="D78" s="85">
        <v>1</v>
      </c>
      <c r="E78" s="85" t="s">
        <v>231</v>
      </c>
      <c r="F78" s="85">
        <v>1</v>
      </c>
      <c r="G78" s="85"/>
      <c r="H78" s="85"/>
      <c r="I78" s="85"/>
      <c r="J78" s="85"/>
    </row>
    <row r="79" spans="1:10" ht="15">
      <c r="A79" s="85" t="s">
        <v>231</v>
      </c>
      <c r="B79" s="85">
        <v>2</v>
      </c>
      <c r="C79" s="85" t="s">
        <v>231</v>
      </c>
      <c r="D79" s="85">
        <v>1</v>
      </c>
      <c r="E79" s="85"/>
      <c r="F79" s="85"/>
      <c r="G79" s="85"/>
      <c r="H79" s="85"/>
      <c r="I79" s="85"/>
      <c r="J79" s="85"/>
    </row>
    <row r="80" spans="1:10" ht="15">
      <c r="A80" s="85" t="s">
        <v>229</v>
      </c>
      <c r="B80" s="85">
        <v>2</v>
      </c>
      <c r="C80" s="85" t="s">
        <v>236</v>
      </c>
      <c r="D80" s="85">
        <v>1</v>
      </c>
      <c r="E80" s="85"/>
      <c r="F80" s="85"/>
      <c r="G80" s="85"/>
      <c r="H80" s="85"/>
      <c r="I80" s="85"/>
      <c r="J80" s="85"/>
    </row>
    <row r="81" spans="1:10" ht="15">
      <c r="A81" s="85" t="s">
        <v>228</v>
      </c>
      <c r="B81" s="85">
        <v>2</v>
      </c>
      <c r="C81" s="85" t="s">
        <v>235</v>
      </c>
      <c r="D81" s="85">
        <v>1</v>
      </c>
      <c r="E81" s="85"/>
      <c r="F81" s="85"/>
      <c r="G81" s="85"/>
      <c r="H81" s="85"/>
      <c r="I81" s="85"/>
      <c r="J81" s="85"/>
    </row>
    <row r="84" spans="1:10" ht="15" customHeight="1">
      <c r="A84" s="13" t="s">
        <v>803</v>
      </c>
      <c r="B84" s="13" t="s">
        <v>702</v>
      </c>
      <c r="C84" s="13" t="s">
        <v>804</v>
      </c>
      <c r="D84" s="13" t="s">
        <v>705</v>
      </c>
      <c r="E84" s="13" t="s">
        <v>805</v>
      </c>
      <c r="F84" s="13" t="s">
        <v>707</v>
      </c>
      <c r="G84" s="13" t="s">
        <v>806</v>
      </c>
      <c r="H84" s="13" t="s">
        <v>709</v>
      </c>
      <c r="I84" s="13" t="s">
        <v>807</v>
      </c>
      <c r="J84" s="13" t="s">
        <v>710</v>
      </c>
    </row>
    <row r="85" spans="1:10" ht="15">
      <c r="A85" s="127" t="s">
        <v>219</v>
      </c>
      <c r="B85" s="85">
        <v>85969</v>
      </c>
      <c r="C85" s="127" t="s">
        <v>223</v>
      </c>
      <c r="D85" s="85">
        <v>31919</v>
      </c>
      <c r="E85" s="127" t="s">
        <v>233</v>
      </c>
      <c r="F85" s="85">
        <v>29470</v>
      </c>
      <c r="G85" s="127" t="s">
        <v>219</v>
      </c>
      <c r="H85" s="85">
        <v>85969</v>
      </c>
      <c r="I85" s="127" t="s">
        <v>237</v>
      </c>
      <c r="J85" s="85">
        <v>8889</v>
      </c>
    </row>
    <row r="86" spans="1:10" ht="15">
      <c r="A86" s="127" t="s">
        <v>230</v>
      </c>
      <c r="B86" s="85">
        <v>35749</v>
      </c>
      <c r="C86" s="127" t="s">
        <v>221</v>
      </c>
      <c r="D86" s="85">
        <v>28278</v>
      </c>
      <c r="E86" s="127" t="s">
        <v>231</v>
      </c>
      <c r="F86" s="85">
        <v>9044</v>
      </c>
      <c r="G86" s="127" t="s">
        <v>230</v>
      </c>
      <c r="H86" s="85">
        <v>35749</v>
      </c>
      <c r="I86" s="127" t="s">
        <v>227</v>
      </c>
      <c r="J86" s="85">
        <v>5113</v>
      </c>
    </row>
    <row r="87" spans="1:10" ht="15">
      <c r="A87" s="127" t="s">
        <v>223</v>
      </c>
      <c r="B87" s="85">
        <v>31919</v>
      </c>
      <c r="C87" s="127" t="s">
        <v>222</v>
      </c>
      <c r="D87" s="85">
        <v>26023</v>
      </c>
      <c r="E87" s="127" t="s">
        <v>234</v>
      </c>
      <c r="F87" s="85">
        <v>6606</v>
      </c>
      <c r="G87" s="127" t="s">
        <v>228</v>
      </c>
      <c r="H87" s="85">
        <v>12334</v>
      </c>
      <c r="I87" s="127"/>
      <c r="J87" s="85"/>
    </row>
    <row r="88" spans="1:10" ht="15">
      <c r="A88" s="127" t="s">
        <v>233</v>
      </c>
      <c r="B88" s="85">
        <v>29470</v>
      </c>
      <c r="C88" s="127" t="s">
        <v>215</v>
      </c>
      <c r="D88" s="85">
        <v>9807</v>
      </c>
      <c r="E88" s="127" t="s">
        <v>232</v>
      </c>
      <c r="F88" s="85">
        <v>5961</v>
      </c>
      <c r="G88" s="127" t="s">
        <v>229</v>
      </c>
      <c r="H88" s="85">
        <v>12274</v>
      </c>
      <c r="I88" s="127"/>
      <c r="J88" s="85"/>
    </row>
    <row r="89" spans="1:10" ht="15">
      <c r="A89" s="127" t="s">
        <v>221</v>
      </c>
      <c r="B89" s="85">
        <v>28278</v>
      </c>
      <c r="C89" s="127" t="s">
        <v>216</v>
      </c>
      <c r="D89" s="85">
        <v>8950</v>
      </c>
      <c r="E89" s="127" t="s">
        <v>235</v>
      </c>
      <c r="F89" s="85">
        <v>1756</v>
      </c>
      <c r="G89" s="127"/>
      <c r="H89" s="85"/>
      <c r="I89" s="127"/>
      <c r="J89" s="85"/>
    </row>
    <row r="90" spans="1:10" ht="15">
      <c r="A90" s="127" t="s">
        <v>222</v>
      </c>
      <c r="B90" s="85">
        <v>26023</v>
      </c>
      <c r="C90" s="127" t="s">
        <v>214</v>
      </c>
      <c r="D90" s="85">
        <v>6489</v>
      </c>
      <c r="E90" s="127" t="s">
        <v>236</v>
      </c>
      <c r="F90" s="85">
        <v>1352</v>
      </c>
      <c r="G90" s="127"/>
      <c r="H90" s="85"/>
      <c r="I90" s="127"/>
      <c r="J90" s="85"/>
    </row>
    <row r="91" spans="1:10" ht="15">
      <c r="A91" s="127" t="s">
        <v>228</v>
      </c>
      <c r="B91" s="85">
        <v>12334</v>
      </c>
      <c r="C91" s="127" t="s">
        <v>218</v>
      </c>
      <c r="D91" s="85">
        <v>3534</v>
      </c>
      <c r="E91" s="127" t="s">
        <v>225</v>
      </c>
      <c r="F91" s="85">
        <v>511</v>
      </c>
      <c r="G91" s="127"/>
      <c r="H91" s="85"/>
      <c r="I91" s="127"/>
      <c r="J91" s="85"/>
    </row>
    <row r="92" spans="1:10" ht="15">
      <c r="A92" s="127" t="s">
        <v>229</v>
      </c>
      <c r="B92" s="85">
        <v>12274</v>
      </c>
      <c r="C92" s="127" t="s">
        <v>226</v>
      </c>
      <c r="D92" s="85">
        <v>2851</v>
      </c>
      <c r="E92" s="127"/>
      <c r="F92" s="85"/>
      <c r="G92" s="127"/>
      <c r="H92" s="85"/>
      <c r="I92" s="127"/>
      <c r="J92" s="85"/>
    </row>
    <row r="93" spans="1:10" ht="15">
      <c r="A93" s="127" t="s">
        <v>215</v>
      </c>
      <c r="B93" s="85">
        <v>9807</v>
      </c>
      <c r="C93" s="127" t="s">
        <v>220</v>
      </c>
      <c r="D93" s="85">
        <v>2630</v>
      </c>
      <c r="E93" s="127"/>
      <c r="F93" s="85"/>
      <c r="G93" s="127"/>
      <c r="H93" s="85"/>
      <c r="I93" s="127"/>
      <c r="J93" s="85"/>
    </row>
    <row r="94" spans="1:10" ht="15">
      <c r="A94" s="127" t="s">
        <v>231</v>
      </c>
      <c r="B94" s="85">
        <v>9044</v>
      </c>
      <c r="C94" s="127" t="s">
        <v>224</v>
      </c>
      <c r="D94" s="85">
        <v>358</v>
      </c>
      <c r="E94" s="127"/>
      <c r="F94" s="85"/>
      <c r="G94" s="127"/>
      <c r="H94" s="85"/>
      <c r="I94" s="127"/>
      <c r="J94" s="85"/>
    </row>
  </sheetData>
  <hyperlinks>
    <hyperlink ref="A2" r:id="rId1" display="https://elisaviihde.fi/sport/sarjat/1215/intel-extreme-masters"/>
    <hyperlink ref="A3" r:id="rId2" display="https://www.finlex.fi/fi/laki/ajantasa/1999/19991346"/>
    <hyperlink ref="A4" r:id="rId3" display="https://areena.yle.fi/1-4584686"/>
    <hyperlink ref="A5" r:id="rId4" display="https://pelaajat.com/esports/sunny-kertoo-encen-kokemasta-paineesta-paatavoitteemme-on-valmistautua-ensi-vuoteen"/>
    <hyperlink ref="A6" r:id="rId5" display="https://www.seurakuntalainen.fi/uutiset/paivi-rasanen-ei-aio-poistaa-kirjoituksiaan-vaikka-rikostuomio-tulisi-tarkeampaa-olla-vastaamassa-jumalan-valtaistuimen-edessa/#.XcLqPAZpPIs.twitter"/>
    <hyperlink ref="A7" r:id="rId6" display="https://twitter.com/Verouutiset/status/1191308894993289216"/>
    <hyperlink ref="A8" r:id="rId7" display="https://blog.az.sg/posts/mapping-switzerland-2/"/>
    <hyperlink ref="A9" r:id="rId8" display="https://github.com/angelozehr/bivariate-maps-react-d3"/>
    <hyperlink ref="A10" r:id="rId9" display="http://www.stat.fi/tietotrendit/artikkelit/2019/arvonlisavero-haivyttaa-progression-vaikutuksen-pienituloisimmilta/"/>
    <hyperlink ref="A11" r:id="rId10" display="https://en.ilmatieteenlaitos.fi/ice-conditions"/>
    <hyperlink ref="C2" r:id="rId11" display="https://www.finlex.fi/fi/laki/ajantasa/1999/19991346"/>
    <hyperlink ref="C3" r:id="rId12" display="https://dynamic.hs.fi/2019/maailma-kun-synnyit/"/>
    <hyperlink ref="C4" r:id="rId13" display="https://www.sttk.fi/2019/09/04/rikkaat-eivat-kannattele-suomea/"/>
    <hyperlink ref="C5" r:id="rId14" display="https://yle.fi/uutiset/3-10035200"/>
    <hyperlink ref="C6" r:id="rId15" display="https://www.iltalehti.fi/kotimaa/a/395c6a1d-07a0-4172-a87b-90c1bc418aea"/>
    <hyperlink ref="C7" r:id="rId16" display="https://yle.fi/uutiset/3-11048377"/>
    <hyperlink ref="C8" r:id="rId17" display="https://www.maaseuduntulevaisuus.fi/politiikka/artikkeli-1.546742"/>
    <hyperlink ref="C9" r:id="rId18" display="https://areena.yle.fi/1-4584686"/>
    <hyperlink ref="C10" r:id="rId19" display="https://pelaajat.com/esports/sunny-kertoo-encen-kokemasta-paineesta-paatavoitteemme-on-valmistautua-ensi-vuoteen"/>
    <hyperlink ref="C11" r:id="rId20" display="https://www.seurakuntalainen.fi/uutiset/paivi-rasanen-ei-aio-poistaa-kirjoituksiaan-vaikka-rikostuomio-tulisi-tarkeampaa-olla-vastaamassa-jumalan-valtaistuimen-edessa/#.XcLqPAZpPIs.twitter"/>
    <hyperlink ref="E2" r:id="rId21" display="https://elisaviihde.fi/sport/sarjat/1215/intel-extreme-masters"/>
    <hyperlink ref="G2" r:id="rId22" display="http://www.stat.fi/tietotrendit/artikkelit/2019/arvonlisavero-haivyttaa-progression-vaikutuksen-pienituloisimmilta/"/>
  </hyperlinks>
  <printOptions/>
  <pageMargins left="0.7" right="0.7" top="0.75" bottom="0.75" header="0.3" footer="0.3"/>
  <pageSetup orientation="portrait" paperSize="9"/>
  <tableParts>
    <tablePart r:id="rId26"/>
    <tablePart r:id="rId27"/>
    <tablePart r:id="rId29"/>
    <tablePart r:id="rId24"/>
    <tablePart r:id="rId23"/>
    <tablePart r:id="rId28"/>
    <tablePart r:id="rId25"/>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862</v>
      </c>
      <c r="B1" s="13" t="s">
        <v>1087</v>
      </c>
      <c r="C1" s="13" t="s">
        <v>1088</v>
      </c>
      <c r="D1" s="13" t="s">
        <v>144</v>
      </c>
      <c r="E1" s="13" t="s">
        <v>1090</v>
      </c>
      <c r="F1" s="13" t="s">
        <v>1091</v>
      </c>
      <c r="G1" s="13" t="s">
        <v>1092</v>
      </c>
    </row>
    <row r="2" spans="1:7" ht="15">
      <c r="A2" s="85" t="s">
        <v>738</v>
      </c>
      <c r="B2" s="85">
        <v>2</v>
      </c>
      <c r="C2" s="132">
        <v>0.002728512960436562</v>
      </c>
      <c r="D2" s="85" t="s">
        <v>1089</v>
      </c>
      <c r="E2" s="85"/>
      <c r="F2" s="85"/>
      <c r="G2" s="85"/>
    </row>
    <row r="3" spans="1:7" ht="15">
      <c r="A3" s="85" t="s">
        <v>739</v>
      </c>
      <c r="B3" s="85">
        <v>2</v>
      </c>
      <c r="C3" s="132">
        <v>0.002728512960436562</v>
      </c>
      <c r="D3" s="85" t="s">
        <v>1089</v>
      </c>
      <c r="E3" s="85"/>
      <c r="F3" s="85"/>
      <c r="G3" s="85"/>
    </row>
    <row r="4" spans="1:7" ht="15">
      <c r="A4" s="85" t="s">
        <v>740</v>
      </c>
      <c r="B4" s="85">
        <v>0</v>
      </c>
      <c r="C4" s="132">
        <v>0</v>
      </c>
      <c r="D4" s="85" t="s">
        <v>1089</v>
      </c>
      <c r="E4" s="85"/>
      <c r="F4" s="85"/>
      <c r="G4" s="85"/>
    </row>
    <row r="5" spans="1:7" ht="15">
      <c r="A5" s="85" t="s">
        <v>741</v>
      </c>
      <c r="B5" s="85">
        <v>729</v>
      </c>
      <c r="C5" s="132">
        <v>0.994542974079127</v>
      </c>
      <c r="D5" s="85" t="s">
        <v>1089</v>
      </c>
      <c r="E5" s="85"/>
      <c r="F5" s="85"/>
      <c r="G5" s="85"/>
    </row>
    <row r="6" spans="1:7" ht="15">
      <c r="A6" s="85" t="s">
        <v>742</v>
      </c>
      <c r="B6" s="85">
        <v>733</v>
      </c>
      <c r="C6" s="132">
        <v>1</v>
      </c>
      <c r="D6" s="85" t="s">
        <v>1089</v>
      </c>
      <c r="E6" s="85"/>
      <c r="F6" s="85"/>
      <c r="G6" s="85"/>
    </row>
    <row r="7" spans="1:7" ht="15">
      <c r="A7" s="93" t="s">
        <v>743</v>
      </c>
      <c r="B7" s="93">
        <v>11</v>
      </c>
      <c r="C7" s="133">
        <v>0.008887882558276794</v>
      </c>
      <c r="D7" s="93" t="s">
        <v>1089</v>
      </c>
      <c r="E7" s="93" t="b">
        <v>0</v>
      </c>
      <c r="F7" s="93" t="b">
        <v>0</v>
      </c>
      <c r="G7" s="93" t="b">
        <v>0</v>
      </c>
    </row>
    <row r="8" spans="1:7" ht="15">
      <c r="A8" s="93" t="s">
        <v>744</v>
      </c>
      <c r="B8" s="93">
        <v>9</v>
      </c>
      <c r="C8" s="133">
        <v>0.00847489713443103</v>
      </c>
      <c r="D8" s="93" t="s">
        <v>1089</v>
      </c>
      <c r="E8" s="93" t="b">
        <v>0</v>
      </c>
      <c r="F8" s="93" t="b">
        <v>0</v>
      </c>
      <c r="G8" s="93" t="b">
        <v>0</v>
      </c>
    </row>
    <row r="9" spans="1:7" ht="15">
      <c r="A9" s="93" t="s">
        <v>745</v>
      </c>
      <c r="B9" s="93">
        <v>8</v>
      </c>
      <c r="C9" s="133">
        <v>0.015548119366908144</v>
      </c>
      <c r="D9" s="93" t="s">
        <v>1089</v>
      </c>
      <c r="E9" s="93" t="b">
        <v>0</v>
      </c>
      <c r="F9" s="93" t="b">
        <v>0</v>
      </c>
      <c r="G9" s="93" t="b">
        <v>0</v>
      </c>
    </row>
    <row r="10" spans="1:7" ht="15">
      <c r="A10" s="93" t="s">
        <v>746</v>
      </c>
      <c r="B10" s="93">
        <v>6</v>
      </c>
      <c r="C10" s="133">
        <v>0.007270403132055381</v>
      </c>
      <c r="D10" s="93" t="s">
        <v>1089</v>
      </c>
      <c r="E10" s="93" t="b">
        <v>0</v>
      </c>
      <c r="F10" s="93" t="b">
        <v>0</v>
      </c>
      <c r="G10" s="93" t="b">
        <v>0</v>
      </c>
    </row>
    <row r="11" spans="1:7" ht="15">
      <c r="A11" s="93" t="s">
        <v>747</v>
      </c>
      <c r="B11" s="93">
        <v>6</v>
      </c>
      <c r="C11" s="133">
        <v>0.011661089525181108</v>
      </c>
      <c r="D11" s="93" t="s">
        <v>1089</v>
      </c>
      <c r="E11" s="93" t="b">
        <v>0</v>
      </c>
      <c r="F11" s="93" t="b">
        <v>0</v>
      </c>
      <c r="G11" s="93" t="b">
        <v>0</v>
      </c>
    </row>
    <row r="12" spans="1:7" ht="15">
      <c r="A12" s="93" t="s">
        <v>749</v>
      </c>
      <c r="B12" s="93">
        <v>6</v>
      </c>
      <c r="C12" s="133">
        <v>0.011661089525181108</v>
      </c>
      <c r="D12" s="93" t="s">
        <v>1089</v>
      </c>
      <c r="E12" s="93" t="b">
        <v>0</v>
      </c>
      <c r="F12" s="93" t="b">
        <v>0</v>
      </c>
      <c r="G12" s="93" t="b">
        <v>0</v>
      </c>
    </row>
    <row r="13" spans="1:7" ht="15">
      <c r="A13" s="93" t="s">
        <v>751</v>
      </c>
      <c r="B13" s="93">
        <v>5</v>
      </c>
      <c r="C13" s="133">
        <v>0.006665887421249818</v>
      </c>
      <c r="D13" s="93" t="s">
        <v>1089</v>
      </c>
      <c r="E13" s="93" t="b">
        <v>0</v>
      </c>
      <c r="F13" s="93" t="b">
        <v>0</v>
      </c>
      <c r="G13" s="93" t="b">
        <v>0</v>
      </c>
    </row>
    <row r="14" spans="1:7" ht="15">
      <c r="A14" s="93" t="s">
        <v>752</v>
      </c>
      <c r="B14" s="93">
        <v>5</v>
      </c>
      <c r="C14" s="133">
        <v>0.006665887421249818</v>
      </c>
      <c r="D14" s="93" t="s">
        <v>1089</v>
      </c>
      <c r="E14" s="93" t="b">
        <v>0</v>
      </c>
      <c r="F14" s="93" t="b">
        <v>0</v>
      </c>
      <c r="G14" s="93" t="b">
        <v>0</v>
      </c>
    </row>
    <row r="15" spans="1:7" ht="15">
      <c r="A15" s="93" t="s">
        <v>233</v>
      </c>
      <c r="B15" s="93">
        <v>4</v>
      </c>
      <c r="C15" s="133">
        <v>0.005927249894104494</v>
      </c>
      <c r="D15" s="93" t="s">
        <v>1089</v>
      </c>
      <c r="E15" s="93" t="b">
        <v>0</v>
      </c>
      <c r="F15" s="93" t="b">
        <v>0</v>
      </c>
      <c r="G15" s="93" t="b">
        <v>0</v>
      </c>
    </row>
    <row r="16" spans="1:7" ht="15">
      <c r="A16" s="93" t="s">
        <v>234</v>
      </c>
      <c r="B16" s="93">
        <v>4</v>
      </c>
      <c r="C16" s="133">
        <v>0.005927249894104494</v>
      </c>
      <c r="D16" s="93" t="s">
        <v>1089</v>
      </c>
      <c r="E16" s="93" t="b">
        <v>0</v>
      </c>
      <c r="F16" s="93" t="b">
        <v>0</v>
      </c>
      <c r="G16" s="93" t="b">
        <v>0</v>
      </c>
    </row>
    <row r="17" spans="1:7" ht="15">
      <c r="A17" s="93" t="s">
        <v>756</v>
      </c>
      <c r="B17" s="93">
        <v>4</v>
      </c>
      <c r="C17" s="133">
        <v>0.005927249894104494</v>
      </c>
      <c r="D17" s="93" t="s">
        <v>1089</v>
      </c>
      <c r="E17" s="93" t="b">
        <v>0</v>
      </c>
      <c r="F17" s="93" t="b">
        <v>0</v>
      </c>
      <c r="G17" s="93" t="b">
        <v>0</v>
      </c>
    </row>
    <row r="18" spans="1:7" ht="15">
      <c r="A18" s="93" t="s">
        <v>863</v>
      </c>
      <c r="B18" s="93">
        <v>4</v>
      </c>
      <c r="C18" s="133">
        <v>0.007774059683454072</v>
      </c>
      <c r="D18" s="93" t="s">
        <v>1089</v>
      </c>
      <c r="E18" s="93" t="b">
        <v>0</v>
      </c>
      <c r="F18" s="93" t="b">
        <v>0</v>
      </c>
      <c r="G18" s="93" t="b">
        <v>0</v>
      </c>
    </row>
    <row r="19" spans="1:7" ht="15">
      <c r="A19" s="93" t="s">
        <v>864</v>
      </c>
      <c r="B19" s="93">
        <v>4</v>
      </c>
      <c r="C19" s="133">
        <v>0.007774059683454072</v>
      </c>
      <c r="D19" s="93" t="s">
        <v>1089</v>
      </c>
      <c r="E19" s="93" t="b">
        <v>0</v>
      </c>
      <c r="F19" s="93" t="b">
        <v>0</v>
      </c>
      <c r="G19" s="93" t="b">
        <v>0</v>
      </c>
    </row>
    <row r="20" spans="1:7" ht="15">
      <c r="A20" s="93" t="s">
        <v>750</v>
      </c>
      <c r="B20" s="93">
        <v>4</v>
      </c>
      <c r="C20" s="133">
        <v>0.005927249894104494</v>
      </c>
      <c r="D20" s="93" t="s">
        <v>1089</v>
      </c>
      <c r="E20" s="93" t="b">
        <v>0</v>
      </c>
      <c r="F20" s="93" t="b">
        <v>0</v>
      </c>
      <c r="G20" s="93" t="b">
        <v>0</v>
      </c>
    </row>
    <row r="21" spans="1:7" ht="15">
      <c r="A21" s="93" t="s">
        <v>865</v>
      </c>
      <c r="B21" s="93">
        <v>4</v>
      </c>
      <c r="C21" s="133">
        <v>0.005927249894104494</v>
      </c>
      <c r="D21" s="93" t="s">
        <v>1089</v>
      </c>
      <c r="E21" s="93" t="b">
        <v>0</v>
      </c>
      <c r="F21" s="93" t="b">
        <v>0</v>
      </c>
      <c r="G21" s="93" t="b">
        <v>0</v>
      </c>
    </row>
    <row r="22" spans="1:7" ht="15">
      <c r="A22" s="93" t="s">
        <v>866</v>
      </c>
      <c r="B22" s="93">
        <v>4</v>
      </c>
      <c r="C22" s="133">
        <v>0.005927249894104494</v>
      </c>
      <c r="D22" s="93" t="s">
        <v>1089</v>
      </c>
      <c r="E22" s="93" t="b">
        <v>0</v>
      </c>
      <c r="F22" s="93" t="b">
        <v>0</v>
      </c>
      <c r="G22" s="93" t="b">
        <v>0</v>
      </c>
    </row>
    <row r="23" spans="1:7" ht="15">
      <c r="A23" s="93" t="s">
        <v>867</v>
      </c>
      <c r="B23" s="93">
        <v>4</v>
      </c>
      <c r="C23" s="133">
        <v>0.005927249894104494</v>
      </c>
      <c r="D23" s="93" t="s">
        <v>1089</v>
      </c>
      <c r="E23" s="93" t="b">
        <v>0</v>
      </c>
      <c r="F23" s="93" t="b">
        <v>0</v>
      </c>
      <c r="G23" s="93" t="b">
        <v>0</v>
      </c>
    </row>
    <row r="24" spans="1:7" ht="15">
      <c r="A24" s="93" t="s">
        <v>868</v>
      </c>
      <c r="B24" s="93">
        <v>4</v>
      </c>
      <c r="C24" s="133">
        <v>0.005927249894104494</v>
      </c>
      <c r="D24" s="93" t="s">
        <v>1089</v>
      </c>
      <c r="E24" s="93" t="b">
        <v>0</v>
      </c>
      <c r="F24" s="93" t="b">
        <v>0</v>
      </c>
      <c r="G24" s="93" t="b">
        <v>0</v>
      </c>
    </row>
    <row r="25" spans="1:7" ht="15">
      <c r="A25" s="93" t="s">
        <v>869</v>
      </c>
      <c r="B25" s="93">
        <v>4</v>
      </c>
      <c r="C25" s="133">
        <v>0.005927249894104494</v>
      </c>
      <c r="D25" s="93" t="s">
        <v>1089</v>
      </c>
      <c r="E25" s="93" t="b">
        <v>0</v>
      </c>
      <c r="F25" s="93" t="b">
        <v>0</v>
      </c>
      <c r="G25" s="93" t="b">
        <v>0</v>
      </c>
    </row>
    <row r="26" spans="1:7" ht="15">
      <c r="A26" s="93" t="s">
        <v>753</v>
      </c>
      <c r="B26" s="93">
        <v>4</v>
      </c>
      <c r="C26" s="133">
        <v>0.007774059683454072</v>
      </c>
      <c r="D26" s="93" t="s">
        <v>1089</v>
      </c>
      <c r="E26" s="93" t="b">
        <v>0</v>
      </c>
      <c r="F26" s="93" t="b">
        <v>0</v>
      </c>
      <c r="G26" s="93" t="b">
        <v>0</v>
      </c>
    </row>
    <row r="27" spans="1:7" ht="15">
      <c r="A27" s="93" t="s">
        <v>754</v>
      </c>
      <c r="B27" s="93">
        <v>4</v>
      </c>
      <c r="C27" s="133">
        <v>0.007774059683454072</v>
      </c>
      <c r="D27" s="93" t="s">
        <v>1089</v>
      </c>
      <c r="E27" s="93" t="b">
        <v>0</v>
      </c>
      <c r="F27" s="93" t="b">
        <v>0</v>
      </c>
      <c r="G27" s="93" t="b">
        <v>0</v>
      </c>
    </row>
    <row r="28" spans="1:7" ht="15">
      <c r="A28" s="93" t="s">
        <v>758</v>
      </c>
      <c r="B28" s="93">
        <v>4</v>
      </c>
      <c r="C28" s="133">
        <v>0.007774059683454072</v>
      </c>
      <c r="D28" s="93" t="s">
        <v>1089</v>
      </c>
      <c r="E28" s="93" t="b">
        <v>0</v>
      </c>
      <c r="F28" s="93" t="b">
        <v>0</v>
      </c>
      <c r="G28" s="93" t="b">
        <v>0</v>
      </c>
    </row>
    <row r="29" spans="1:7" ht="15">
      <c r="A29" s="93" t="s">
        <v>237</v>
      </c>
      <c r="B29" s="93">
        <v>3</v>
      </c>
      <c r="C29" s="133">
        <v>0.005020308908039874</v>
      </c>
      <c r="D29" s="93" t="s">
        <v>1089</v>
      </c>
      <c r="E29" s="93" t="b">
        <v>0</v>
      </c>
      <c r="F29" s="93" t="b">
        <v>0</v>
      </c>
      <c r="G29" s="93" t="b">
        <v>0</v>
      </c>
    </row>
    <row r="30" spans="1:7" ht="15">
      <c r="A30" s="93" t="s">
        <v>870</v>
      </c>
      <c r="B30" s="93">
        <v>3</v>
      </c>
      <c r="C30" s="133">
        <v>0.005020308908039874</v>
      </c>
      <c r="D30" s="93" t="s">
        <v>1089</v>
      </c>
      <c r="E30" s="93" t="b">
        <v>0</v>
      </c>
      <c r="F30" s="93" t="b">
        <v>0</v>
      </c>
      <c r="G30" s="93" t="b">
        <v>0</v>
      </c>
    </row>
    <row r="31" spans="1:7" ht="15">
      <c r="A31" s="93" t="s">
        <v>871</v>
      </c>
      <c r="B31" s="93">
        <v>3</v>
      </c>
      <c r="C31" s="133">
        <v>0.005020308908039874</v>
      </c>
      <c r="D31" s="93" t="s">
        <v>1089</v>
      </c>
      <c r="E31" s="93" t="b">
        <v>0</v>
      </c>
      <c r="F31" s="93" t="b">
        <v>0</v>
      </c>
      <c r="G31" s="93" t="b">
        <v>0</v>
      </c>
    </row>
    <row r="32" spans="1:7" ht="15">
      <c r="A32" s="93" t="s">
        <v>872</v>
      </c>
      <c r="B32" s="93">
        <v>3</v>
      </c>
      <c r="C32" s="133">
        <v>0.005020308908039874</v>
      </c>
      <c r="D32" s="93" t="s">
        <v>1089</v>
      </c>
      <c r="E32" s="93" t="b">
        <v>0</v>
      </c>
      <c r="F32" s="93" t="b">
        <v>0</v>
      </c>
      <c r="G32" s="93" t="b">
        <v>0</v>
      </c>
    </row>
    <row r="33" spans="1:7" ht="15">
      <c r="A33" s="93" t="s">
        <v>873</v>
      </c>
      <c r="B33" s="93">
        <v>3</v>
      </c>
      <c r="C33" s="133">
        <v>0.005020308908039874</v>
      </c>
      <c r="D33" s="93" t="s">
        <v>1089</v>
      </c>
      <c r="E33" s="93" t="b">
        <v>0</v>
      </c>
      <c r="F33" s="93" t="b">
        <v>0</v>
      </c>
      <c r="G33" s="93" t="b">
        <v>0</v>
      </c>
    </row>
    <row r="34" spans="1:7" ht="15">
      <c r="A34" s="93" t="s">
        <v>874</v>
      </c>
      <c r="B34" s="93">
        <v>2</v>
      </c>
      <c r="C34" s="133">
        <v>0.003887029841727036</v>
      </c>
      <c r="D34" s="93" t="s">
        <v>1089</v>
      </c>
      <c r="E34" s="93" t="b">
        <v>0</v>
      </c>
      <c r="F34" s="93" t="b">
        <v>0</v>
      </c>
      <c r="G34" s="93" t="b">
        <v>0</v>
      </c>
    </row>
    <row r="35" spans="1:7" ht="15">
      <c r="A35" s="93" t="s">
        <v>875</v>
      </c>
      <c r="B35" s="93">
        <v>2</v>
      </c>
      <c r="C35" s="133">
        <v>0.003887029841727036</v>
      </c>
      <c r="D35" s="93" t="s">
        <v>1089</v>
      </c>
      <c r="E35" s="93" t="b">
        <v>0</v>
      </c>
      <c r="F35" s="93" t="b">
        <v>0</v>
      </c>
      <c r="G35" s="93" t="b">
        <v>0</v>
      </c>
    </row>
    <row r="36" spans="1:7" ht="15">
      <c r="A36" s="93" t="s">
        <v>876</v>
      </c>
      <c r="B36" s="93">
        <v>2</v>
      </c>
      <c r="C36" s="133">
        <v>0.003887029841727036</v>
      </c>
      <c r="D36" s="93" t="s">
        <v>1089</v>
      </c>
      <c r="E36" s="93" t="b">
        <v>0</v>
      </c>
      <c r="F36" s="93" t="b">
        <v>0</v>
      </c>
      <c r="G36" s="93" t="b">
        <v>0</v>
      </c>
    </row>
    <row r="37" spans="1:7" ht="15">
      <c r="A37" s="93" t="s">
        <v>877</v>
      </c>
      <c r="B37" s="93">
        <v>2</v>
      </c>
      <c r="C37" s="133">
        <v>0.003887029841727036</v>
      </c>
      <c r="D37" s="93" t="s">
        <v>1089</v>
      </c>
      <c r="E37" s="93" t="b">
        <v>0</v>
      </c>
      <c r="F37" s="93" t="b">
        <v>0</v>
      </c>
      <c r="G37" s="93" t="b">
        <v>0</v>
      </c>
    </row>
    <row r="38" spans="1:7" ht="15">
      <c r="A38" s="93" t="s">
        <v>878</v>
      </c>
      <c r="B38" s="93">
        <v>2</v>
      </c>
      <c r="C38" s="133">
        <v>0.003887029841727036</v>
      </c>
      <c r="D38" s="93" t="s">
        <v>1089</v>
      </c>
      <c r="E38" s="93" t="b">
        <v>0</v>
      </c>
      <c r="F38" s="93" t="b">
        <v>0</v>
      </c>
      <c r="G38" s="93" t="b">
        <v>0</v>
      </c>
    </row>
    <row r="39" spans="1:7" ht="15">
      <c r="A39" s="93" t="s">
        <v>879</v>
      </c>
      <c r="B39" s="93">
        <v>2</v>
      </c>
      <c r="C39" s="133">
        <v>0.003887029841727036</v>
      </c>
      <c r="D39" s="93" t="s">
        <v>1089</v>
      </c>
      <c r="E39" s="93" t="b">
        <v>0</v>
      </c>
      <c r="F39" s="93" t="b">
        <v>0</v>
      </c>
      <c r="G39" s="93" t="b">
        <v>0</v>
      </c>
    </row>
    <row r="40" spans="1:7" ht="15">
      <c r="A40" s="93" t="s">
        <v>880</v>
      </c>
      <c r="B40" s="93">
        <v>2</v>
      </c>
      <c r="C40" s="133">
        <v>0.003887029841727036</v>
      </c>
      <c r="D40" s="93" t="s">
        <v>1089</v>
      </c>
      <c r="E40" s="93" t="b">
        <v>0</v>
      </c>
      <c r="F40" s="93" t="b">
        <v>0</v>
      </c>
      <c r="G40" s="93" t="b">
        <v>0</v>
      </c>
    </row>
    <row r="41" spans="1:7" ht="15">
      <c r="A41" s="93" t="s">
        <v>881</v>
      </c>
      <c r="B41" s="93">
        <v>2</v>
      </c>
      <c r="C41" s="133">
        <v>0.003887029841727036</v>
      </c>
      <c r="D41" s="93" t="s">
        <v>1089</v>
      </c>
      <c r="E41" s="93" t="b">
        <v>0</v>
      </c>
      <c r="F41" s="93" t="b">
        <v>0</v>
      </c>
      <c r="G41" s="93" t="b">
        <v>0</v>
      </c>
    </row>
    <row r="42" spans="1:7" ht="15">
      <c r="A42" s="93" t="s">
        <v>882</v>
      </c>
      <c r="B42" s="93">
        <v>2</v>
      </c>
      <c r="C42" s="133">
        <v>0.003887029841727036</v>
      </c>
      <c r="D42" s="93" t="s">
        <v>1089</v>
      </c>
      <c r="E42" s="93" t="b">
        <v>0</v>
      </c>
      <c r="F42" s="93" t="b">
        <v>0</v>
      </c>
      <c r="G42" s="93" t="b">
        <v>0</v>
      </c>
    </row>
    <row r="43" spans="1:7" ht="15">
      <c r="A43" s="93" t="s">
        <v>883</v>
      </c>
      <c r="B43" s="93">
        <v>2</v>
      </c>
      <c r="C43" s="133">
        <v>0.003887029841727036</v>
      </c>
      <c r="D43" s="93" t="s">
        <v>1089</v>
      </c>
      <c r="E43" s="93" t="b">
        <v>0</v>
      </c>
      <c r="F43" s="93" t="b">
        <v>0</v>
      </c>
      <c r="G43" s="93" t="b">
        <v>0</v>
      </c>
    </row>
    <row r="44" spans="1:7" ht="15">
      <c r="A44" s="93" t="s">
        <v>884</v>
      </c>
      <c r="B44" s="93">
        <v>2</v>
      </c>
      <c r="C44" s="133">
        <v>0.003887029841727036</v>
      </c>
      <c r="D44" s="93" t="s">
        <v>1089</v>
      </c>
      <c r="E44" s="93" t="b">
        <v>0</v>
      </c>
      <c r="F44" s="93" t="b">
        <v>0</v>
      </c>
      <c r="G44" s="93" t="b">
        <v>0</v>
      </c>
    </row>
    <row r="45" spans="1:7" ht="15">
      <c r="A45" s="93" t="s">
        <v>885</v>
      </c>
      <c r="B45" s="93">
        <v>2</v>
      </c>
      <c r="C45" s="133">
        <v>0.003887029841727036</v>
      </c>
      <c r="D45" s="93" t="s">
        <v>1089</v>
      </c>
      <c r="E45" s="93" t="b">
        <v>0</v>
      </c>
      <c r="F45" s="93" t="b">
        <v>0</v>
      </c>
      <c r="G45" s="93" t="b">
        <v>0</v>
      </c>
    </row>
    <row r="46" spans="1:7" ht="15">
      <c r="A46" s="93" t="s">
        <v>886</v>
      </c>
      <c r="B46" s="93">
        <v>2</v>
      </c>
      <c r="C46" s="133">
        <v>0.003887029841727036</v>
      </c>
      <c r="D46" s="93" t="s">
        <v>1089</v>
      </c>
      <c r="E46" s="93" t="b">
        <v>0</v>
      </c>
      <c r="F46" s="93" t="b">
        <v>0</v>
      </c>
      <c r="G46" s="93" t="b">
        <v>0</v>
      </c>
    </row>
    <row r="47" spans="1:7" ht="15">
      <c r="A47" s="93" t="s">
        <v>887</v>
      </c>
      <c r="B47" s="93">
        <v>2</v>
      </c>
      <c r="C47" s="133">
        <v>0.003887029841727036</v>
      </c>
      <c r="D47" s="93" t="s">
        <v>1089</v>
      </c>
      <c r="E47" s="93" t="b">
        <v>0</v>
      </c>
      <c r="F47" s="93" t="b">
        <v>0</v>
      </c>
      <c r="G47" s="93" t="b">
        <v>0</v>
      </c>
    </row>
    <row r="48" spans="1:7" ht="15">
      <c r="A48" s="93" t="s">
        <v>888</v>
      </c>
      <c r="B48" s="93">
        <v>2</v>
      </c>
      <c r="C48" s="133">
        <v>0.003887029841727036</v>
      </c>
      <c r="D48" s="93" t="s">
        <v>1089</v>
      </c>
      <c r="E48" s="93" t="b">
        <v>0</v>
      </c>
      <c r="F48" s="93" t="b">
        <v>0</v>
      </c>
      <c r="G48" s="93" t="b">
        <v>0</v>
      </c>
    </row>
    <row r="49" spans="1:7" ht="15">
      <c r="A49" s="93" t="s">
        <v>889</v>
      </c>
      <c r="B49" s="93">
        <v>2</v>
      </c>
      <c r="C49" s="133">
        <v>0.003887029841727036</v>
      </c>
      <c r="D49" s="93" t="s">
        <v>1089</v>
      </c>
      <c r="E49" s="93" t="b">
        <v>0</v>
      </c>
      <c r="F49" s="93" t="b">
        <v>0</v>
      </c>
      <c r="G49" s="93" t="b">
        <v>0</v>
      </c>
    </row>
    <row r="50" spans="1:7" ht="15">
      <c r="A50" s="93" t="s">
        <v>890</v>
      </c>
      <c r="B50" s="93">
        <v>2</v>
      </c>
      <c r="C50" s="133">
        <v>0.003887029841727036</v>
      </c>
      <c r="D50" s="93" t="s">
        <v>1089</v>
      </c>
      <c r="E50" s="93" t="b">
        <v>0</v>
      </c>
      <c r="F50" s="93" t="b">
        <v>0</v>
      </c>
      <c r="G50" s="93" t="b">
        <v>0</v>
      </c>
    </row>
    <row r="51" spans="1:7" ht="15">
      <c r="A51" s="93" t="s">
        <v>891</v>
      </c>
      <c r="B51" s="93">
        <v>2</v>
      </c>
      <c r="C51" s="133">
        <v>0.003887029841727036</v>
      </c>
      <c r="D51" s="93" t="s">
        <v>1089</v>
      </c>
      <c r="E51" s="93" t="b">
        <v>0</v>
      </c>
      <c r="F51" s="93" t="b">
        <v>0</v>
      </c>
      <c r="G51" s="93" t="b">
        <v>0</v>
      </c>
    </row>
    <row r="52" spans="1:7" ht="15">
      <c r="A52" s="93" t="s">
        <v>892</v>
      </c>
      <c r="B52" s="93">
        <v>2</v>
      </c>
      <c r="C52" s="133">
        <v>0.003887029841727036</v>
      </c>
      <c r="D52" s="93" t="s">
        <v>1089</v>
      </c>
      <c r="E52" s="93" t="b">
        <v>0</v>
      </c>
      <c r="F52" s="93" t="b">
        <v>0</v>
      </c>
      <c r="G52" s="93" t="b">
        <v>0</v>
      </c>
    </row>
    <row r="53" spans="1:7" ht="15">
      <c r="A53" s="93" t="s">
        <v>893</v>
      </c>
      <c r="B53" s="93">
        <v>2</v>
      </c>
      <c r="C53" s="133">
        <v>0.003887029841727036</v>
      </c>
      <c r="D53" s="93" t="s">
        <v>1089</v>
      </c>
      <c r="E53" s="93" t="b">
        <v>0</v>
      </c>
      <c r="F53" s="93" t="b">
        <v>0</v>
      </c>
      <c r="G53" s="93" t="b">
        <v>0</v>
      </c>
    </row>
    <row r="54" spans="1:7" ht="15">
      <c r="A54" s="93" t="s">
        <v>894</v>
      </c>
      <c r="B54" s="93">
        <v>2</v>
      </c>
      <c r="C54" s="133">
        <v>0.003887029841727036</v>
      </c>
      <c r="D54" s="93" t="s">
        <v>1089</v>
      </c>
      <c r="E54" s="93" t="b">
        <v>0</v>
      </c>
      <c r="F54" s="93" t="b">
        <v>0</v>
      </c>
      <c r="G54" s="93" t="b">
        <v>0</v>
      </c>
    </row>
    <row r="55" spans="1:7" ht="15">
      <c r="A55" s="93" t="s">
        <v>895</v>
      </c>
      <c r="B55" s="93">
        <v>2</v>
      </c>
      <c r="C55" s="133">
        <v>0.003887029841727036</v>
      </c>
      <c r="D55" s="93" t="s">
        <v>1089</v>
      </c>
      <c r="E55" s="93" t="b">
        <v>0</v>
      </c>
      <c r="F55" s="93" t="b">
        <v>0</v>
      </c>
      <c r="G55" s="93" t="b">
        <v>0</v>
      </c>
    </row>
    <row r="56" spans="1:7" ht="15">
      <c r="A56" s="93" t="s">
        <v>896</v>
      </c>
      <c r="B56" s="93">
        <v>2</v>
      </c>
      <c r="C56" s="133">
        <v>0.003887029841727036</v>
      </c>
      <c r="D56" s="93" t="s">
        <v>1089</v>
      </c>
      <c r="E56" s="93" t="b">
        <v>0</v>
      </c>
      <c r="F56" s="93" t="b">
        <v>0</v>
      </c>
      <c r="G56" s="93" t="b">
        <v>0</v>
      </c>
    </row>
    <row r="57" spans="1:7" ht="15">
      <c r="A57" s="93" t="s">
        <v>897</v>
      </c>
      <c r="B57" s="93">
        <v>2</v>
      </c>
      <c r="C57" s="133">
        <v>0.003887029841727036</v>
      </c>
      <c r="D57" s="93" t="s">
        <v>1089</v>
      </c>
      <c r="E57" s="93" t="b">
        <v>0</v>
      </c>
      <c r="F57" s="93" t="b">
        <v>0</v>
      </c>
      <c r="G57" s="93" t="b">
        <v>0</v>
      </c>
    </row>
    <row r="58" spans="1:7" ht="15">
      <c r="A58" s="93" t="s">
        <v>898</v>
      </c>
      <c r="B58" s="93">
        <v>2</v>
      </c>
      <c r="C58" s="133">
        <v>0.003887029841727036</v>
      </c>
      <c r="D58" s="93" t="s">
        <v>1089</v>
      </c>
      <c r="E58" s="93" t="b">
        <v>0</v>
      </c>
      <c r="F58" s="93" t="b">
        <v>0</v>
      </c>
      <c r="G58" s="93" t="b">
        <v>0</v>
      </c>
    </row>
    <row r="59" spans="1:7" ht="15">
      <c r="A59" s="93" t="s">
        <v>236</v>
      </c>
      <c r="B59" s="93">
        <v>2</v>
      </c>
      <c r="C59" s="133">
        <v>0.003887029841727036</v>
      </c>
      <c r="D59" s="93" t="s">
        <v>1089</v>
      </c>
      <c r="E59" s="93" t="b">
        <v>0</v>
      </c>
      <c r="F59" s="93" t="b">
        <v>0</v>
      </c>
      <c r="G59" s="93" t="b">
        <v>0</v>
      </c>
    </row>
    <row r="60" spans="1:7" ht="15">
      <c r="A60" s="93" t="s">
        <v>899</v>
      </c>
      <c r="B60" s="93">
        <v>2</v>
      </c>
      <c r="C60" s="133">
        <v>0.003887029841727036</v>
      </c>
      <c r="D60" s="93" t="s">
        <v>1089</v>
      </c>
      <c r="E60" s="93" t="b">
        <v>0</v>
      </c>
      <c r="F60" s="93" t="b">
        <v>0</v>
      </c>
      <c r="G60" s="93" t="b">
        <v>0</v>
      </c>
    </row>
    <row r="61" spans="1:7" ht="15">
      <c r="A61" s="93" t="s">
        <v>900</v>
      </c>
      <c r="B61" s="93">
        <v>2</v>
      </c>
      <c r="C61" s="133">
        <v>0.003887029841727036</v>
      </c>
      <c r="D61" s="93" t="s">
        <v>1089</v>
      </c>
      <c r="E61" s="93" t="b">
        <v>0</v>
      </c>
      <c r="F61" s="93" t="b">
        <v>0</v>
      </c>
      <c r="G61" s="93" t="b">
        <v>0</v>
      </c>
    </row>
    <row r="62" spans="1:7" ht="15">
      <c r="A62" s="93" t="s">
        <v>901</v>
      </c>
      <c r="B62" s="93">
        <v>2</v>
      </c>
      <c r="C62" s="133">
        <v>0.003887029841727036</v>
      </c>
      <c r="D62" s="93" t="s">
        <v>1089</v>
      </c>
      <c r="E62" s="93" t="b">
        <v>0</v>
      </c>
      <c r="F62" s="93" t="b">
        <v>0</v>
      </c>
      <c r="G62" s="93" t="b">
        <v>0</v>
      </c>
    </row>
    <row r="63" spans="1:7" ht="15">
      <c r="A63" s="93" t="s">
        <v>902</v>
      </c>
      <c r="B63" s="93">
        <v>2</v>
      </c>
      <c r="C63" s="133">
        <v>0.003887029841727036</v>
      </c>
      <c r="D63" s="93" t="s">
        <v>1089</v>
      </c>
      <c r="E63" s="93" t="b">
        <v>0</v>
      </c>
      <c r="F63" s="93" t="b">
        <v>0</v>
      </c>
      <c r="G63" s="93" t="b">
        <v>0</v>
      </c>
    </row>
    <row r="64" spans="1:7" ht="15">
      <c r="A64" s="93" t="s">
        <v>903</v>
      </c>
      <c r="B64" s="93">
        <v>2</v>
      </c>
      <c r="C64" s="133">
        <v>0.003887029841727036</v>
      </c>
      <c r="D64" s="93" t="s">
        <v>1089</v>
      </c>
      <c r="E64" s="93" t="b">
        <v>0</v>
      </c>
      <c r="F64" s="93" t="b">
        <v>0</v>
      </c>
      <c r="G64" s="93" t="b">
        <v>0</v>
      </c>
    </row>
    <row r="65" spans="1:7" ht="15">
      <c r="A65" s="93" t="s">
        <v>904</v>
      </c>
      <c r="B65" s="93">
        <v>2</v>
      </c>
      <c r="C65" s="133">
        <v>0.003887029841727036</v>
      </c>
      <c r="D65" s="93" t="s">
        <v>1089</v>
      </c>
      <c r="E65" s="93" t="b">
        <v>0</v>
      </c>
      <c r="F65" s="93" t="b">
        <v>0</v>
      </c>
      <c r="G65" s="93" t="b">
        <v>0</v>
      </c>
    </row>
    <row r="66" spans="1:7" ht="15">
      <c r="A66" s="93" t="s">
        <v>235</v>
      </c>
      <c r="B66" s="93">
        <v>2</v>
      </c>
      <c r="C66" s="133">
        <v>0.003887029841727036</v>
      </c>
      <c r="D66" s="93" t="s">
        <v>1089</v>
      </c>
      <c r="E66" s="93" t="b">
        <v>0</v>
      </c>
      <c r="F66" s="93" t="b">
        <v>0</v>
      </c>
      <c r="G66" s="93" t="b">
        <v>0</v>
      </c>
    </row>
    <row r="67" spans="1:7" ht="15">
      <c r="A67" s="93" t="s">
        <v>905</v>
      </c>
      <c r="B67" s="93">
        <v>2</v>
      </c>
      <c r="C67" s="133">
        <v>0.003887029841727036</v>
      </c>
      <c r="D67" s="93" t="s">
        <v>1089</v>
      </c>
      <c r="E67" s="93" t="b">
        <v>0</v>
      </c>
      <c r="F67" s="93" t="b">
        <v>0</v>
      </c>
      <c r="G67" s="93" t="b">
        <v>0</v>
      </c>
    </row>
    <row r="68" spans="1:7" ht="15">
      <c r="A68" s="93" t="s">
        <v>906</v>
      </c>
      <c r="B68" s="93">
        <v>2</v>
      </c>
      <c r="C68" s="133">
        <v>0.003887029841727036</v>
      </c>
      <c r="D68" s="93" t="s">
        <v>1089</v>
      </c>
      <c r="E68" s="93" t="b">
        <v>0</v>
      </c>
      <c r="F68" s="93" t="b">
        <v>0</v>
      </c>
      <c r="G68" s="93" t="b">
        <v>0</v>
      </c>
    </row>
    <row r="69" spans="1:7" ht="15">
      <c r="A69" s="93" t="s">
        <v>907</v>
      </c>
      <c r="B69" s="93">
        <v>2</v>
      </c>
      <c r="C69" s="133">
        <v>0.003887029841727036</v>
      </c>
      <c r="D69" s="93" t="s">
        <v>1089</v>
      </c>
      <c r="E69" s="93" t="b">
        <v>0</v>
      </c>
      <c r="F69" s="93" t="b">
        <v>0</v>
      </c>
      <c r="G69" s="93" t="b">
        <v>0</v>
      </c>
    </row>
    <row r="70" spans="1:7" ht="15">
      <c r="A70" s="93" t="s">
        <v>908</v>
      </c>
      <c r="B70" s="93">
        <v>2</v>
      </c>
      <c r="C70" s="133">
        <v>0.003887029841727036</v>
      </c>
      <c r="D70" s="93" t="s">
        <v>1089</v>
      </c>
      <c r="E70" s="93" t="b">
        <v>0</v>
      </c>
      <c r="F70" s="93" t="b">
        <v>0</v>
      </c>
      <c r="G70" s="93" t="b">
        <v>0</v>
      </c>
    </row>
    <row r="71" spans="1:7" ht="15">
      <c r="A71" s="93" t="s">
        <v>909</v>
      </c>
      <c r="B71" s="93">
        <v>2</v>
      </c>
      <c r="C71" s="133">
        <v>0.003887029841727036</v>
      </c>
      <c r="D71" s="93" t="s">
        <v>1089</v>
      </c>
      <c r="E71" s="93" t="b">
        <v>0</v>
      </c>
      <c r="F71" s="93" t="b">
        <v>0</v>
      </c>
      <c r="G71" s="93" t="b">
        <v>0</v>
      </c>
    </row>
    <row r="72" spans="1:7" ht="15">
      <c r="A72" s="93" t="s">
        <v>910</v>
      </c>
      <c r="B72" s="93">
        <v>2</v>
      </c>
      <c r="C72" s="133">
        <v>0.003887029841727036</v>
      </c>
      <c r="D72" s="93" t="s">
        <v>1089</v>
      </c>
      <c r="E72" s="93" t="b">
        <v>0</v>
      </c>
      <c r="F72" s="93" t="b">
        <v>0</v>
      </c>
      <c r="G72" s="93" t="b">
        <v>0</v>
      </c>
    </row>
    <row r="73" spans="1:7" ht="15">
      <c r="A73" s="93" t="s">
        <v>911</v>
      </c>
      <c r="B73" s="93">
        <v>2</v>
      </c>
      <c r="C73" s="133">
        <v>0.003887029841727036</v>
      </c>
      <c r="D73" s="93" t="s">
        <v>1089</v>
      </c>
      <c r="E73" s="93" t="b">
        <v>0</v>
      </c>
      <c r="F73" s="93" t="b">
        <v>0</v>
      </c>
      <c r="G73" s="93" t="b">
        <v>0</v>
      </c>
    </row>
    <row r="74" spans="1:7" ht="15">
      <c r="A74" s="93" t="s">
        <v>912</v>
      </c>
      <c r="B74" s="93">
        <v>2</v>
      </c>
      <c r="C74" s="133">
        <v>0.003887029841727036</v>
      </c>
      <c r="D74" s="93" t="s">
        <v>1089</v>
      </c>
      <c r="E74" s="93" t="b">
        <v>0</v>
      </c>
      <c r="F74" s="93" t="b">
        <v>0</v>
      </c>
      <c r="G74" s="93" t="b">
        <v>0</v>
      </c>
    </row>
    <row r="75" spans="1:7" ht="15">
      <c r="A75" s="93" t="s">
        <v>913</v>
      </c>
      <c r="B75" s="93">
        <v>2</v>
      </c>
      <c r="C75" s="133">
        <v>0.003887029841727036</v>
      </c>
      <c r="D75" s="93" t="s">
        <v>1089</v>
      </c>
      <c r="E75" s="93" t="b">
        <v>0</v>
      </c>
      <c r="F75" s="93" t="b">
        <v>0</v>
      </c>
      <c r="G75" s="93" t="b">
        <v>0</v>
      </c>
    </row>
    <row r="76" spans="1:7" ht="15">
      <c r="A76" s="93" t="s">
        <v>914</v>
      </c>
      <c r="B76" s="93">
        <v>2</v>
      </c>
      <c r="C76" s="133">
        <v>0.003887029841727036</v>
      </c>
      <c r="D76" s="93" t="s">
        <v>1089</v>
      </c>
      <c r="E76" s="93" t="b">
        <v>0</v>
      </c>
      <c r="F76" s="93" t="b">
        <v>0</v>
      </c>
      <c r="G76" s="93" t="b">
        <v>0</v>
      </c>
    </row>
    <row r="77" spans="1:7" ht="15">
      <c r="A77" s="93" t="s">
        <v>915</v>
      </c>
      <c r="B77" s="93">
        <v>2</v>
      </c>
      <c r="C77" s="133">
        <v>0.003887029841727036</v>
      </c>
      <c r="D77" s="93" t="s">
        <v>1089</v>
      </c>
      <c r="E77" s="93" t="b">
        <v>0</v>
      </c>
      <c r="F77" s="93" t="b">
        <v>0</v>
      </c>
      <c r="G77" s="93" t="b">
        <v>0</v>
      </c>
    </row>
    <row r="78" spans="1:7" ht="15">
      <c r="A78" s="93" t="s">
        <v>916</v>
      </c>
      <c r="B78" s="93">
        <v>2</v>
      </c>
      <c r="C78" s="133">
        <v>0.003887029841727036</v>
      </c>
      <c r="D78" s="93" t="s">
        <v>1089</v>
      </c>
      <c r="E78" s="93" t="b">
        <v>0</v>
      </c>
      <c r="F78" s="93" t="b">
        <v>0</v>
      </c>
      <c r="G78" s="93" t="b">
        <v>0</v>
      </c>
    </row>
    <row r="79" spans="1:7" ht="15">
      <c r="A79" s="93" t="s">
        <v>917</v>
      </c>
      <c r="B79" s="93">
        <v>2</v>
      </c>
      <c r="C79" s="133">
        <v>0.003887029841727036</v>
      </c>
      <c r="D79" s="93" t="s">
        <v>1089</v>
      </c>
      <c r="E79" s="93" t="b">
        <v>0</v>
      </c>
      <c r="F79" s="93" t="b">
        <v>0</v>
      </c>
      <c r="G79" s="93" t="b">
        <v>0</v>
      </c>
    </row>
    <row r="80" spans="1:7" ht="15">
      <c r="A80" s="93" t="s">
        <v>918</v>
      </c>
      <c r="B80" s="93">
        <v>2</v>
      </c>
      <c r="C80" s="133">
        <v>0.003887029841727036</v>
      </c>
      <c r="D80" s="93" t="s">
        <v>1089</v>
      </c>
      <c r="E80" s="93" t="b">
        <v>0</v>
      </c>
      <c r="F80" s="93" t="b">
        <v>0</v>
      </c>
      <c r="G80" s="93" t="b">
        <v>0</v>
      </c>
    </row>
    <row r="81" spans="1:7" ht="15">
      <c r="A81" s="93" t="s">
        <v>919</v>
      </c>
      <c r="B81" s="93">
        <v>2</v>
      </c>
      <c r="C81" s="133">
        <v>0.003887029841727036</v>
      </c>
      <c r="D81" s="93" t="s">
        <v>1089</v>
      </c>
      <c r="E81" s="93" t="b">
        <v>0</v>
      </c>
      <c r="F81" s="93" t="b">
        <v>0</v>
      </c>
      <c r="G81" s="93" t="b">
        <v>0</v>
      </c>
    </row>
    <row r="82" spans="1:7" ht="15">
      <c r="A82" s="93" t="s">
        <v>920</v>
      </c>
      <c r="B82" s="93">
        <v>2</v>
      </c>
      <c r="C82" s="133">
        <v>0.003887029841727036</v>
      </c>
      <c r="D82" s="93" t="s">
        <v>1089</v>
      </c>
      <c r="E82" s="93" t="b">
        <v>0</v>
      </c>
      <c r="F82" s="93" t="b">
        <v>0</v>
      </c>
      <c r="G82" s="93" t="b">
        <v>0</v>
      </c>
    </row>
    <row r="83" spans="1:7" ht="15">
      <c r="A83" s="93" t="s">
        <v>921</v>
      </c>
      <c r="B83" s="93">
        <v>2</v>
      </c>
      <c r="C83" s="133">
        <v>0.003887029841727036</v>
      </c>
      <c r="D83" s="93" t="s">
        <v>1089</v>
      </c>
      <c r="E83" s="93" t="b">
        <v>0</v>
      </c>
      <c r="F83" s="93" t="b">
        <v>0</v>
      </c>
      <c r="G83" s="93" t="b">
        <v>0</v>
      </c>
    </row>
    <row r="84" spans="1:7" ht="15">
      <c r="A84" s="93" t="s">
        <v>922</v>
      </c>
      <c r="B84" s="93">
        <v>2</v>
      </c>
      <c r="C84" s="133">
        <v>0.003887029841727036</v>
      </c>
      <c r="D84" s="93" t="s">
        <v>1089</v>
      </c>
      <c r="E84" s="93" t="b">
        <v>0</v>
      </c>
      <c r="F84" s="93" t="b">
        <v>0</v>
      </c>
      <c r="G84" s="93" t="b">
        <v>0</v>
      </c>
    </row>
    <row r="85" spans="1:7" ht="15">
      <c r="A85" s="93" t="s">
        <v>923</v>
      </c>
      <c r="B85" s="93">
        <v>2</v>
      </c>
      <c r="C85" s="133">
        <v>0.003887029841727036</v>
      </c>
      <c r="D85" s="93" t="s">
        <v>1089</v>
      </c>
      <c r="E85" s="93" t="b">
        <v>0</v>
      </c>
      <c r="F85" s="93" t="b">
        <v>0</v>
      </c>
      <c r="G85" s="93" t="b">
        <v>0</v>
      </c>
    </row>
    <row r="86" spans="1:7" ht="15">
      <c r="A86" s="93" t="s">
        <v>924</v>
      </c>
      <c r="B86" s="93">
        <v>2</v>
      </c>
      <c r="C86" s="133">
        <v>0.003887029841727036</v>
      </c>
      <c r="D86" s="93" t="s">
        <v>1089</v>
      </c>
      <c r="E86" s="93" t="b">
        <v>0</v>
      </c>
      <c r="F86" s="93" t="b">
        <v>0</v>
      </c>
      <c r="G86" s="93" t="b">
        <v>0</v>
      </c>
    </row>
    <row r="87" spans="1:7" ht="15">
      <c r="A87" s="93" t="s">
        <v>925</v>
      </c>
      <c r="B87" s="93">
        <v>2</v>
      </c>
      <c r="C87" s="133">
        <v>0.003887029841727036</v>
      </c>
      <c r="D87" s="93" t="s">
        <v>1089</v>
      </c>
      <c r="E87" s="93" t="b">
        <v>0</v>
      </c>
      <c r="F87" s="93" t="b">
        <v>0</v>
      </c>
      <c r="G87" s="93" t="b">
        <v>0</v>
      </c>
    </row>
    <row r="88" spans="1:7" ht="15">
      <c r="A88" s="93" t="s">
        <v>926</v>
      </c>
      <c r="B88" s="93">
        <v>2</v>
      </c>
      <c r="C88" s="133">
        <v>0.003887029841727036</v>
      </c>
      <c r="D88" s="93" t="s">
        <v>1089</v>
      </c>
      <c r="E88" s="93" t="b">
        <v>0</v>
      </c>
      <c r="F88" s="93" t="b">
        <v>0</v>
      </c>
      <c r="G88" s="93" t="b">
        <v>0</v>
      </c>
    </row>
    <row r="89" spans="1:7" ht="15">
      <c r="A89" s="93" t="s">
        <v>927</v>
      </c>
      <c r="B89" s="93">
        <v>2</v>
      </c>
      <c r="C89" s="133">
        <v>0.003887029841727036</v>
      </c>
      <c r="D89" s="93" t="s">
        <v>1089</v>
      </c>
      <c r="E89" s="93" t="b">
        <v>0</v>
      </c>
      <c r="F89" s="93" t="b">
        <v>0</v>
      </c>
      <c r="G89" s="93" t="b">
        <v>0</v>
      </c>
    </row>
    <row r="90" spans="1:7" ht="15">
      <c r="A90" s="93" t="s">
        <v>928</v>
      </c>
      <c r="B90" s="93">
        <v>2</v>
      </c>
      <c r="C90" s="133">
        <v>0.003887029841727036</v>
      </c>
      <c r="D90" s="93" t="s">
        <v>1089</v>
      </c>
      <c r="E90" s="93" t="b">
        <v>0</v>
      </c>
      <c r="F90" s="93" t="b">
        <v>0</v>
      </c>
      <c r="G90" s="93" t="b">
        <v>0</v>
      </c>
    </row>
    <row r="91" spans="1:7" ht="15">
      <c r="A91" s="93" t="s">
        <v>929</v>
      </c>
      <c r="B91" s="93">
        <v>2</v>
      </c>
      <c r="C91" s="133">
        <v>0.003887029841727036</v>
      </c>
      <c r="D91" s="93" t="s">
        <v>1089</v>
      </c>
      <c r="E91" s="93" t="b">
        <v>0</v>
      </c>
      <c r="F91" s="93" t="b">
        <v>0</v>
      </c>
      <c r="G91" s="93" t="b">
        <v>0</v>
      </c>
    </row>
    <row r="92" spans="1:7" ht="15">
      <c r="A92" s="93" t="s">
        <v>232</v>
      </c>
      <c r="B92" s="93">
        <v>2</v>
      </c>
      <c r="C92" s="133">
        <v>0.003887029841727036</v>
      </c>
      <c r="D92" s="93" t="s">
        <v>1089</v>
      </c>
      <c r="E92" s="93" t="b">
        <v>0</v>
      </c>
      <c r="F92" s="93" t="b">
        <v>0</v>
      </c>
      <c r="G92" s="93" t="b">
        <v>0</v>
      </c>
    </row>
    <row r="93" spans="1:7" ht="15">
      <c r="A93" s="93" t="s">
        <v>930</v>
      </c>
      <c r="B93" s="93">
        <v>2</v>
      </c>
      <c r="C93" s="133">
        <v>0.003887029841727036</v>
      </c>
      <c r="D93" s="93" t="s">
        <v>1089</v>
      </c>
      <c r="E93" s="93" t="b">
        <v>0</v>
      </c>
      <c r="F93" s="93" t="b">
        <v>0</v>
      </c>
      <c r="G93" s="93" t="b">
        <v>0</v>
      </c>
    </row>
    <row r="94" spans="1:7" ht="15">
      <c r="A94" s="93" t="s">
        <v>231</v>
      </c>
      <c r="B94" s="93">
        <v>2</v>
      </c>
      <c r="C94" s="133">
        <v>0.003887029841727036</v>
      </c>
      <c r="D94" s="93" t="s">
        <v>1089</v>
      </c>
      <c r="E94" s="93" t="b">
        <v>0</v>
      </c>
      <c r="F94" s="93" t="b">
        <v>0</v>
      </c>
      <c r="G94" s="93" t="b">
        <v>0</v>
      </c>
    </row>
    <row r="95" spans="1:7" ht="15">
      <c r="A95" s="93" t="s">
        <v>931</v>
      </c>
      <c r="B95" s="93">
        <v>2</v>
      </c>
      <c r="C95" s="133">
        <v>0.003887029841727036</v>
      </c>
      <c r="D95" s="93" t="s">
        <v>1089</v>
      </c>
      <c r="E95" s="93" t="b">
        <v>0</v>
      </c>
      <c r="F95" s="93" t="b">
        <v>0</v>
      </c>
      <c r="G95" s="93" t="b">
        <v>0</v>
      </c>
    </row>
    <row r="96" spans="1:7" ht="15">
      <c r="A96" s="93" t="s">
        <v>932</v>
      </c>
      <c r="B96" s="93">
        <v>2</v>
      </c>
      <c r="C96" s="133">
        <v>0.003887029841727036</v>
      </c>
      <c r="D96" s="93" t="s">
        <v>1089</v>
      </c>
      <c r="E96" s="93" t="b">
        <v>0</v>
      </c>
      <c r="F96" s="93" t="b">
        <v>0</v>
      </c>
      <c r="G96" s="93" t="b">
        <v>0</v>
      </c>
    </row>
    <row r="97" spans="1:7" ht="15">
      <c r="A97" s="93" t="s">
        <v>933</v>
      </c>
      <c r="B97" s="93">
        <v>2</v>
      </c>
      <c r="C97" s="133">
        <v>0.003887029841727036</v>
      </c>
      <c r="D97" s="93" t="s">
        <v>1089</v>
      </c>
      <c r="E97" s="93" t="b">
        <v>0</v>
      </c>
      <c r="F97" s="93" t="b">
        <v>0</v>
      </c>
      <c r="G97" s="93" t="b">
        <v>0</v>
      </c>
    </row>
    <row r="98" spans="1:7" ht="15">
      <c r="A98" s="93" t="s">
        <v>934</v>
      </c>
      <c r="B98" s="93">
        <v>2</v>
      </c>
      <c r="C98" s="133">
        <v>0.003887029841727036</v>
      </c>
      <c r="D98" s="93" t="s">
        <v>1089</v>
      </c>
      <c r="E98" s="93" t="b">
        <v>0</v>
      </c>
      <c r="F98" s="93" t="b">
        <v>0</v>
      </c>
      <c r="G98" s="93" t="b">
        <v>0</v>
      </c>
    </row>
    <row r="99" spans="1:7" ht="15">
      <c r="A99" s="93" t="s">
        <v>935</v>
      </c>
      <c r="B99" s="93">
        <v>2</v>
      </c>
      <c r="C99" s="133">
        <v>0.003887029841727036</v>
      </c>
      <c r="D99" s="93" t="s">
        <v>1089</v>
      </c>
      <c r="E99" s="93" t="b">
        <v>0</v>
      </c>
      <c r="F99" s="93" t="b">
        <v>0</v>
      </c>
      <c r="G99" s="93" t="b">
        <v>0</v>
      </c>
    </row>
    <row r="100" spans="1:7" ht="15">
      <c r="A100" s="93" t="s">
        <v>936</v>
      </c>
      <c r="B100" s="93">
        <v>2</v>
      </c>
      <c r="C100" s="133">
        <v>0.003887029841727036</v>
      </c>
      <c r="D100" s="93" t="s">
        <v>1089</v>
      </c>
      <c r="E100" s="93" t="b">
        <v>0</v>
      </c>
      <c r="F100" s="93" t="b">
        <v>0</v>
      </c>
      <c r="G100" s="93" t="b">
        <v>0</v>
      </c>
    </row>
    <row r="101" spans="1:7" ht="15">
      <c r="A101" s="93" t="s">
        <v>937</v>
      </c>
      <c r="B101" s="93">
        <v>2</v>
      </c>
      <c r="C101" s="133">
        <v>0.003887029841727036</v>
      </c>
      <c r="D101" s="93" t="s">
        <v>1089</v>
      </c>
      <c r="E101" s="93" t="b">
        <v>0</v>
      </c>
      <c r="F101" s="93" t="b">
        <v>0</v>
      </c>
      <c r="G101" s="93" t="b">
        <v>0</v>
      </c>
    </row>
    <row r="102" spans="1:7" ht="15">
      <c r="A102" s="93" t="s">
        <v>938</v>
      </c>
      <c r="B102" s="93">
        <v>2</v>
      </c>
      <c r="C102" s="133">
        <v>0.003887029841727036</v>
      </c>
      <c r="D102" s="93" t="s">
        <v>1089</v>
      </c>
      <c r="E102" s="93" t="b">
        <v>0</v>
      </c>
      <c r="F102" s="93" t="b">
        <v>0</v>
      </c>
      <c r="G102" s="93" t="b">
        <v>0</v>
      </c>
    </row>
    <row r="103" spans="1:7" ht="15">
      <c r="A103" s="93" t="s">
        <v>939</v>
      </c>
      <c r="B103" s="93">
        <v>2</v>
      </c>
      <c r="C103" s="133">
        <v>0.003887029841727036</v>
      </c>
      <c r="D103" s="93" t="s">
        <v>1089</v>
      </c>
      <c r="E103" s="93" t="b">
        <v>0</v>
      </c>
      <c r="F103" s="93" t="b">
        <v>0</v>
      </c>
      <c r="G103" s="93" t="b">
        <v>0</v>
      </c>
    </row>
    <row r="104" spans="1:7" ht="15">
      <c r="A104" s="93" t="s">
        <v>940</v>
      </c>
      <c r="B104" s="93">
        <v>2</v>
      </c>
      <c r="C104" s="133">
        <v>0.003887029841727036</v>
      </c>
      <c r="D104" s="93" t="s">
        <v>1089</v>
      </c>
      <c r="E104" s="93" t="b">
        <v>0</v>
      </c>
      <c r="F104" s="93" t="b">
        <v>0</v>
      </c>
      <c r="G104" s="93" t="b">
        <v>0</v>
      </c>
    </row>
    <row r="105" spans="1:7" ht="15">
      <c r="A105" s="93" t="s">
        <v>941</v>
      </c>
      <c r="B105" s="93">
        <v>2</v>
      </c>
      <c r="C105" s="133">
        <v>0.003887029841727036</v>
      </c>
      <c r="D105" s="93" t="s">
        <v>1089</v>
      </c>
      <c r="E105" s="93" t="b">
        <v>0</v>
      </c>
      <c r="F105" s="93" t="b">
        <v>0</v>
      </c>
      <c r="G105" s="93" t="b">
        <v>0</v>
      </c>
    </row>
    <row r="106" spans="1:7" ht="15">
      <c r="A106" s="93" t="s">
        <v>942</v>
      </c>
      <c r="B106" s="93">
        <v>2</v>
      </c>
      <c r="C106" s="133">
        <v>0.003887029841727036</v>
      </c>
      <c r="D106" s="93" t="s">
        <v>1089</v>
      </c>
      <c r="E106" s="93" t="b">
        <v>0</v>
      </c>
      <c r="F106" s="93" t="b">
        <v>0</v>
      </c>
      <c r="G106" s="93" t="b">
        <v>0</v>
      </c>
    </row>
    <row r="107" spans="1:7" ht="15">
      <c r="A107" s="93" t="s">
        <v>943</v>
      </c>
      <c r="B107" s="93">
        <v>2</v>
      </c>
      <c r="C107" s="133">
        <v>0.003887029841727036</v>
      </c>
      <c r="D107" s="93" t="s">
        <v>1089</v>
      </c>
      <c r="E107" s="93" t="b">
        <v>0</v>
      </c>
      <c r="F107" s="93" t="b">
        <v>0</v>
      </c>
      <c r="G107" s="93" t="b">
        <v>0</v>
      </c>
    </row>
    <row r="108" spans="1:7" ht="15">
      <c r="A108" s="93" t="s">
        <v>944</v>
      </c>
      <c r="B108" s="93">
        <v>2</v>
      </c>
      <c r="C108" s="133">
        <v>0.003887029841727036</v>
      </c>
      <c r="D108" s="93" t="s">
        <v>1089</v>
      </c>
      <c r="E108" s="93" t="b">
        <v>0</v>
      </c>
      <c r="F108" s="93" t="b">
        <v>0</v>
      </c>
      <c r="G108" s="93" t="b">
        <v>0</v>
      </c>
    </row>
    <row r="109" spans="1:7" ht="15">
      <c r="A109" s="93" t="s">
        <v>945</v>
      </c>
      <c r="B109" s="93">
        <v>2</v>
      </c>
      <c r="C109" s="133">
        <v>0.003887029841727036</v>
      </c>
      <c r="D109" s="93" t="s">
        <v>1089</v>
      </c>
      <c r="E109" s="93" t="b">
        <v>0</v>
      </c>
      <c r="F109" s="93" t="b">
        <v>0</v>
      </c>
      <c r="G109" s="93" t="b">
        <v>0</v>
      </c>
    </row>
    <row r="110" spans="1:7" ht="15">
      <c r="A110" s="93" t="s">
        <v>946</v>
      </c>
      <c r="B110" s="93">
        <v>2</v>
      </c>
      <c r="C110" s="133">
        <v>0.003887029841727036</v>
      </c>
      <c r="D110" s="93" t="s">
        <v>1089</v>
      </c>
      <c r="E110" s="93" t="b">
        <v>0</v>
      </c>
      <c r="F110" s="93" t="b">
        <v>0</v>
      </c>
      <c r="G110" s="93" t="b">
        <v>0</v>
      </c>
    </row>
    <row r="111" spans="1:7" ht="15">
      <c r="A111" s="93" t="s">
        <v>947</v>
      </c>
      <c r="B111" s="93">
        <v>2</v>
      </c>
      <c r="C111" s="133">
        <v>0.003887029841727036</v>
      </c>
      <c r="D111" s="93" t="s">
        <v>1089</v>
      </c>
      <c r="E111" s="93" t="b">
        <v>0</v>
      </c>
      <c r="F111" s="93" t="b">
        <v>0</v>
      </c>
      <c r="G111" s="93" t="b">
        <v>0</v>
      </c>
    </row>
    <row r="112" spans="1:7" ht="15">
      <c r="A112" s="93" t="s">
        <v>948</v>
      </c>
      <c r="B112" s="93">
        <v>2</v>
      </c>
      <c r="C112" s="133">
        <v>0.003887029841727036</v>
      </c>
      <c r="D112" s="93" t="s">
        <v>1089</v>
      </c>
      <c r="E112" s="93" t="b">
        <v>0</v>
      </c>
      <c r="F112" s="93" t="b">
        <v>0</v>
      </c>
      <c r="G112" s="93" t="b">
        <v>0</v>
      </c>
    </row>
    <row r="113" spans="1:7" ht="15">
      <c r="A113" s="93" t="s">
        <v>949</v>
      </c>
      <c r="B113" s="93">
        <v>2</v>
      </c>
      <c r="C113" s="133">
        <v>0.003887029841727036</v>
      </c>
      <c r="D113" s="93" t="s">
        <v>1089</v>
      </c>
      <c r="E113" s="93" t="b">
        <v>0</v>
      </c>
      <c r="F113" s="93" t="b">
        <v>0</v>
      </c>
      <c r="G113" s="93" t="b">
        <v>0</v>
      </c>
    </row>
    <row r="114" spans="1:7" ht="15">
      <c r="A114" s="93" t="s">
        <v>950</v>
      </c>
      <c r="B114" s="93">
        <v>2</v>
      </c>
      <c r="C114" s="133">
        <v>0.003887029841727036</v>
      </c>
      <c r="D114" s="93" t="s">
        <v>1089</v>
      </c>
      <c r="E114" s="93" t="b">
        <v>0</v>
      </c>
      <c r="F114" s="93" t="b">
        <v>0</v>
      </c>
      <c r="G114" s="93" t="b">
        <v>0</v>
      </c>
    </row>
    <row r="115" spans="1:7" ht="15">
      <c r="A115" s="93" t="s">
        <v>951</v>
      </c>
      <c r="B115" s="93">
        <v>2</v>
      </c>
      <c r="C115" s="133">
        <v>0.003887029841727036</v>
      </c>
      <c r="D115" s="93" t="s">
        <v>1089</v>
      </c>
      <c r="E115" s="93" t="b">
        <v>0</v>
      </c>
      <c r="F115" s="93" t="b">
        <v>0</v>
      </c>
      <c r="G115" s="93" t="b">
        <v>0</v>
      </c>
    </row>
    <row r="116" spans="1:7" ht="15">
      <c r="A116" s="93" t="s">
        <v>952</v>
      </c>
      <c r="B116" s="93">
        <v>2</v>
      </c>
      <c r="C116" s="133">
        <v>0.003887029841727036</v>
      </c>
      <c r="D116" s="93" t="s">
        <v>1089</v>
      </c>
      <c r="E116" s="93" t="b">
        <v>0</v>
      </c>
      <c r="F116" s="93" t="b">
        <v>0</v>
      </c>
      <c r="G116" s="93" t="b">
        <v>0</v>
      </c>
    </row>
    <row r="117" spans="1:7" ht="15">
      <c r="A117" s="93" t="s">
        <v>953</v>
      </c>
      <c r="B117" s="93">
        <v>2</v>
      </c>
      <c r="C117" s="133">
        <v>0.003887029841727036</v>
      </c>
      <c r="D117" s="93" t="s">
        <v>1089</v>
      </c>
      <c r="E117" s="93" t="b">
        <v>0</v>
      </c>
      <c r="F117" s="93" t="b">
        <v>0</v>
      </c>
      <c r="G117" s="93" t="b">
        <v>0</v>
      </c>
    </row>
    <row r="118" spans="1:7" ht="15">
      <c r="A118" s="93" t="s">
        <v>954</v>
      </c>
      <c r="B118" s="93">
        <v>2</v>
      </c>
      <c r="C118" s="133">
        <v>0.003887029841727036</v>
      </c>
      <c r="D118" s="93" t="s">
        <v>1089</v>
      </c>
      <c r="E118" s="93" t="b">
        <v>0</v>
      </c>
      <c r="F118" s="93" t="b">
        <v>0</v>
      </c>
      <c r="G118" s="93" t="b">
        <v>0</v>
      </c>
    </row>
    <row r="119" spans="1:7" ht="15">
      <c r="A119" s="93" t="s">
        <v>955</v>
      </c>
      <c r="B119" s="93">
        <v>2</v>
      </c>
      <c r="C119" s="133">
        <v>0.003887029841727036</v>
      </c>
      <c r="D119" s="93" t="s">
        <v>1089</v>
      </c>
      <c r="E119" s="93" t="b">
        <v>0</v>
      </c>
      <c r="F119" s="93" t="b">
        <v>0</v>
      </c>
      <c r="G119" s="93" t="b">
        <v>0</v>
      </c>
    </row>
    <row r="120" spans="1:7" ht="15">
      <c r="A120" s="93" t="s">
        <v>956</v>
      </c>
      <c r="B120" s="93">
        <v>2</v>
      </c>
      <c r="C120" s="133">
        <v>0.003887029841727036</v>
      </c>
      <c r="D120" s="93" t="s">
        <v>1089</v>
      </c>
      <c r="E120" s="93" t="b">
        <v>0</v>
      </c>
      <c r="F120" s="93" t="b">
        <v>0</v>
      </c>
      <c r="G120" s="93" t="b">
        <v>0</v>
      </c>
    </row>
    <row r="121" spans="1:7" ht="15">
      <c r="A121" s="93" t="s">
        <v>957</v>
      </c>
      <c r="B121" s="93">
        <v>2</v>
      </c>
      <c r="C121" s="133">
        <v>0.003887029841727036</v>
      </c>
      <c r="D121" s="93" t="s">
        <v>1089</v>
      </c>
      <c r="E121" s="93" t="b">
        <v>0</v>
      </c>
      <c r="F121" s="93" t="b">
        <v>0</v>
      </c>
      <c r="G121" s="93" t="b">
        <v>0</v>
      </c>
    </row>
    <row r="122" spans="1:7" ht="15">
      <c r="A122" s="93" t="s">
        <v>958</v>
      </c>
      <c r="B122" s="93">
        <v>2</v>
      </c>
      <c r="C122" s="133">
        <v>0.003887029841727036</v>
      </c>
      <c r="D122" s="93" t="s">
        <v>1089</v>
      </c>
      <c r="E122" s="93" t="b">
        <v>0</v>
      </c>
      <c r="F122" s="93" t="b">
        <v>0</v>
      </c>
      <c r="G122" s="93" t="b">
        <v>0</v>
      </c>
    </row>
    <row r="123" spans="1:7" ht="15">
      <c r="A123" s="93" t="s">
        <v>959</v>
      </c>
      <c r="B123" s="93">
        <v>2</v>
      </c>
      <c r="C123" s="133">
        <v>0.003887029841727036</v>
      </c>
      <c r="D123" s="93" t="s">
        <v>1089</v>
      </c>
      <c r="E123" s="93" t="b">
        <v>0</v>
      </c>
      <c r="F123" s="93" t="b">
        <v>0</v>
      </c>
      <c r="G123" s="93" t="b">
        <v>0</v>
      </c>
    </row>
    <row r="124" spans="1:7" ht="15">
      <c r="A124" s="93" t="s">
        <v>960</v>
      </c>
      <c r="B124" s="93">
        <v>2</v>
      </c>
      <c r="C124" s="133">
        <v>0.003887029841727036</v>
      </c>
      <c r="D124" s="93" t="s">
        <v>1089</v>
      </c>
      <c r="E124" s="93" t="b">
        <v>0</v>
      </c>
      <c r="F124" s="93" t="b">
        <v>0</v>
      </c>
      <c r="G124" s="93" t="b">
        <v>0</v>
      </c>
    </row>
    <row r="125" spans="1:7" ht="15">
      <c r="A125" s="93" t="s">
        <v>961</v>
      </c>
      <c r="B125" s="93">
        <v>2</v>
      </c>
      <c r="C125" s="133">
        <v>0.003887029841727036</v>
      </c>
      <c r="D125" s="93" t="s">
        <v>1089</v>
      </c>
      <c r="E125" s="93" t="b">
        <v>0</v>
      </c>
      <c r="F125" s="93" t="b">
        <v>0</v>
      </c>
      <c r="G125" s="93" t="b">
        <v>0</v>
      </c>
    </row>
    <row r="126" spans="1:7" ht="15">
      <c r="A126" s="93" t="s">
        <v>962</v>
      </c>
      <c r="B126" s="93">
        <v>2</v>
      </c>
      <c r="C126" s="133">
        <v>0.003887029841727036</v>
      </c>
      <c r="D126" s="93" t="s">
        <v>1089</v>
      </c>
      <c r="E126" s="93" t="b">
        <v>0</v>
      </c>
      <c r="F126" s="93" t="b">
        <v>0</v>
      </c>
      <c r="G126" s="93" t="b">
        <v>0</v>
      </c>
    </row>
    <row r="127" spans="1:7" ht="15">
      <c r="A127" s="93" t="s">
        <v>963</v>
      </c>
      <c r="B127" s="93">
        <v>2</v>
      </c>
      <c r="C127" s="133">
        <v>0.003887029841727036</v>
      </c>
      <c r="D127" s="93" t="s">
        <v>1089</v>
      </c>
      <c r="E127" s="93" t="b">
        <v>0</v>
      </c>
      <c r="F127" s="93" t="b">
        <v>0</v>
      </c>
      <c r="G127" s="93" t="b">
        <v>0</v>
      </c>
    </row>
    <row r="128" spans="1:7" ht="15">
      <c r="A128" s="93" t="s">
        <v>964</v>
      </c>
      <c r="B128" s="93">
        <v>2</v>
      </c>
      <c r="C128" s="133">
        <v>0.003887029841727036</v>
      </c>
      <c r="D128" s="93" t="s">
        <v>1089</v>
      </c>
      <c r="E128" s="93" t="b">
        <v>0</v>
      </c>
      <c r="F128" s="93" t="b">
        <v>0</v>
      </c>
      <c r="G128" s="93" t="b">
        <v>0</v>
      </c>
    </row>
    <row r="129" spans="1:7" ht="15">
      <c r="A129" s="93" t="s">
        <v>965</v>
      </c>
      <c r="B129" s="93">
        <v>2</v>
      </c>
      <c r="C129" s="133">
        <v>0.003887029841727036</v>
      </c>
      <c r="D129" s="93" t="s">
        <v>1089</v>
      </c>
      <c r="E129" s="93" t="b">
        <v>0</v>
      </c>
      <c r="F129" s="93" t="b">
        <v>0</v>
      </c>
      <c r="G129" s="93" t="b">
        <v>0</v>
      </c>
    </row>
    <row r="130" spans="1:7" ht="15">
      <c r="A130" s="93" t="s">
        <v>966</v>
      </c>
      <c r="B130" s="93">
        <v>2</v>
      </c>
      <c r="C130" s="133">
        <v>0.003887029841727036</v>
      </c>
      <c r="D130" s="93" t="s">
        <v>1089</v>
      </c>
      <c r="E130" s="93" t="b">
        <v>0</v>
      </c>
      <c r="F130" s="93" t="b">
        <v>0</v>
      </c>
      <c r="G130" s="93" t="b">
        <v>0</v>
      </c>
    </row>
    <row r="131" spans="1:7" ht="15">
      <c r="A131" s="93" t="s">
        <v>967</v>
      </c>
      <c r="B131" s="93">
        <v>2</v>
      </c>
      <c r="C131" s="133">
        <v>0.003887029841727036</v>
      </c>
      <c r="D131" s="93" t="s">
        <v>1089</v>
      </c>
      <c r="E131" s="93" t="b">
        <v>0</v>
      </c>
      <c r="F131" s="93" t="b">
        <v>0</v>
      </c>
      <c r="G131" s="93" t="b">
        <v>0</v>
      </c>
    </row>
    <row r="132" spans="1:7" ht="15">
      <c r="A132" s="93" t="s">
        <v>968</v>
      </c>
      <c r="B132" s="93">
        <v>2</v>
      </c>
      <c r="C132" s="133">
        <v>0.003887029841727036</v>
      </c>
      <c r="D132" s="93" t="s">
        <v>1089</v>
      </c>
      <c r="E132" s="93" t="b">
        <v>0</v>
      </c>
      <c r="F132" s="93" t="b">
        <v>0</v>
      </c>
      <c r="G132" s="93" t="b">
        <v>0</v>
      </c>
    </row>
    <row r="133" spans="1:7" ht="15">
      <c r="A133" s="93" t="s">
        <v>969</v>
      </c>
      <c r="B133" s="93">
        <v>2</v>
      </c>
      <c r="C133" s="133">
        <v>0.003887029841727036</v>
      </c>
      <c r="D133" s="93" t="s">
        <v>1089</v>
      </c>
      <c r="E133" s="93" t="b">
        <v>0</v>
      </c>
      <c r="F133" s="93" t="b">
        <v>0</v>
      </c>
      <c r="G133" s="93" t="b">
        <v>0</v>
      </c>
    </row>
    <row r="134" spans="1:7" ht="15">
      <c r="A134" s="93" t="s">
        <v>970</v>
      </c>
      <c r="B134" s="93">
        <v>2</v>
      </c>
      <c r="C134" s="133">
        <v>0.003887029841727036</v>
      </c>
      <c r="D134" s="93" t="s">
        <v>1089</v>
      </c>
      <c r="E134" s="93" t="b">
        <v>0</v>
      </c>
      <c r="F134" s="93" t="b">
        <v>0</v>
      </c>
      <c r="G134" s="93" t="b">
        <v>0</v>
      </c>
    </row>
    <row r="135" spans="1:7" ht="15">
      <c r="A135" s="93" t="s">
        <v>971</v>
      </c>
      <c r="B135" s="93">
        <v>2</v>
      </c>
      <c r="C135" s="133">
        <v>0.003887029841727036</v>
      </c>
      <c r="D135" s="93" t="s">
        <v>1089</v>
      </c>
      <c r="E135" s="93" t="b">
        <v>0</v>
      </c>
      <c r="F135" s="93" t="b">
        <v>0</v>
      </c>
      <c r="G135" s="93" t="b">
        <v>0</v>
      </c>
    </row>
    <row r="136" spans="1:7" ht="15">
      <c r="A136" s="93" t="s">
        <v>972</v>
      </c>
      <c r="B136" s="93">
        <v>2</v>
      </c>
      <c r="C136" s="133">
        <v>0.003887029841727036</v>
      </c>
      <c r="D136" s="93" t="s">
        <v>1089</v>
      </c>
      <c r="E136" s="93" t="b">
        <v>0</v>
      </c>
      <c r="F136" s="93" t="b">
        <v>0</v>
      </c>
      <c r="G136" s="93" t="b">
        <v>0</v>
      </c>
    </row>
    <row r="137" spans="1:7" ht="15">
      <c r="A137" s="93" t="s">
        <v>973</v>
      </c>
      <c r="B137" s="93">
        <v>2</v>
      </c>
      <c r="C137" s="133">
        <v>0.003887029841727036</v>
      </c>
      <c r="D137" s="93" t="s">
        <v>1089</v>
      </c>
      <c r="E137" s="93" t="b">
        <v>0</v>
      </c>
      <c r="F137" s="93" t="b">
        <v>0</v>
      </c>
      <c r="G137" s="93" t="b">
        <v>0</v>
      </c>
    </row>
    <row r="138" spans="1:7" ht="15">
      <c r="A138" s="93" t="s">
        <v>974</v>
      </c>
      <c r="B138" s="93">
        <v>2</v>
      </c>
      <c r="C138" s="133">
        <v>0.003887029841727036</v>
      </c>
      <c r="D138" s="93" t="s">
        <v>1089</v>
      </c>
      <c r="E138" s="93" t="b">
        <v>0</v>
      </c>
      <c r="F138" s="93" t="b">
        <v>0</v>
      </c>
      <c r="G138" s="93" t="b">
        <v>0</v>
      </c>
    </row>
    <row r="139" spans="1:7" ht="15">
      <c r="A139" s="93" t="s">
        <v>975</v>
      </c>
      <c r="B139" s="93">
        <v>2</v>
      </c>
      <c r="C139" s="133">
        <v>0.003887029841727036</v>
      </c>
      <c r="D139" s="93" t="s">
        <v>1089</v>
      </c>
      <c r="E139" s="93" t="b">
        <v>0</v>
      </c>
      <c r="F139" s="93" t="b">
        <v>0</v>
      </c>
      <c r="G139" s="93" t="b">
        <v>0</v>
      </c>
    </row>
    <row r="140" spans="1:7" ht="15">
      <c r="A140" s="93" t="s">
        <v>976</v>
      </c>
      <c r="B140" s="93">
        <v>2</v>
      </c>
      <c r="C140" s="133">
        <v>0.003887029841727036</v>
      </c>
      <c r="D140" s="93" t="s">
        <v>1089</v>
      </c>
      <c r="E140" s="93" t="b">
        <v>0</v>
      </c>
      <c r="F140" s="93" t="b">
        <v>0</v>
      </c>
      <c r="G140" s="93" t="b">
        <v>0</v>
      </c>
    </row>
    <row r="141" spans="1:7" ht="15">
      <c r="A141" s="93" t="s">
        <v>977</v>
      </c>
      <c r="B141" s="93">
        <v>2</v>
      </c>
      <c r="C141" s="133">
        <v>0.003887029841727036</v>
      </c>
      <c r="D141" s="93" t="s">
        <v>1089</v>
      </c>
      <c r="E141" s="93" t="b">
        <v>0</v>
      </c>
      <c r="F141" s="93" t="b">
        <v>0</v>
      </c>
      <c r="G141" s="93" t="b">
        <v>0</v>
      </c>
    </row>
    <row r="142" spans="1:7" ht="15">
      <c r="A142" s="93" t="s">
        <v>978</v>
      </c>
      <c r="B142" s="93">
        <v>2</v>
      </c>
      <c r="C142" s="133">
        <v>0.003887029841727036</v>
      </c>
      <c r="D142" s="93" t="s">
        <v>1089</v>
      </c>
      <c r="E142" s="93" t="b">
        <v>0</v>
      </c>
      <c r="F142" s="93" t="b">
        <v>0</v>
      </c>
      <c r="G142" s="93" t="b">
        <v>0</v>
      </c>
    </row>
    <row r="143" spans="1:7" ht="15">
      <c r="A143" s="93" t="s">
        <v>979</v>
      </c>
      <c r="B143" s="93">
        <v>2</v>
      </c>
      <c r="C143" s="133">
        <v>0.003887029841727036</v>
      </c>
      <c r="D143" s="93" t="s">
        <v>1089</v>
      </c>
      <c r="E143" s="93" t="b">
        <v>0</v>
      </c>
      <c r="F143" s="93" t="b">
        <v>0</v>
      </c>
      <c r="G143" s="93" t="b">
        <v>0</v>
      </c>
    </row>
    <row r="144" spans="1:7" ht="15">
      <c r="A144" s="93" t="s">
        <v>980</v>
      </c>
      <c r="B144" s="93">
        <v>2</v>
      </c>
      <c r="C144" s="133">
        <v>0.003887029841727036</v>
      </c>
      <c r="D144" s="93" t="s">
        <v>1089</v>
      </c>
      <c r="E144" s="93" t="b">
        <v>0</v>
      </c>
      <c r="F144" s="93" t="b">
        <v>0</v>
      </c>
      <c r="G144" s="93" t="b">
        <v>0</v>
      </c>
    </row>
    <row r="145" spans="1:7" ht="15">
      <c r="A145" s="93" t="s">
        <v>981</v>
      </c>
      <c r="B145" s="93">
        <v>2</v>
      </c>
      <c r="C145" s="133">
        <v>0.003887029841727036</v>
      </c>
      <c r="D145" s="93" t="s">
        <v>1089</v>
      </c>
      <c r="E145" s="93" t="b">
        <v>0</v>
      </c>
      <c r="F145" s="93" t="b">
        <v>0</v>
      </c>
      <c r="G145" s="93" t="b">
        <v>0</v>
      </c>
    </row>
    <row r="146" spans="1:7" ht="15">
      <c r="A146" s="93" t="s">
        <v>982</v>
      </c>
      <c r="B146" s="93">
        <v>2</v>
      </c>
      <c r="C146" s="133">
        <v>0.003887029841727036</v>
      </c>
      <c r="D146" s="93" t="s">
        <v>1089</v>
      </c>
      <c r="E146" s="93" t="b">
        <v>0</v>
      </c>
      <c r="F146" s="93" t="b">
        <v>0</v>
      </c>
      <c r="G146" s="93" t="b">
        <v>0</v>
      </c>
    </row>
    <row r="147" spans="1:7" ht="15">
      <c r="A147" s="93" t="s">
        <v>983</v>
      </c>
      <c r="B147" s="93">
        <v>2</v>
      </c>
      <c r="C147" s="133">
        <v>0.003887029841727036</v>
      </c>
      <c r="D147" s="93" t="s">
        <v>1089</v>
      </c>
      <c r="E147" s="93" t="b">
        <v>0</v>
      </c>
      <c r="F147" s="93" t="b">
        <v>0</v>
      </c>
      <c r="G147" s="93" t="b">
        <v>0</v>
      </c>
    </row>
    <row r="148" spans="1:7" ht="15">
      <c r="A148" s="93" t="s">
        <v>984</v>
      </c>
      <c r="B148" s="93">
        <v>2</v>
      </c>
      <c r="C148" s="133">
        <v>0.003887029841727036</v>
      </c>
      <c r="D148" s="93" t="s">
        <v>1089</v>
      </c>
      <c r="E148" s="93" t="b">
        <v>0</v>
      </c>
      <c r="F148" s="93" t="b">
        <v>0</v>
      </c>
      <c r="G148" s="93" t="b">
        <v>0</v>
      </c>
    </row>
    <row r="149" spans="1:7" ht="15">
      <c r="A149" s="93" t="s">
        <v>985</v>
      </c>
      <c r="B149" s="93">
        <v>2</v>
      </c>
      <c r="C149" s="133">
        <v>0.003887029841727036</v>
      </c>
      <c r="D149" s="93" t="s">
        <v>1089</v>
      </c>
      <c r="E149" s="93" t="b">
        <v>0</v>
      </c>
      <c r="F149" s="93" t="b">
        <v>0</v>
      </c>
      <c r="G149" s="93" t="b">
        <v>0</v>
      </c>
    </row>
    <row r="150" spans="1:7" ht="15">
      <c r="A150" s="93" t="s">
        <v>986</v>
      </c>
      <c r="B150" s="93">
        <v>2</v>
      </c>
      <c r="C150" s="133">
        <v>0.003887029841727036</v>
      </c>
      <c r="D150" s="93" t="s">
        <v>1089</v>
      </c>
      <c r="E150" s="93" t="b">
        <v>0</v>
      </c>
      <c r="F150" s="93" t="b">
        <v>0</v>
      </c>
      <c r="G150" s="93" t="b">
        <v>0</v>
      </c>
    </row>
    <row r="151" spans="1:7" ht="15">
      <c r="A151" s="93" t="s">
        <v>987</v>
      </c>
      <c r="B151" s="93">
        <v>2</v>
      </c>
      <c r="C151" s="133">
        <v>0.003887029841727036</v>
      </c>
      <c r="D151" s="93" t="s">
        <v>1089</v>
      </c>
      <c r="E151" s="93" t="b">
        <v>0</v>
      </c>
      <c r="F151" s="93" t="b">
        <v>0</v>
      </c>
      <c r="G151" s="93" t="b">
        <v>0</v>
      </c>
    </row>
    <row r="152" spans="1:7" ht="15">
      <c r="A152" s="93" t="s">
        <v>988</v>
      </c>
      <c r="B152" s="93">
        <v>2</v>
      </c>
      <c r="C152" s="133">
        <v>0.003887029841727036</v>
      </c>
      <c r="D152" s="93" t="s">
        <v>1089</v>
      </c>
      <c r="E152" s="93" t="b">
        <v>0</v>
      </c>
      <c r="F152" s="93" t="b">
        <v>0</v>
      </c>
      <c r="G152" s="93" t="b">
        <v>0</v>
      </c>
    </row>
    <row r="153" spans="1:7" ht="15">
      <c r="A153" s="93" t="s">
        <v>989</v>
      </c>
      <c r="B153" s="93">
        <v>2</v>
      </c>
      <c r="C153" s="133">
        <v>0.003887029841727036</v>
      </c>
      <c r="D153" s="93" t="s">
        <v>1089</v>
      </c>
      <c r="E153" s="93" t="b">
        <v>0</v>
      </c>
      <c r="F153" s="93" t="b">
        <v>0</v>
      </c>
      <c r="G153" s="93" t="b">
        <v>0</v>
      </c>
    </row>
    <row r="154" spans="1:7" ht="15">
      <c r="A154" s="93" t="s">
        <v>990</v>
      </c>
      <c r="B154" s="93">
        <v>2</v>
      </c>
      <c r="C154" s="133">
        <v>0.003887029841727036</v>
      </c>
      <c r="D154" s="93" t="s">
        <v>1089</v>
      </c>
      <c r="E154" s="93" t="b">
        <v>0</v>
      </c>
      <c r="F154" s="93" t="b">
        <v>0</v>
      </c>
      <c r="G154" s="93" t="b">
        <v>0</v>
      </c>
    </row>
    <row r="155" spans="1:7" ht="15">
      <c r="A155" s="93" t="s">
        <v>991</v>
      </c>
      <c r="B155" s="93">
        <v>2</v>
      </c>
      <c r="C155" s="133">
        <v>0.003887029841727036</v>
      </c>
      <c r="D155" s="93" t="s">
        <v>1089</v>
      </c>
      <c r="E155" s="93" t="b">
        <v>0</v>
      </c>
      <c r="F155" s="93" t="b">
        <v>0</v>
      </c>
      <c r="G155" s="93" t="b">
        <v>0</v>
      </c>
    </row>
    <row r="156" spans="1:7" ht="15">
      <c r="A156" s="93" t="s">
        <v>992</v>
      </c>
      <c r="B156" s="93">
        <v>2</v>
      </c>
      <c r="C156" s="133">
        <v>0.003887029841727036</v>
      </c>
      <c r="D156" s="93" t="s">
        <v>1089</v>
      </c>
      <c r="E156" s="93" t="b">
        <v>0</v>
      </c>
      <c r="F156" s="93" t="b">
        <v>0</v>
      </c>
      <c r="G156" s="93" t="b">
        <v>0</v>
      </c>
    </row>
    <row r="157" spans="1:7" ht="15">
      <c r="A157" s="93" t="s">
        <v>993</v>
      </c>
      <c r="B157" s="93">
        <v>2</v>
      </c>
      <c r="C157" s="133">
        <v>0.003887029841727036</v>
      </c>
      <c r="D157" s="93" t="s">
        <v>1089</v>
      </c>
      <c r="E157" s="93" t="b">
        <v>0</v>
      </c>
      <c r="F157" s="93" t="b">
        <v>0</v>
      </c>
      <c r="G157" s="93" t="b">
        <v>0</v>
      </c>
    </row>
    <row r="158" spans="1:7" ht="15">
      <c r="A158" s="93" t="s">
        <v>994</v>
      </c>
      <c r="B158" s="93">
        <v>2</v>
      </c>
      <c r="C158" s="133">
        <v>0.003887029841727036</v>
      </c>
      <c r="D158" s="93" t="s">
        <v>1089</v>
      </c>
      <c r="E158" s="93" t="b">
        <v>0</v>
      </c>
      <c r="F158" s="93" t="b">
        <v>0</v>
      </c>
      <c r="G158" s="93" t="b">
        <v>0</v>
      </c>
    </row>
    <row r="159" spans="1:7" ht="15">
      <c r="A159" s="93" t="s">
        <v>995</v>
      </c>
      <c r="B159" s="93">
        <v>2</v>
      </c>
      <c r="C159" s="133">
        <v>0.003887029841727036</v>
      </c>
      <c r="D159" s="93" t="s">
        <v>1089</v>
      </c>
      <c r="E159" s="93" t="b">
        <v>0</v>
      </c>
      <c r="F159" s="93" t="b">
        <v>0</v>
      </c>
      <c r="G159" s="93" t="b">
        <v>0</v>
      </c>
    </row>
    <row r="160" spans="1:7" ht="15">
      <c r="A160" s="93" t="s">
        <v>996</v>
      </c>
      <c r="B160" s="93">
        <v>2</v>
      </c>
      <c r="C160" s="133">
        <v>0.003887029841727036</v>
      </c>
      <c r="D160" s="93" t="s">
        <v>1089</v>
      </c>
      <c r="E160" s="93" t="b">
        <v>0</v>
      </c>
      <c r="F160" s="93" t="b">
        <v>0</v>
      </c>
      <c r="G160" s="93" t="b">
        <v>0</v>
      </c>
    </row>
    <row r="161" spans="1:7" ht="15">
      <c r="A161" s="93" t="s">
        <v>997</v>
      </c>
      <c r="B161" s="93">
        <v>2</v>
      </c>
      <c r="C161" s="133">
        <v>0.003887029841727036</v>
      </c>
      <c r="D161" s="93" t="s">
        <v>1089</v>
      </c>
      <c r="E161" s="93" t="b">
        <v>0</v>
      </c>
      <c r="F161" s="93" t="b">
        <v>0</v>
      </c>
      <c r="G161" s="93" t="b">
        <v>0</v>
      </c>
    </row>
    <row r="162" spans="1:7" ht="15">
      <c r="A162" s="93" t="s">
        <v>998</v>
      </c>
      <c r="B162" s="93">
        <v>2</v>
      </c>
      <c r="C162" s="133">
        <v>0.003887029841727036</v>
      </c>
      <c r="D162" s="93" t="s">
        <v>1089</v>
      </c>
      <c r="E162" s="93" t="b">
        <v>0</v>
      </c>
      <c r="F162" s="93" t="b">
        <v>0</v>
      </c>
      <c r="G162" s="93" t="b">
        <v>0</v>
      </c>
    </row>
    <row r="163" spans="1:7" ht="15">
      <c r="A163" s="93" t="s">
        <v>999</v>
      </c>
      <c r="B163" s="93">
        <v>2</v>
      </c>
      <c r="C163" s="133">
        <v>0.003887029841727036</v>
      </c>
      <c r="D163" s="93" t="s">
        <v>1089</v>
      </c>
      <c r="E163" s="93" t="b">
        <v>0</v>
      </c>
      <c r="F163" s="93" t="b">
        <v>0</v>
      </c>
      <c r="G163" s="93" t="b">
        <v>0</v>
      </c>
    </row>
    <row r="164" spans="1:7" ht="15">
      <c r="A164" s="93" t="s">
        <v>1000</v>
      </c>
      <c r="B164" s="93">
        <v>2</v>
      </c>
      <c r="C164" s="133">
        <v>0.003887029841727036</v>
      </c>
      <c r="D164" s="93" t="s">
        <v>1089</v>
      </c>
      <c r="E164" s="93" t="b">
        <v>0</v>
      </c>
      <c r="F164" s="93" t="b">
        <v>0</v>
      </c>
      <c r="G164" s="93" t="b">
        <v>0</v>
      </c>
    </row>
    <row r="165" spans="1:7" ht="15">
      <c r="A165" s="93" t="s">
        <v>1001</v>
      </c>
      <c r="B165" s="93">
        <v>2</v>
      </c>
      <c r="C165" s="133">
        <v>0.003887029841727036</v>
      </c>
      <c r="D165" s="93" t="s">
        <v>1089</v>
      </c>
      <c r="E165" s="93" t="b">
        <v>0</v>
      </c>
      <c r="F165" s="93" t="b">
        <v>0</v>
      </c>
      <c r="G165" s="93" t="b">
        <v>0</v>
      </c>
    </row>
    <row r="166" spans="1:7" ht="15">
      <c r="A166" s="93" t="s">
        <v>1002</v>
      </c>
      <c r="B166" s="93">
        <v>2</v>
      </c>
      <c r="C166" s="133">
        <v>0.003887029841727036</v>
      </c>
      <c r="D166" s="93" t="s">
        <v>1089</v>
      </c>
      <c r="E166" s="93" t="b">
        <v>0</v>
      </c>
      <c r="F166" s="93" t="b">
        <v>0</v>
      </c>
      <c r="G166" s="93" t="b">
        <v>0</v>
      </c>
    </row>
    <row r="167" spans="1:7" ht="15">
      <c r="A167" s="93" t="s">
        <v>1003</v>
      </c>
      <c r="B167" s="93">
        <v>2</v>
      </c>
      <c r="C167" s="133">
        <v>0.003887029841727036</v>
      </c>
      <c r="D167" s="93" t="s">
        <v>1089</v>
      </c>
      <c r="E167" s="93" t="b">
        <v>0</v>
      </c>
      <c r="F167" s="93" t="b">
        <v>0</v>
      </c>
      <c r="G167" s="93" t="b">
        <v>0</v>
      </c>
    </row>
    <row r="168" spans="1:7" ht="15">
      <c r="A168" s="93" t="s">
        <v>1004</v>
      </c>
      <c r="B168" s="93">
        <v>2</v>
      </c>
      <c r="C168" s="133">
        <v>0.003887029841727036</v>
      </c>
      <c r="D168" s="93" t="s">
        <v>1089</v>
      </c>
      <c r="E168" s="93" t="b">
        <v>0</v>
      </c>
      <c r="F168" s="93" t="b">
        <v>0</v>
      </c>
      <c r="G168" s="93" t="b">
        <v>0</v>
      </c>
    </row>
    <row r="169" spans="1:7" ht="15">
      <c r="A169" s="93" t="s">
        <v>1005</v>
      </c>
      <c r="B169" s="93">
        <v>2</v>
      </c>
      <c r="C169" s="133">
        <v>0.003887029841727036</v>
      </c>
      <c r="D169" s="93" t="s">
        <v>1089</v>
      </c>
      <c r="E169" s="93" t="b">
        <v>1</v>
      </c>
      <c r="F169" s="93" t="b">
        <v>0</v>
      </c>
      <c r="G169" s="93" t="b">
        <v>0</v>
      </c>
    </row>
    <row r="170" spans="1:7" ht="15">
      <c r="A170" s="93" t="s">
        <v>1006</v>
      </c>
      <c r="B170" s="93">
        <v>2</v>
      </c>
      <c r="C170" s="133">
        <v>0.003887029841727036</v>
      </c>
      <c r="D170" s="93" t="s">
        <v>1089</v>
      </c>
      <c r="E170" s="93" t="b">
        <v>0</v>
      </c>
      <c r="F170" s="93" t="b">
        <v>0</v>
      </c>
      <c r="G170" s="93" t="b">
        <v>0</v>
      </c>
    </row>
    <row r="171" spans="1:7" ht="15">
      <c r="A171" s="93" t="s">
        <v>1007</v>
      </c>
      <c r="B171" s="93">
        <v>2</v>
      </c>
      <c r="C171" s="133">
        <v>0.003887029841727036</v>
      </c>
      <c r="D171" s="93" t="s">
        <v>1089</v>
      </c>
      <c r="E171" s="93" t="b">
        <v>0</v>
      </c>
      <c r="F171" s="93" t="b">
        <v>0</v>
      </c>
      <c r="G171" s="93" t="b">
        <v>0</v>
      </c>
    </row>
    <row r="172" spans="1:7" ht="15">
      <c r="A172" s="93" t="s">
        <v>1008</v>
      </c>
      <c r="B172" s="93">
        <v>2</v>
      </c>
      <c r="C172" s="133">
        <v>0.003887029841727036</v>
      </c>
      <c r="D172" s="93" t="s">
        <v>1089</v>
      </c>
      <c r="E172" s="93" t="b">
        <v>0</v>
      </c>
      <c r="F172" s="93" t="b">
        <v>0</v>
      </c>
      <c r="G172" s="93" t="b">
        <v>0</v>
      </c>
    </row>
    <row r="173" spans="1:7" ht="15">
      <c r="A173" s="93" t="s">
        <v>1009</v>
      </c>
      <c r="B173" s="93">
        <v>2</v>
      </c>
      <c r="C173" s="133">
        <v>0.003887029841727036</v>
      </c>
      <c r="D173" s="93" t="s">
        <v>1089</v>
      </c>
      <c r="E173" s="93" t="b">
        <v>0</v>
      </c>
      <c r="F173" s="93" t="b">
        <v>0</v>
      </c>
      <c r="G173" s="93" t="b">
        <v>0</v>
      </c>
    </row>
    <row r="174" spans="1:7" ht="15">
      <c r="A174" s="93" t="s">
        <v>1010</v>
      </c>
      <c r="B174" s="93">
        <v>2</v>
      </c>
      <c r="C174" s="133">
        <v>0.003887029841727036</v>
      </c>
      <c r="D174" s="93" t="s">
        <v>1089</v>
      </c>
      <c r="E174" s="93" t="b">
        <v>0</v>
      </c>
      <c r="F174" s="93" t="b">
        <v>0</v>
      </c>
      <c r="G174" s="93" t="b">
        <v>0</v>
      </c>
    </row>
    <row r="175" spans="1:7" ht="15">
      <c r="A175" s="93" t="s">
        <v>1011</v>
      </c>
      <c r="B175" s="93">
        <v>2</v>
      </c>
      <c r="C175" s="133">
        <v>0.003887029841727036</v>
      </c>
      <c r="D175" s="93" t="s">
        <v>1089</v>
      </c>
      <c r="E175" s="93" t="b">
        <v>0</v>
      </c>
      <c r="F175" s="93" t="b">
        <v>0</v>
      </c>
      <c r="G175" s="93" t="b">
        <v>0</v>
      </c>
    </row>
    <row r="176" spans="1:7" ht="15">
      <c r="A176" s="93" t="s">
        <v>1012</v>
      </c>
      <c r="B176" s="93">
        <v>2</v>
      </c>
      <c r="C176" s="133">
        <v>0.003887029841727036</v>
      </c>
      <c r="D176" s="93" t="s">
        <v>1089</v>
      </c>
      <c r="E176" s="93" t="b">
        <v>0</v>
      </c>
      <c r="F176" s="93" t="b">
        <v>0</v>
      </c>
      <c r="G176" s="93" t="b">
        <v>0</v>
      </c>
    </row>
    <row r="177" spans="1:7" ht="15">
      <c r="A177" s="93" t="s">
        <v>1013</v>
      </c>
      <c r="B177" s="93">
        <v>2</v>
      </c>
      <c r="C177" s="133">
        <v>0.003887029841727036</v>
      </c>
      <c r="D177" s="93" t="s">
        <v>1089</v>
      </c>
      <c r="E177" s="93" t="b">
        <v>0</v>
      </c>
      <c r="F177" s="93" t="b">
        <v>0</v>
      </c>
      <c r="G177" s="93" t="b">
        <v>0</v>
      </c>
    </row>
    <row r="178" spans="1:7" ht="15">
      <c r="A178" s="93" t="s">
        <v>1014</v>
      </c>
      <c r="B178" s="93">
        <v>2</v>
      </c>
      <c r="C178" s="133">
        <v>0.003887029841727036</v>
      </c>
      <c r="D178" s="93" t="s">
        <v>1089</v>
      </c>
      <c r="E178" s="93" t="b">
        <v>0</v>
      </c>
      <c r="F178" s="93" t="b">
        <v>0</v>
      </c>
      <c r="G178" s="93" t="b">
        <v>0</v>
      </c>
    </row>
    <row r="179" spans="1:7" ht="15">
      <c r="A179" s="93" t="s">
        <v>1015</v>
      </c>
      <c r="B179" s="93">
        <v>2</v>
      </c>
      <c r="C179" s="133">
        <v>0.003887029841727036</v>
      </c>
      <c r="D179" s="93" t="s">
        <v>1089</v>
      </c>
      <c r="E179" s="93" t="b">
        <v>0</v>
      </c>
      <c r="F179" s="93" t="b">
        <v>0</v>
      </c>
      <c r="G179" s="93" t="b">
        <v>0</v>
      </c>
    </row>
    <row r="180" spans="1:7" ht="15">
      <c r="A180" s="93" t="s">
        <v>1016</v>
      </c>
      <c r="B180" s="93">
        <v>2</v>
      </c>
      <c r="C180" s="133">
        <v>0.003887029841727036</v>
      </c>
      <c r="D180" s="93" t="s">
        <v>1089</v>
      </c>
      <c r="E180" s="93" t="b">
        <v>0</v>
      </c>
      <c r="F180" s="93" t="b">
        <v>0</v>
      </c>
      <c r="G180" s="93" t="b">
        <v>0</v>
      </c>
    </row>
    <row r="181" spans="1:7" ht="15">
      <c r="A181" s="93" t="s">
        <v>230</v>
      </c>
      <c r="B181" s="93">
        <v>2</v>
      </c>
      <c r="C181" s="133">
        <v>0.003887029841727036</v>
      </c>
      <c r="D181" s="93" t="s">
        <v>1089</v>
      </c>
      <c r="E181" s="93" t="b">
        <v>0</v>
      </c>
      <c r="F181" s="93" t="b">
        <v>0</v>
      </c>
      <c r="G181" s="93" t="b">
        <v>0</v>
      </c>
    </row>
    <row r="182" spans="1:7" ht="15">
      <c r="A182" s="93" t="s">
        <v>229</v>
      </c>
      <c r="B182" s="93">
        <v>2</v>
      </c>
      <c r="C182" s="133">
        <v>0.003887029841727036</v>
      </c>
      <c r="D182" s="93" t="s">
        <v>1089</v>
      </c>
      <c r="E182" s="93" t="b">
        <v>0</v>
      </c>
      <c r="F182" s="93" t="b">
        <v>0</v>
      </c>
      <c r="G182" s="93" t="b">
        <v>0</v>
      </c>
    </row>
    <row r="183" spans="1:7" ht="15">
      <c r="A183" s="93" t="s">
        <v>228</v>
      </c>
      <c r="B183" s="93">
        <v>2</v>
      </c>
      <c r="C183" s="133">
        <v>0.003887029841727036</v>
      </c>
      <c r="D183" s="93" t="s">
        <v>1089</v>
      </c>
      <c r="E183" s="93" t="b">
        <v>0</v>
      </c>
      <c r="F183" s="93" t="b">
        <v>0</v>
      </c>
      <c r="G183" s="93" t="b">
        <v>0</v>
      </c>
    </row>
    <row r="184" spans="1:7" ht="15">
      <c r="A184" s="93" t="s">
        <v>1017</v>
      </c>
      <c r="B184" s="93">
        <v>2</v>
      </c>
      <c r="C184" s="133">
        <v>0.003887029841727036</v>
      </c>
      <c r="D184" s="93" t="s">
        <v>1089</v>
      </c>
      <c r="E184" s="93" t="b">
        <v>0</v>
      </c>
      <c r="F184" s="93" t="b">
        <v>0</v>
      </c>
      <c r="G184" s="93" t="b">
        <v>0</v>
      </c>
    </row>
    <row r="185" spans="1:7" ht="15">
      <c r="A185" s="93" t="s">
        <v>1018</v>
      </c>
      <c r="B185" s="93">
        <v>2</v>
      </c>
      <c r="C185" s="133">
        <v>0.003887029841727036</v>
      </c>
      <c r="D185" s="93" t="s">
        <v>1089</v>
      </c>
      <c r="E185" s="93" t="b">
        <v>0</v>
      </c>
      <c r="F185" s="93" t="b">
        <v>0</v>
      </c>
      <c r="G185" s="93" t="b">
        <v>0</v>
      </c>
    </row>
    <row r="186" spans="1:7" ht="15">
      <c r="A186" s="93" t="s">
        <v>1019</v>
      </c>
      <c r="B186" s="93">
        <v>2</v>
      </c>
      <c r="C186" s="133">
        <v>0.003887029841727036</v>
      </c>
      <c r="D186" s="93" t="s">
        <v>1089</v>
      </c>
      <c r="E186" s="93" t="b">
        <v>0</v>
      </c>
      <c r="F186" s="93" t="b">
        <v>1</v>
      </c>
      <c r="G186" s="93" t="b">
        <v>0</v>
      </c>
    </row>
    <row r="187" spans="1:7" ht="15">
      <c r="A187" s="93" t="s">
        <v>1020</v>
      </c>
      <c r="B187" s="93">
        <v>2</v>
      </c>
      <c r="C187" s="133">
        <v>0.003887029841727036</v>
      </c>
      <c r="D187" s="93" t="s">
        <v>1089</v>
      </c>
      <c r="E187" s="93" t="b">
        <v>0</v>
      </c>
      <c r="F187" s="93" t="b">
        <v>0</v>
      </c>
      <c r="G187" s="93" t="b">
        <v>0</v>
      </c>
    </row>
    <row r="188" spans="1:7" ht="15">
      <c r="A188" s="93" t="s">
        <v>1021</v>
      </c>
      <c r="B188" s="93">
        <v>2</v>
      </c>
      <c r="C188" s="133">
        <v>0.003887029841727036</v>
      </c>
      <c r="D188" s="93" t="s">
        <v>1089</v>
      </c>
      <c r="E188" s="93" t="b">
        <v>0</v>
      </c>
      <c r="F188" s="93" t="b">
        <v>0</v>
      </c>
      <c r="G188" s="93" t="b">
        <v>0</v>
      </c>
    </row>
    <row r="189" spans="1:7" ht="15">
      <c r="A189" s="93" t="s">
        <v>1022</v>
      </c>
      <c r="B189" s="93">
        <v>2</v>
      </c>
      <c r="C189" s="133">
        <v>0.003887029841727036</v>
      </c>
      <c r="D189" s="93" t="s">
        <v>1089</v>
      </c>
      <c r="E189" s="93" t="b">
        <v>0</v>
      </c>
      <c r="F189" s="93" t="b">
        <v>0</v>
      </c>
      <c r="G189" s="93" t="b">
        <v>0</v>
      </c>
    </row>
    <row r="190" spans="1:7" ht="15">
      <c r="A190" s="93" t="s">
        <v>1023</v>
      </c>
      <c r="B190" s="93">
        <v>2</v>
      </c>
      <c r="C190" s="133">
        <v>0.003887029841727036</v>
      </c>
      <c r="D190" s="93" t="s">
        <v>1089</v>
      </c>
      <c r="E190" s="93" t="b">
        <v>0</v>
      </c>
      <c r="F190" s="93" t="b">
        <v>0</v>
      </c>
      <c r="G190" s="93" t="b">
        <v>0</v>
      </c>
    </row>
    <row r="191" spans="1:7" ht="15">
      <c r="A191" s="93" t="s">
        <v>1024</v>
      </c>
      <c r="B191" s="93">
        <v>2</v>
      </c>
      <c r="C191" s="133">
        <v>0.003887029841727036</v>
      </c>
      <c r="D191" s="93" t="s">
        <v>1089</v>
      </c>
      <c r="E191" s="93" t="b">
        <v>0</v>
      </c>
      <c r="F191" s="93" t="b">
        <v>0</v>
      </c>
      <c r="G191" s="93" t="b">
        <v>0</v>
      </c>
    </row>
    <row r="192" spans="1:7" ht="15">
      <c r="A192" s="93" t="s">
        <v>1025</v>
      </c>
      <c r="B192" s="93">
        <v>2</v>
      </c>
      <c r="C192" s="133">
        <v>0.003887029841727036</v>
      </c>
      <c r="D192" s="93" t="s">
        <v>1089</v>
      </c>
      <c r="E192" s="93" t="b">
        <v>0</v>
      </c>
      <c r="F192" s="93" t="b">
        <v>0</v>
      </c>
      <c r="G192" s="93" t="b">
        <v>0</v>
      </c>
    </row>
    <row r="193" spans="1:7" ht="15">
      <c r="A193" s="93" t="s">
        <v>1026</v>
      </c>
      <c r="B193" s="93">
        <v>2</v>
      </c>
      <c r="C193" s="133">
        <v>0.003887029841727036</v>
      </c>
      <c r="D193" s="93" t="s">
        <v>1089</v>
      </c>
      <c r="E193" s="93" t="b">
        <v>0</v>
      </c>
      <c r="F193" s="93" t="b">
        <v>0</v>
      </c>
      <c r="G193" s="93" t="b">
        <v>0</v>
      </c>
    </row>
    <row r="194" spans="1:7" ht="15">
      <c r="A194" s="93" t="s">
        <v>1027</v>
      </c>
      <c r="B194" s="93">
        <v>2</v>
      </c>
      <c r="C194" s="133">
        <v>0.003887029841727036</v>
      </c>
      <c r="D194" s="93" t="s">
        <v>1089</v>
      </c>
      <c r="E194" s="93" t="b">
        <v>0</v>
      </c>
      <c r="F194" s="93" t="b">
        <v>0</v>
      </c>
      <c r="G194" s="93" t="b">
        <v>0</v>
      </c>
    </row>
    <row r="195" spans="1:7" ht="15">
      <c r="A195" s="93" t="s">
        <v>1028</v>
      </c>
      <c r="B195" s="93">
        <v>2</v>
      </c>
      <c r="C195" s="133">
        <v>0.003887029841727036</v>
      </c>
      <c r="D195" s="93" t="s">
        <v>1089</v>
      </c>
      <c r="E195" s="93" t="b">
        <v>0</v>
      </c>
      <c r="F195" s="93" t="b">
        <v>0</v>
      </c>
      <c r="G195" s="93" t="b">
        <v>0</v>
      </c>
    </row>
    <row r="196" spans="1:7" ht="15">
      <c r="A196" s="93" t="s">
        <v>1029</v>
      </c>
      <c r="B196" s="93">
        <v>2</v>
      </c>
      <c r="C196" s="133">
        <v>0.003887029841727036</v>
      </c>
      <c r="D196" s="93" t="s">
        <v>1089</v>
      </c>
      <c r="E196" s="93" t="b">
        <v>0</v>
      </c>
      <c r="F196" s="93" t="b">
        <v>0</v>
      </c>
      <c r="G196" s="93" t="b">
        <v>0</v>
      </c>
    </row>
    <row r="197" spans="1:7" ht="15">
      <c r="A197" s="93" t="s">
        <v>1030</v>
      </c>
      <c r="B197" s="93">
        <v>2</v>
      </c>
      <c r="C197" s="133">
        <v>0.003887029841727036</v>
      </c>
      <c r="D197" s="93" t="s">
        <v>1089</v>
      </c>
      <c r="E197" s="93" t="b">
        <v>0</v>
      </c>
      <c r="F197" s="93" t="b">
        <v>0</v>
      </c>
      <c r="G197" s="93" t="b">
        <v>0</v>
      </c>
    </row>
    <row r="198" spans="1:7" ht="15">
      <c r="A198" s="93" t="s">
        <v>1031</v>
      </c>
      <c r="B198" s="93">
        <v>2</v>
      </c>
      <c r="C198" s="133">
        <v>0.003887029841727036</v>
      </c>
      <c r="D198" s="93" t="s">
        <v>1089</v>
      </c>
      <c r="E198" s="93" t="b">
        <v>0</v>
      </c>
      <c r="F198" s="93" t="b">
        <v>0</v>
      </c>
      <c r="G198" s="93" t="b">
        <v>0</v>
      </c>
    </row>
    <row r="199" spans="1:7" ht="15">
      <c r="A199" s="93" t="s">
        <v>1032</v>
      </c>
      <c r="B199" s="93">
        <v>2</v>
      </c>
      <c r="C199" s="133">
        <v>0.003887029841727036</v>
      </c>
      <c r="D199" s="93" t="s">
        <v>1089</v>
      </c>
      <c r="E199" s="93" t="b">
        <v>0</v>
      </c>
      <c r="F199" s="93" t="b">
        <v>0</v>
      </c>
      <c r="G199" s="93" t="b">
        <v>0</v>
      </c>
    </row>
    <row r="200" spans="1:7" ht="15">
      <c r="A200" s="93" t="s">
        <v>1033</v>
      </c>
      <c r="B200" s="93">
        <v>2</v>
      </c>
      <c r="C200" s="133">
        <v>0.003887029841727036</v>
      </c>
      <c r="D200" s="93" t="s">
        <v>1089</v>
      </c>
      <c r="E200" s="93" t="b">
        <v>0</v>
      </c>
      <c r="F200" s="93" t="b">
        <v>0</v>
      </c>
      <c r="G200" s="93" t="b">
        <v>0</v>
      </c>
    </row>
    <row r="201" spans="1:7" ht="15">
      <c r="A201" s="93" t="s">
        <v>1034</v>
      </c>
      <c r="B201" s="93">
        <v>2</v>
      </c>
      <c r="C201" s="133">
        <v>0.003887029841727036</v>
      </c>
      <c r="D201" s="93" t="s">
        <v>1089</v>
      </c>
      <c r="E201" s="93" t="b">
        <v>0</v>
      </c>
      <c r="F201" s="93" t="b">
        <v>0</v>
      </c>
      <c r="G201" s="93" t="b">
        <v>0</v>
      </c>
    </row>
    <row r="202" spans="1:7" ht="15">
      <c r="A202" s="93" t="s">
        <v>1035</v>
      </c>
      <c r="B202" s="93">
        <v>2</v>
      </c>
      <c r="C202" s="133">
        <v>0.003887029841727036</v>
      </c>
      <c r="D202" s="93" t="s">
        <v>1089</v>
      </c>
      <c r="E202" s="93" t="b">
        <v>0</v>
      </c>
      <c r="F202" s="93" t="b">
        <v>0</v>
      </c>
      <c r="G202" s="93" t="b">
        <v>0</v>
      </c>
    </row>
    <row r="203" spans="1:7" ht="15">
      <c r="A203" s="93" t="s">
        <v>1036</v>
      </c>
      <c r="B203" s="93">
        <v>2</v>
      </c>
      <c r="C203" s="133">
        <v>0.003887029841727036</v>
      </c>
      <c r="D203" s="93" t="s">
        <v>1089</v>
      </c>
      <c r="E203" s="93" t="b">
        <v>0</v>
      </c>
      <c r="F203" s="93" t="b">
        <v>0</v>
      </c>
      <c r="G203" s="93" t="b">
        <v>0</v>
      </c>
    </row>
    <row r="204" spans="1:7" ht="15">
      <c r="A204" s="93" t="s">
        <v>1037</v>
      </c>
      <c r="B204" s="93">
        <v>2</v>
      </c>
      <c r="C204" s="133">
        <v>0.003887029841727036</v>
      </c>
      <c r="D204" s="93" t="s">
        <v>1089</v>
      </c>
      <c r="E204" s="93" t="b">
        <v>0</v>
      </c>
      <c r="F204" s="93" t="b">
        <v>0</v>
      </c>
      <c r="G204" s="93" t="b">
        <v>0</v>
      </c>
    </row>
    <row r="205" spans="1:7" ht="15">
      <c r="A205" s="93" t="s">
        <v>1038</v>
      </c>
      <c r="B205" s="93">
        <v>2</v>
      </c>
      <c r="C205" s="133">
        <v>0.003887029841727036</v>
      </c>
      <c r="D205" s="93" t="s">
        <v>1089</v>
      </c>
      <c r="E205" s="93" t="b">
        <v>0</v>
      </c>
      <c r="F205" s="93" t="b">
        <v>0</v>
      </c>
      <c r="G205" s="93" t="b">
        <v>0</v>
      </c>
    </row>
    <row r="206" spans="1:7" ht="15">
      <c r="A206" s="93" t="s">
        <v>1039</v>
      </c>
      <c r="B206" s="93">
        <v>2</v>
      </c>
      <c r="C206" s="133">
        <v>0.003887029841727036</v>
      </c>
      <c r="D206" s="93" t="s">
        <v>1089</v>
      </c>
      <c r="E206" s="93" t="b">
        <v>0</v>
      </c>
      <c r="F206" s="93" t="b">
        <v>0</v>
      </c>
      <c r="G206" s="93" t="b">
        <v>0</v>
      </c>
    </row>
    <row r="207" spans="1:7" ht="15">
      <c r="A207" s="93" t="s">
        <v>1040</v>
      </c>
      <c r="B207" s="93">
        <v>2</v>
      </c>
      <c r="C207" s="133">
        <v>0.003887029841727036</v>
      </c>
      <c r="D207" s="93" t="s">
        <v>1089</v>
      </c>
      <c r="E207" s="93" t="b">
        <v>0</v>
      </c>
      <c r="F207" s="93" t="b">
        <v>0</v>
      </c>
      <c r="G207" s="93" t="b">
        <v>0</v>
      </c>
    </row>
    <row r="208" spans="1:7" ht="15">
      <c r="A208" s="93" t="s">
        <v>1041</v>
      </c>
      <c r="B208" s="93">
        <v>2</v>
      </c>
      <c r="C208" s="133">
        <v>0.003887029841727036</v>
      </c>
      <c r="D208" s="93" t="s">
        <v>1089</v>
      </c>
      <c r="E208" s="93" t="b">
        <v>0</v>
      </c>
      <c r="F208" s="93" t="b">
        <v>0</v>
      </c>
      <c r="G208" s="93" t="b">
        <v>0</v>
      </c>
    </row>
    <row r="209" spans="1:7" ht="15">
      <c r="A209" s="93" t="s">
        <v>1042</v>
      </c>
      <c r="B209" s="93">
        <v>2</v>
      </c>
      <c r="C209" s="133">
        <v>0.003887029841727036</v>
      </c>
      <c r="D209" s="93" t="s">
        <v>1089</v>
      </c>
      <c r="E209" s="93" t="b">
        <v>0</v>
      </c>
      <c r="F209" s="93" t="b">
        <v>0</v>
      </c>
      <c r="G209" s="93" t="b">
        <v>0</v>
      </c>
    </row>
    <row r="210" spans="1:7" ht="15">
      <c r="A210" s="93" t="s">
        <v>1043</v>
      </c>
      <c r="B210" s="93">
        <v>2</v>
      </c>
      <c r="C210" s="133">
        <v>0.003887029841727036</v>
      </c>
      <c r="D210" s="93" t="s">
        <v>1089</v>
      </c>
      <c r="E210" s="93" t="b">
        <v>0</v>
      </c>
      <c r="F210" s="93" t="b">
        <v>0</v>
      </c>
      <c r="G210" s="93" t="b">
        <v>0</v>
      </c>
    </row>
    <row r="211" spans="1:7" ht="15">
      <c r="A211" s="93" t="s">
        <v>1044</v>
      </c>
      <c r="B211" s="93">
        <v>2</v>
      </c>
      <c r="C211" s="133">
        <v>0.003887029841727036</v>
      </c>
      <c r="D211" s="93" t="s">
        <v>1089</v>
      </c>
      <c r="E211" s="93" t="b">
        <v>0</v>
      </c>
      <c r="F211" s="93" t="b">
        <v>0</v>
      </c>
      <c r="G211" s="93" t="b">
        <v>0</v>
      </c>
    </row>
    <row r="212" spans="1:7" ht="15">
      <c r="A212" s="93" t="s">
        <v>1045</v>
      </c>
      <c r="B212" s="93">
        <v>2</v>
      </c>
      <c r="C212" s="133">
        <v>0.003887029841727036</v>
      </c>
      <c r="D212" s="93" t="s">
        <v>1089</v>
      </c>
      <c r="E212" s="93" t="b">
        <v>0</v>
      </c>
      <c r="F212" s="93" t="b">
        <v>0</v>
      </c>
      <c r="G212" s="93" t="b">
        <v>0</v>
      </c>
    </row>
    <row r="213" spans="1:7" ht="15">
      <c r="A213" s="93" t="s">
        <v>1046</v>
      </c>
      <c r="B213" s="93">
        <v>2</v>
      </c>
      <c r="C213" s="133">
        <v>0.003887029841727036</v>
      </c>
      <c r="D213" s="93" t="s">
        <v>1089</v>
      </c>
      <c r="E213" s="93" t="b">
        <v>0</v>
      </c>
      <c r="F213" s="93" t="b">
        <v>0</v>
      </c>
      <c r="G213" s="93" t="b">
        <v>0</v>
      </c>
    </row>
    <row r="214" spans="1:7" ht="15">
      <c r="A214" s="93" t="s">
        <v>1047</v>
      </c>
      <c r="B214" s="93">
        <v>2</v>
      </c>
      <c r="C214" s="133">
        <v>0.003887029841727036</v>
      </c>
      <c r="D214" s="93" t="s">
        <v>1089</v>
      </c>
      <c r="E214" s="93" t="b">
        <v>0</v>
      </c>
      <c r="F214" s="93" t="b">
        <v>0</v>
      </c>
      <c r="G214" s="93" t="b">
        <v>0</v>
      </c>
    </row>
    <row r="215" spans="1:7" ht="15">
      <c r="A215" s="93" t="s">
        <v>1048</v>
      </c>
      <c r="B215" s="93">
        <v>2</v>
      </c>
      <c r="C215" s="133">
        <v>0.003887029841727036</v>
      </c>
      <c r="D215" s="93" t="s">
        <v>1089</v>
      </c>
      <c r="E215" s="93" t="b">
        <v>0</v>
      </c>
      <c r="F215" s="93" t="b">
        <v>0</v>
      </c>
      <c r="G215" s="93" t="b">
        <v>0</v>
      </c>
    </row>
    <row r="216" spans="1:7" ht="15">
      <c r="A216" s="93" t="s">
        <v>1049</v>
      </c>
      <c r="B216" s="93">
        <v>2</v>
      </c>
      <c r="C216" s="133">
        <v>0.003887029841727036</v>
      </c>
      <c r="D216" s="93" t="s">
        <v>1089</v>
      </c>
      <c r="E216" s="93" t="b">
        <v>0</v>
      </c>
      <c r="F216" s="93" t="b">
        <v>0</v>
      </c>
      <c r="G216" s="93" t="b">
        <v>0</v>
      </c>
    </row>
    <row r="217" spans="1:7" ht="15">
      <c r="A217" s="93" t="s">
        <v>1050</v>
      </c>
      <c r="B217" s="93">
        <v>2</v>
      </c>
      <c r="C217" s="133">
        <v>0.003887029841727036</v>
      </c>
      <c r="D217" s="93" t="s">
        <v>1089</v>
      </c>
      <c r="E217" s="93" t="b">
        <v>0</v>
      </c>
      <c r="F217" s="93" t="b">
        <v>0</v>
      </c>
      <c r="G217" s="93" t="b">
        <v>0</v>
      </c>
    </row>
    <row r="218" spans="1:7" ht="15">
      <c r="A218" s="93" t="s">
        <v>1051</v>
      </c>
      <c r="B218" s="93">
        <v>2</v>
      </c>
      <c r="C218" s="133">
        <v>0.003887029841727036</v>
      </c>
      <c r="D218" s="93" t="s">
        <v>1089</v>
      </c>
      <c r="E218" s="93" t="b">
        <v>0</v>
      </c>
      <c r="F218" s="93" t="b">
        <v>0</v>
      </c>
      <c r="G218" s="93" t="b">
        <v>0</v>
      </c>
    </row>
    <row r="219" spans="1:7" ht="15">
      <c r="A219" s="93" t="s">
        <v>1052</v>
      </c>
      <c r="B219" s="93">
        <v>2</v>
      </c>
      <c r="C219" s="133">
        <v>0.003887029841727036</v>
      </c>
      <c r="D219" s="93" t="s">
        <v>1089</v>
      </c>
      <c r="E219" s="93" t="b">
        <v>0</v>
      </c>
      <c r="F219" s="93" t="b">
        <v>0</v>
      </c>
      <c r="G219" s="93" t="b">
        <v>0</v>
      </c>
    </row>
    <row r="220" spans="1:7" ht="15">
      <c r="A220" s="93" t="s">
        <v>1053</v>
      </c>
      <c r="B220" s="93">
        <v>2</v>
      </c>
      <c r="C220" s="133">
        <v>0.003887029841727036</v>
      </c>
      <c r="D220" s="93" t="s">
        <v>1089</v>
      </c>
      <c r="E220" s="93" t="b">
        <v>0</v>
      </c>
      <c r="F220" s="93" t="b">
        <v>0</v>
      </c>
      <c r="G220" s="93" t="b">
        <v>0</v>
      </c>
    </row>
    <row r="221" spans="1:7" ht="15">
      <c r="A221" s="93" t="s">
        <v>1054</v>
      </c>
      <c r="B221" s="93">
        <v>2</v>
      </c>
      <c r="C221" s="133">
        <v>0.003887029841727036</v>
      </c>
      <c r="D221" s="93" t="s">
        <v>1089</v>
      </c>
      <c r="E221" s="93" t="b">
        <v>0</v>
      </c>
      <c r="F221" s="93" t="b">
        <v>0</v>
      </c>
      <c r="G221" s="93" t="b">
        <v>0</v>
      </c>
    </row>
    <row r="222" spans="1:7" ht="15">
      <c r="A222" s="93" t="s">
        <v>1055</v>
      </c>
      <c r="B222" s="93">
        <v>2</v>
      </c>
      <c r="C222" s="133">
        <v>0.003887029841727036</v>
      </c>
      <c r="D222" s="93" t="s">
        <v>1089</v>
      </c>
      <c r="E222" s="93" t="b">
        <v>0</v>
      </c>
      <c r="F222" s="93" t="b">
        <v>0</v>
      </c>
      <c r="G222" s="93" t="b">
        <v>0</v>
      </c>
    </row>
    <row r="223" spans="1:7" ht="15">
      <c r="A223" s="93" t="s">
        <v>1056</v>
      </c>
      <c r="B223" s="93">
        <v>2</v>
      </c>
      <c r="C223" s="133">
        <v>0.003887029841727036</v>
      </c>
      <c r="D223" s="93" t="s">
        <v>1089</v>
      </c>
      <c r="E223" s="93" t="b">
        <v>0</v>
      </c>
      <c r="F223" s="93" t="b">
        <v>0</v>
      </c>
      <c r="G223" s="93" t="b">
        <v>0</v>
      </c>
    </row>
    <row r="224" spans="1:7" ht="15">
      <c r="A224" s="93" t="s">
        <v>1057</v>
      </c>
      <c r="B224" s="93">
        <v>2</v>
      </c>
      <c r="C224" s="133">
        <v>0.003887029841727036</v>
      </c>
      <c r="D224" s="93" t="s">
        <v>1089</v>
      </c>
      <c r="E224" s="93" t="b">
        <v>0</v>
      </c>
      <c r="F224" s="93" t="b">
        <v>0</v>
      </c>
      <c r="G224" s="93" t="b">
        <v>0</v>
      </c>
    </row>
    <row r="225" spans="1:7" ht="15">
      <c r="A225" s="93" t="s">
        <v>1058</v>
      </c>
      <c r="B225" s="93">
        <v>2</v>
      </c>
      <c r="C225" s="133">
        <v>0.003887029841727036</v>
      </c>
      <c r="D225" s="93" t="s">
        <v>1089</v>
      </c>
      <c r="E225" s="93" t="b">
        <v>0</v>
      </c>
      <c r="F225" s="93" t="b">
        <v>0</v>
      </c>
      <c r="G225" s="93" t="b">
        <v>0</v>
      </c>
    </row>
    <row r="226" spans="1:7" ht="15">
      <c r="A226" s="93" t="s">
        <v>1059</v>
      </c>
      <c r="B226" s="93">
        <v>2</v>
      </c>
      <c r="C226" s="133">
        <v>0.003887029841727036</v>
      </c>
      <c r="D226" s="93" t="s">
        <v>1089</v>
      </c>
      <c r="E226" s="93" t="b">
        <v>0</v>
      </c>
      <c r="F226" s="93" t="b">
        <v>0</v>
      </c>
      <c r="G226" s="93" t="b">
        <v>0</v>
      </c>
    </row>
    <row r="227" spans="1:7" ht="15">
      <c r="A227" s="93" t="s">
        <v>1060</v>
      </c>
      <c r="B227" s="93">
        <v>2</v>
      </c>
      <c r="C227" s="133">
        <v>0.003887029841727036</v>
      </c>
      <c r="D227" s="93" t="s">
        <v>1089</v>
      </c>
      <c r="E227" s="93" t="b">
        <v>0</v>
      </c>
      <c r="F227" s="93" t="b">
        <v>0</v>
      </c>
      <c r="G227" s="93" t="b">
        <v>0</v>
      </c>
    </row>
    <row r="228" spans="1:7" ht="15">
      <c r="A228" s="93" t="s">
        <v>1061</v>
      </c>
      <c r="B228" s="93">
        <v>2</v>
      </c>
      <c r="C228" s="133">
        <v>0.003887029841727036</v>
      </c>
      <c r="D228" s="93" t="s">
        <v>1089</v>
      </c>
      <c r="E228" s="93" t="b">
        <v>0</v>
      </c>
      <c r="F228" s="93" t="b">
        <v>0</v>
      </c>
      <c r="G228" s="93" t="b">
        <v>0</v>
      </c>
    </row>
    <row r="229" spans="1:7" ht="15">
      <c r="A229" s="93" t="s">
        <v>1062</v>
      </c>
      <c r="B229" s="93">
        <v>2</v>
      </c>
      <c r="C229" s="133">
        <v>0.003887029841727036</v>
      </c>
      <c r="D229" s="93" t="s">
        <v>1089</v>
      </c>
      <c r="E229" s="93" t="b">
        <v>0</v>
      </c>
      <c r="F229" s="93" t="b">
        <v>0</v>
      </c>
      <c r="G229" s="93" t="b">
        <v>0</v>
      </c>
    </row>
    <row r="230" spans="1:7" ht="15">
      <c r="A230" s="93" t="s">
        <v>1063</v>
      </c>
      <c r="B230" s="93">
        <v>2</v>
      </c>
      <c r="C230" s="133">
        <v>0.003887029841727036</v>
      </c>
      <c r="D230" s="93" t="s">
        <v>1089</v>
      </c>
      <c r="E230" s="93" t="b">
        <v>0</v>
      </c>
      <c r="F230" s="93" t="b">
        <v>0</v>
      </c>
      <c r="G230" s="93" t="b">
        <v>0</v>
      </c>
    </row>
    <row r="231" spans="1:7" ht="15">
      <c r="A231" s="93" t="s">
        <v>1064</v>
      </c>
      <c r="B231" s="93">
        <v>2</v>
      </c>
      <c r="C231" s="133">
        <v>0.003887029841727036</v>
      </c>
      <c r="D231" s="93" t="s">
        <v>1089</v>
      </c>
      <c r="E231" s="93" t="b">
        <v>0</v>
      </c>
      <c r="F231" s="93" t="b">
        <v>0</v>
      </c>
      <c r="G231" s="93" t="b">
        <v>0</v>
      </c>
    </row>
    <row r="232" spans="1:7" ht="15">
      <c r="A232" s="93" t="s">
        <v>1065</v>
      </c>
      <c r="B232" s="93">
        <v>2</v>
      </c>
      <c r="C232" s="133">
        <v>0.003887029841727036</v>
      </c>
      <c r="D232" s="93" t="s">
        <v>1089</v>
      </c>
      <c r="E232" s="93" t="b">
        <v>0</v>
      </c>
      <c r="F232" s="93" t="b">
        <v>0</v>
      </c>
      <c r="G232" s="93" t="b">
        <v>0</v>
      </c>
    </row>
    <row r="233" spans="1:7" ht="15">
      <c r="A233" s="93" t="s">
        <v>1066</v>
      </c>
      <c r="B233" s="93">
        <v>2</v>
      </c>
      <c r="C233" s="133">
        <v>0.003887029841727036</v>
      </c>
      <c r="D233" s="93" t="s">
        <v>1089</v>
      </c>
      <c r="E233" s="93" t="b">
        <v>0</v>
      </c>
      <c r="F233" s="93" t="b">
        <v>0</v>
      </c>
      <c r="G233" s="93" t="b">
        <v>0</v>
      </c>
    </row>
    <row r="234" spans="1:7" ht="15">
      <c r="A234" s="93" t="s">
        <v>1067</v>
      </c>
      <c r="B234" s="93">
        <v>2</v>
      </c>
      <c r="C234" s="133">
        <v>0.003887029841727036</v>
      </c>
      <c r="D234" s="93" t="s">
        <v>1089</v>
      </c>
      <c r="E234" s="93" t="b">
        <v>0</v>
      </c>
      <c r="F234" s="93" t="b">
        <v>0</v>
      </c>
      <c r="G234" s="93" t="b">
        <v>0</v>
      </c>
    </row>
    <row r="235" spans="1:7" ht="15">
      <c r="A235" s="93" t="s">
        <v>1068</v>
      </c>
      <c r="B235" s="93">
        <v>2</v>
      </c>
      <c r="C235" s="133">
        <v>0.003887029841727036</v>
      </c>
      <c r="D235" s="93" t="s">
        <v>1089</v>
      </c>
      <c r="E235" s="93" t="b">
        <v>0</v>
      </c>
      <c r="F235" s="93" t="b">
        <v>0</v>
      </c>
      <c r="G235" s="93" t="b">
        <v>0</v>
      </c>
    </row>
    <row r="236" spans="1:7" ht="15">
      <c r="A236" s="93" t="s">
        <v>1069</v>
      </c>
      <c r="B236" s="93">
        <v>2</v>
      </c>
      <c r="C236" s="133">
        <v>0.003887029841727036</v>
      </c>
      <c r="D236" s="93" t="s">
        <v>1089</v>
      </c>
      <c r="E236" s="93" t="b">
        <v>0</v>
      </c>
      <c r="F236" s="93" t="b">
        <v>0</v>
      </c>
      <c r="G236" s="93" t="b">
        <v>0</v>
      </c>
    </row>
    <row r="237" spans="1:7" ht="15">
      <c r="A237" s="93" t="s">
        <v>1070</v>
      </c>
      <c r="B237" s="93">
        <v>2</v>
      </c>
      <c r="C237" s="133">
        <v>0.003887029841727036</v>
      </c>
      <c r="D237" s="93" t="s">
        <v>1089</v>
      </c>
      <c r="E237" s="93" t="b">
        <v>0</v>
      </c>
      <c r="F237" s="93" t="b">
        <v>0</v>
      </c>
      <c r="G237" s="93" t="b">
        <v>0</v>
      </c>
    </row>
    <row r="238" spans="1:7" ht="15">
      <c r="A238" s="93" t="s">
        <v>1071</v>
      </c>
      <c r="B238" s="93">
        <v>2</v>
      </c>
      <c r="C238" s="133">
        <v>0.003887029841727036</v>
      </c>
      <c r="D238" s="93" t="s">
        <v>1089</v>
      </c>
      <c r="E238" s="93" t="b">
        <v>0</v>
      </c>
      <c r="F238" s="93" t="b">
        <v>0</v>
      </c>
      <c r="G238" s="93" t="b">
        <v>0</v>
      </c>
    </row>
    <row r="239" spans="1:7" ht="15">
      <c r="A239" s="93" t="s">
        <v>1072</v>
      </c>
      <c r="B239" s="93">
        <v>2</v>
      </c>
      <c r="C239" s="133">
        <v>0.003887029841727036</v>
      </c>
      <c r="D239" s="93" t="s">
        <v>1089</v>
      </c>
      <c r="E239" s="93" t="b">
        <v>0</v>
      </c>
      <c r="F239" s="93" t="b">
        <v>0</v>
      </c>
      <c r="G239" s="93" t="b">
        <v>0</v>
      </c>
    </row>
    <row r="240" spans="1:7" ht="15">
      <c r="A240" s="93" t="s">
        <v>1073</v>
      </c>
      <c r="B240" s="93">
        <v>2</v>
      </c>
      <c r="C240" s="133">
        <v>0.003887029841727036</v>
      </c>
      <c r="D240" s="93" t="s">
        <v>1089</v>
      </c>
      <c r="E240" s="93" t="b">
        <v>0</v>
      </c>
      <c r="F240" s="93" t="b">
        <v>0</v>
      </c>
      <c r="G240" s="93" t="b">
        <v>0</v>
      </c>
    </row>
    <row r="241" spans="1:7" ht="15">
      <c r="A241" s="93" t="s">
        <v>1074</v>
      </c>
      <c r="B241" s="93">
        <v>2</v>
      </c>
      <c r="C241" s="133">
        <v>0.003887029841727036</v>
      </c>
      <c r="D241" s="93" t="s">
        <v>1089</v>
      </c>
      <c r="E241" s="93" t="b">
        <v>0</v>
      </c>
      <c r="F241" s="93" t="b">
        <v>0</v>
      </c>
      <c r="G241" s="93" t="b">
        <v>0</v>
      </c>
    </row>
    <row r="242" spans="1:7" ht="15">
      <c r="A242" s="93" t="s">
        <v>1075</v>
      </c>
      <c r="B242" s="93">
        <v>2</v>
      </c>
      <c r="C242" s="133">
        <v>0.003887029841727036</v>
      </c>
      <c r="D242" s="93" t="s">
        <v>1089</v>
      </c>
      <c r="E242" s="93" t="b">
        <v>0</v>
      </c>
      <c r="F242" s="93" t="b">
        <v>0</v>
      </c>
      <c r="G242" s="93" t="b">
        <v>0</v>
      </c>
    </row>
    <row r="243" spans="1:7" ht="15">
      <c r="A243" s="93" t="s">
        <v>1076</v>
      </c>
      <c r="B243" s="93">
        <v>2</v>
      </c>
      <c r="C243" s="133">
        <v>0.003887029841727036</v>
      </c>
      <c r="D243" s="93" t="s">
        <v>1089</v>
      </c>
      <c r="E243" s="93" t="b">
        <v>0</v>
      </c>
      <c r="F243" s="93" t="b">
        <v>0</v>
      </c>
      <c r="G243" s="93" t="b">
        <v>0</v>
      </c>
    </row>
    <row r="244" spans="1:7" ht="15">
      <c r="A244" s="93" t="s">
        <v>1077</v>
      </c>
      <c r="B244" s="93">
        <v>2</v>
      </c>
      <c r="C244" s="133">
        <v>0.003887029841727036</v>
      </c>
      <c r="D244" s="93" t="s">
        <v>1089</v>
      </c>
      <c r="E244" s="93" t="b">
        <v>0</v>
      </c>
      <c r="F244" s="93" t="b">
        <v>0</v>
      </c>
      <c r="G244" s="93" t="b">
        <v>0</v>
      </c>
    </row>
    <row r="245" spans="1:7" ht="15">
      <c r="A245" s="93" t="s">
        <v>1078</v>
      </c>
      <c r="B245" s="93">
        <v>2</v>
      </c>
      <c r="C245" s="133">
        <v>0.003887029841727036</v>
      </c>
      <c r="D245" s="93" t="s">
        <v>1089</v>
      </c>
      <c r="E245" s="93" t="b">
        <v>0</v>
      </c>
      <c r="F245" s="93" t="b">
        <v>0</v>
      </c>
      <c r="G245" s="93" t="b">
        <v>0</v>
      </c>
    </row>
    <row r="246" spans="1:7" ht="15">
      <c r="A246" s="93" t="s">
        <v>1079</v>
      </c>
      <c r="B246" s="93">
        <v>2</v>
      </c>
      <c r="C246" s="133">
        <v>0.003887029841727036</v>
      </c>
      <c r="D246" s="93" t="s">
        <v>1089</v>
      </c>
      <c r="E246" s="93" t="b">
        <v>0</v>
      </c>
      <c r="F246" s="93" t="b">
        <v>0</v>
      </c>
      <c r="G246" s="93" t="b">
        <v>0</v>
      </c>
    </row>
    <row r="247" spans="1:7" ht="15">
      <c r="A247" s="93" t="s">
        <v>1080</v>
      </c>
      <c r="B247" s="93">
        <v>2</v>
      </c>
      <c r="C247" s="133">
        <v>0.003887029841727036</v>
      </c>
      <c r="D247" s="93" t="s">
        <v>1089</v>
      </c>
      <c r="E247" s="93" t="b">
        <v>0</v>
      </c>
      <c r="F247" s="93" t="b">
        <v>0</v>
      </c>
      <c r="G247" s="93" t="b">
        <v>0</v>
      </c>
    </row>
    <row r="248" spans="1:7" ht="15">
      <c r="A248" s="93" t="s">
        <v>1081</v>
      </c>
      <c r="B248" s="93">
        <v>2</v>
      </c>
      <c r="C248" s="133">
        <v>0.003887029841727036</v>
      </c>
      <c r="D248" s="93" t="s">
        <v>1089</v>
      </c>
      <c r="E248" s="93" t="b">
        <v>0</v>
      </c>
      <c r="F248" s="93" t="b">
        <v>0</v>
      </c>
      <c r="G248" s="93" t="b">
        <v>0</v>
      </c>
    </row>
    <row r="249" spans="1:7" ht="15">
      <c r="A249" s="93" t="s">
        <v>1082</v>
      </c>
      <c r="B249" s="93">
        <v>2</v>
      </c>
      <c r="C249" s="133">
        <v>0.003887029841727036</v>
      </c>
      <c r="D249" s="93" t="s">
        <v>1089</v>
      </c>
      <c r="E249" s="93" t="b">
        <v>0</v>
      </c>
      <c r="F249" s="93" t="b">
        <v>0</v>
      </c>
      <c r="G249" s="93" t="b">
        <v>0</v>
      </c>
    </row>
    <row r="250" spans="1:7" ht="15">
      <c r="A250" s="93" t="s">
        <v>1083</v>
      </c>
      <c r="B250" s="93">
        <v>2</v>
      </c>
      <c r="C250" s="133">
        <v>0.003887029841727036</v>
      </c>
      <c r="D250" s="93" t="s">
        <v>1089</v>
      </c>
      <c r="E250" s="93" t="b">
        <v>0</v>
      </c>
      <c r="F250" s="93" t="b">
        <v>0</v>
      </c>
      <c r="G250" s="93" t="b">
        <v>0</v>
      </c>
    </row>
    <row r="251" spans="1:7" ht="15">
      <c r="A251" s="93" t="s">
        <v>1084</v>
      </c>
      <c r="B251" s="93">
        <v>2</v>
      </c>
      <c r="C251" s="133">
        <v>0.0048104347364018255</v>
      </c>
      <c r="D251" s="93" t="s">
        <v>1089</v>
      </c>
      <c r="E251" s="93" t="b">
        <v>0</v>
      </c>
      <c r="F251" s="93" t="b">
        <v>0</v>
      </c>
      <c r="G251" s="93" t="b">
        <v>0</v>
      </c>
    </row>
    <row r="252" spans="1:7" ht="15">
      <c r="A252" s="93" t="s">
        <v>1085</v>
      </c>
      <c r="B252" s="93">
        <v>2</v>
      </c>
      <c r="C252" s="133">
        <v>0.003887029841727036</v>
      </c>
      <c r="D252" s="93" t="s">
        <v>1089</v>
      </c>
      <c r="E252" s="93" t="b">
        <v>0</v>
      </c>
      <c r="F252" s="93" t="b">
        <v>0</v>
      </c>
      <c r="G252" s="93" t="b">
        <v>0</v>
      </c>
    </row>
    <row r="253" spans="1:7" ht="15">
      <c r="A253" s="93" t="s">
        <v>1086</v>
      </c>
      <c r="B253" s="93">
        <v>2</v>
      </c>
      <c r="C253" s="133">
        <v>0.003887029841727036</v>
      </c>
      <c r="D253" s="93" t="s">
        <v>1089</v>
      </c>
      <c r="E253" s="93" t="b">
        <v>0</v>
      </c>
      <c r="F253" s="93" t="b">
        <v>0</v>
      </c>
      <c r="G253" s="93" t="b">
        <v>0</v>
      </c>
    </row>
    <row r="254" spans="1:7" ht="15">
      <c r="A254" s="93" t="s">
        <v>744</v>
      </c>
      <c r="B254" s="93">
        <v>9</v>
      </c>
      <c r="C254" s="133">
        <v>0.008909548901661514</v>
      </c>
      <c r="D254" s="93" t="s">
        <v>688</v>
      </c>
      <c r="E254" s="93" t="b">
        <v>0</v>
      </c>
      <c r="F254" s="93" t="b">
        <v>0</v>
      </c>
      <c r="G254" s="93" t="b">
        <v>0</v>
      </c>
    </row>
    <row r="255" spans="1:7" ht="15">
      <c r="A255" s="93" t="s">
        <v>743</v>
      </c>
      <c r="B255" s="93">
        <v>9</v>
      </c>
      <c r="C255" s="133">
        <v>0.008909548901661514</v>
      </c>
      <c r="D255" s="93" t="s">
        <v>688</v>
      </c>
      <c r="E255" s="93" t="b">
        <v>0</v>
      </c>
      <c r="F255" s="93" t="b">
        <v>0</v>
      </c>
      <c r="G255" s="93" t="b">
        <v>0</v>
      </c>
    </row>
    <row r="256" spans="1:7" ht="15">
      <c r="A256" s="93" t="s">
        <v>745</v>
      </c>
      <c r="B256" s="93">
        <v>8</v>
      </c>
      <c r="C256" s="133">
        <v>0.017087493953879387</v>
      </c>
      <c r="D256" s="93" t="s">
        <v>688</v>
      </c>
      <c r="E256" s="93" t="b">
        <v>0</v>
      </c>
      <c r="F256" s="93" t="b">
        <v>0</v>
      </c>
      <c r="G256" s="93" t="b">
        <v>0</v>
      </c>
    </row>
    <row r="257" spans="1:7" ht="15">
      <c r="A257" s="93" t="s">
        <v>747</v>
      </c>
      <c r="B257" s="93">
        <v>6</v>
      </c>
      <c r="C257" s="133">
        <v>0.012815620465409539</v>
      </c>
      <c r="D257" s="93" t="s">
        <v>688</v>
      </c>
      <c r="E257" s="93" t="b">
        <v>0</v>
      </c>
      <c r="F257" s="93" t="b">
        <v>0</v>
      </c>
      <c r="G257" s="93" t="b">
        <v>0</v>
      </c>
    </row>
    <row r="258" spans="1:7" ht="15">
      <c r="A258" s="93" t="s">
        <v>749</v>
      </c>
      <c r="B258" s="93">
        <v>6</v>
      </c>
      <c r="C258" s="133">
        <v>0.012815620465409539</v>
      </c>
      <c r="D258" s="93" t="s">
        <v>688</v>
      </c>
      <c r="E258" s="93" t="b">
        <v>0</v>
      </c>
      <c r="F258" s="93" t="b">
        <v>0</v>
      </c>
      <c r="G258" s="93" t="b">
        <v>0</v>
      </c>
    </row>
    <row r="259" spans="1:7" ht="15">
      <c r="A259" s="93" t="s">
        <v>750</v>
      </c>
      <c r="B259" s="93">
        <v>4</v>
      </c>
      <c r="C259" s="133">
        <v>0.00643125577929772</v>
      </c>
      <c r="D259" s="93" t="s">
        <v>688</v>
      </c>
      <c r="E259" s="93" t="b">
        <v>0</v>
      </c>
      <c r="F259" s="93" t="b">
        <v>0</v>
      </c>
      <c r="G259" s="93" t="b">
        <v>0</v>
      </c>
    </row>
    <row r="260" spans="1:7" ht="15">
      <c r="A260" s="93" t="s">
        <v>751</v>
      </c>
      <c r="B260" s="93">
        <v>4</v>
      </c>
      <c r="C260" s="133">
        <v>0.00643125577929772</v>
      </c>
      <c r="D260" s="93" t="s">
        <v>688</v>
      </c>
      <c r="E260" s="93" t="b">
        <v>0</v>
      </c>
      <c r="F260" s="93" t="b">
        <v>0</v>
      </c>
      <c r="G260" s="93" t="b">
        <v>0</v>
      </c>
    </row>
    <row r="261" spans="1:7" ht="15">
      <c r="A261" s="93" t="s">
        <v>752</v>
      </c>
      <c r="B261" s="93">
        <v>4</v>
      </c>
      <c r="C261" s="133">
        <v>0.00643125577929772</v>
      </c>
      <c r="D261" s="93" t="s">
        <v>688</v>
      </c>
      <c r="E261" s="93" t="b">
        <v>0</v>
      </c>
      <c r="F261" s="93" t="b">
        <v>0</v>
      </c>
      <c r="G261" s="93" t="b">
        <v>0</v>
      </c>
    </row>
    <row r="262" spans="1:7" ht="15">
      <c r="A262" s="93" t="s">
        <v>753</v>
      </c>
      <c r="B262" s="93">
        <v>4</v>
      </c>
      <c r="C262" s="133">
        <v>0.008543746976939694</v>
      </c>
      <c r="D262" s="93" t="s">
        <v>688</v>
      </c>
      <c r="E262" s="93" t="b">
        <v>0</v>
      </c>
      <c r="F262" s="93" t="b">
        <v>0</v>
      </c>
      <c r="G262" s="93" t="b">
        <v>0</v>
      </c>
    </row>
    <row r="263" spans="1:7" ht="15">
      <c r="A263" s="93" t="s">
        <v>754</v>
      </c>
      <c r="B263" s="93">
        <v>4</v>
      </c>
      <c r="C263" s="133">
        <v>0.008543746976939694</v>
      </c>
      <c r="D263" s="93" t="s">
        <v>688</v>
      </c>
      <c r="E263" s="93" t="b">
        <v>0</v>
      </c>
      <c r="F263" s="93" t="b">
        <v>0</v>
      </c>
      <c r="G263" s="93" t="b">
        <v>0</v>
      </c>
    </row>
    <row r="264" spans="1:7" ht="15">
      <c r="A264" s="93" t="s">
        <v>867</v>
      </c>
      <c r="B264" s="93">
        <v>4</v>
      </c>
      <c r="C264" s="133">
        <v>0.00643125577929772</v>
      </c>
      <c r="D264" s="93" t="s">
        <v>688</v>
      </c>
      <c r="E264" s="93" t="b">
        <v>0</v>
      </c>
      <c r="F264" s="93" t="b">
        <v>0</v>
      </c>
      <c r="G264" s="93" t="b">
        <v>0</v>
      </c>
    </row>
    <row r="265" spans="1:7" ht="15">
      <c r="A265" s="93" t="s">
        <v>868</v>
      </c>
      <c r="B265" s="93">
        <v>4</v>
      </c>
      <c r="C265" s="133">
        <v>0.00643125577929772</v>
      </c>
      <c r="D265" s="93" t="s">
        <v>688</v>
      </c>
      <c r="E265" s="93" t="b">
        <v>0</v>
      </c>
      <c r="F265" s="93" t="b">
        <v>0</v>
      </c>
      <c r="G265" s="93" t="b">
        <v>0</v>
      </c>
    </row>
    <row r="266" spans="1:7" ht="15">
      <c r="A266" s="93" t="s">
        <v>869</v>
      </c>
      <c r="B266" s="93">
        <v>4</v>
      </c>
      <c r="C266" s="133">
        <v>0.00643125577929772</v>
      </c>
      <c r="D266" s="93" t="s">
        <v>688</v>
      </c>
      <c r="E266" s="93" t="b">
        <v>0</v>
      </c>
      <c r="F266" s="93" t="b">
        <v>0</v>
      </c>
      <c r="G266" s="93" t="b">
        <v>0</v>
      </c>
    </row>
    <row r="267" spans="1:7" ht="15">
      <c r="A267" s="93" t="s">
        <v>864</v>
      </c>
      <c r="B267" s="93">
        <v>4</v>
      </c>
      <c r="C267" s="133">
        <v>0.008543746976939694</v>
      </c>
      <c r="D267" s="93" t="s">
        <v>688</v>
      </c>
      <c r="E267" s="93" t="b">
        <v>0</v>
      </c>
      <c r="F267" s="93" t="b">
        <v>0</v>
      </c>
      <c r="G267" s="93" t="b">
        <v>0</v>
      </c>
    </row>
    <row r="268" spans="1:7" ht="15">
      <c r="A268" s="93" t="s">
        <v>863</v>
      </c>
      <c r="B268" s="93">
        <v>4</v>
      </c>
      <c r="C268" s="133">
        <v>0.008543746976939694</v>
      </c>
      <c r="D268" s="93" t="s">
        <v>688</v>
      </c>
      <c r="E268" s="93" t="b">
        <v>0</v>
      </c>
      <c r="F268" s="93" t="b">
        <v>0</v>
      </c>
      <c r="G268" s="93" t="b">
        <v>0</v>
      </c>
    </row>
    <row r="269" spans="1:7" ht="15">
      <c r="A269" s="93" t="s">
        <v>746</v>
      </c>
      <c r="B269" s="93">
        <v>4</v>
      </c>
      <c r="C269" s="133">
        <v>0.00643125577929772</v>
      </c>
      <c r="D269" s="93" t="s">
        <v>688</v>
      </c>
      <c r="E269" s="93" t="b">
        <v>0</v>
      </c>
      <c r="F269" s="93" t="b">
        <v>0</v>
      </c>
      <c r="G269" s="93" t="b">
        <v>0</v>
      </c>
    </row>
    <row r="270" spans="1:7" ht="15">
      <c r="A270" s="93" t="s">
        <v>872</v>
      </c>
      <c r="B270" s="93">
        <v>3</v>
      </c>
      <c r="C270" s="133">
        <v>0.005481014132411711</v>
      </c>
      <c r="D270" s="93" t="s">
        <v>688</v>
      </c>
      <c r="E270" s="93" t="b">
        <v>0</v>
      </c>
      <c r="F270" s="93" t="b">
        <v>0</v>
      </c>
      <c r="G270" s="93" t="b">
        <v>0</v>
      </c>
    </row>
    <row r="271" spans="1:7" ht="15">
      <c r="A271" s="93" t="s">
        <v>873</v>
      </c>
      <c r="B271" s="93">
        <v>3</v>
      </c>
      <c r="C271" s="133">
        <v>0.005481014132411711</v>
      </c>
      <c r="D271" s="93" t="s">
        <v>688</v>
      </c>
      <c r="E271" s="93" t="b">
        <v>0</v>
      </c>
      <c r="F271" s="93" t="b">
        <v>0</v>
      </c>
      <c r="G271" s="93" t="b">
        <v>0</v>
      </c>
    </row>
    <row r="272" spans="1:7" ht="15">
      <c r="A272" s="93" t="s">
        <v>871</v>
      </c>
      <c r="B272" s="93">
        <v>3</v>
      </c>
      <c r="C272" s="133">
        <v>0.005481014132411711</v>
      </c>
      <c r="D272" s="93" t="s">
        <v>688</v>
      </c>
      <c r="E272" s="93" t="b">
        <v>0</v>
      </c>
      <c r="F272" s="93" t="b">
        <v>0</v>
      </c>
      <c r="G272" s="93" t="b">
        <v>0</v>
      </c>
    </row>
    <row r="273" spans="1:7" ht="15">
      <c r="A273" s="93" t="s">
        <v>865</v>
      </c>
      <c r="B273" s="93">
        <v>3</v>
      </c>
      <c r="C273" s="133">
        <v>0.005481014132411711</v>
      </c>
      <c r="D273" s="93" t="s">
        <v>688</v>
      </c>
      <c r="E273" s="93" t="b">
        <v>0</v>
      </c>
      <c r="F273" s="93" t="b">
        <v>0</v>
      </c>
      <c r="G273" s="93" t="b">
        <v>0</v>
      </c>
    </row>
    <row r="274" spans="1:7" ht="15">
      <c r="A274" s="93" t="s">
        <v>866</v>
      </c>
      <c r="B274" s="93">
        <v>3</v>
      </c>
      <c r="C274" s="133">
        <v>0.005481014132411711</v>
      </c>
      <c r="D274" s="93" t="s">
        <v>688</v>
      </c>
      <c r="E274" s="93" t="b">
        <v>0</v>
      </c>
      <c r="F274" s="93" t="b">
        <v>0</v>
      </c>
      <c r="G274" s="93" t="b">
        <v>0</v>
      </c>
    </row>
    <row r="275" spans="1:7" ht="15">
      <c r="A275" s="93" t="s">
        <v>237</v>
      </c>
      <c r="B275" s="93">
        <v>2</v>
      </c>
      <c r="C275" s="133">
        <v>0.004271873488469847</v>
      </c>
      <c r="D275" s="93" t="s">
        <v>688</v>
      </c>
      <c r="E275" s="93" t="b">
        <v>0</v>
      </c>
      <c r="F275" s="93" t="b">
        <v>0</v>
      </c>
      <c r="G275" s="93" t="b">
        <v>0</v>
      </c>
    </row>
    <row r="276" spans="1:7" ht="15">
      <c r="A276" s="93" t="s">
        <v>874</v>
      </c>
      <c r="B276" s="93">
        <v>2</v>
      </c>
      <c r="C276" s="133">
        <v>0.004271873488469847</v>
      </c>
      <c r="D276" s="93" t="s">
        <v>688</v>
      </c>
      <c r="E276" s="93" t="b">
        <v>0</v>
      </c>
      <c r="F276" s="93" t="b">
        <v>0</v>
      </c>
      <c r="G276" s="93" t="b">
        <v>0</v>
      </c>
    </row>
    <row r="277" spans="1:7" ht="15">
      <c r="A277" s="93" t="s">
        <v>1085</v>
      </c>
      <c r="B277" s="93">
        <v>2</v>
      </c>
      <c r="C277" s="133">
        <v>0.004271873488469847</v>
      </c>
      <c r="D277" s="93" t="s">
        <v>688</v>
      </c>
      <c r="E277" s="93" t="b">
        <v>0</v>
      </c>
      <c r="F277" s="93" t="b">
        <v>0</v>
      </c>
      <c r="G277" s="93" t="b">
        <v>0</v>
      </c>
    </row>
    <row r="278" spans="1:7" ht="15">
      <c r="A278" s="93" t="s">
        <v>1086</v>
      </c>
      <c r="B278" s="93">
        <v>2</v>
      </c>
      <c r="C278" s="133">
        <v>0.004271873488469847</v>
      </c>
      <c r="D278" s="93" t="s">
        <v>688</v>
      </c>
      <c r="E278" s="93" t="b">
        <v>0</v>
      </c>
      <c r="F278" s="93" t="b">
        <v>0</v>
      </c>
      <c r="G278" s="93" t="b">
        <v>0</v>
      </c>
    </row>
    <row r="279" spans="1:7" ht="15">
      <c r="A279" s="93" t="s">
        <v>876</v>
      </c>
      <c r="B279" s="93">
        <v>2</v>
      </c>
      <c r="C279" s="133">
        <v>0.004271873488469847</v>
      </c>
      <c r="D279" s="93" t="s">
        <v>688</v>
      </c>
      <c r="E279" s="93" t="b">
        <v>0</v>
      </c>
      <c r="F279" s="93" t="b">
        <v>0</v>
      </c>
      <c r="G279" s="93" t="b">
        <v>0</v>
      </c>
    </row>
    <row r="280" spans="1:7" ht="15">
      <c r="A280" s="93" t="s">
        <v>1084</v>
      </c>
      <c r="B280" s="93">
        <v>2</v>
      </c>
      <c r="C280" s="133">
        <v>0.0053281190872908335</v>
      </c>
      <c r="D280" s="93" t="s">
        <v>688</v>
      </c>
      <c r="E280" s="93" t="b">
        <v>0</v>
      </c>
      <c r="F280" s="93" t="b">
        <v>0</v>
      </c>
      <c r="G280" s="93" t="b">
        <v>0</v>
      </c>
    </row>
    <row r="281" spans="1:7" ht="15">
      <c r="A281" s="93" t="s">
        <v>870</v>
      </c>
      <c r="B281" s="93">
        <v>2</v>
      </c>
      <c r="C281" s="133">
        <v>0.004271873488469847</v>
      </c>
      <c r="D281" s="93" t="s">
        <v>688</v>
      </c>
      <c r="E281" s="93" t="b">
        <v>0</v>
      </c>
      <c r="F281" s="93" t="b">
        <v>0</v>
      </c>
      <c r="G281" s="93" t="b">
        <v>0</v>
      </c>
    </row>
    <row r="282" spans="1:7" ht="15">
      <c r="A282" s="93" t="s">
        <v>1059</v>
      </c>
      <c r="B282" s="93">
        <v>2</v>
      </c>
      <c r="C282" s="133">
        <v>0.004271873488469847</v>
      </c>
      <c r="D282" s="93" t="s">
        <v>688</v>
      </c>
      <c r="E282" s="93" t="b">
        <v>0</v>
      </c>
      <c r="F282" s="93" t="b">
        <v>0</v>
      </c>
      <c r="G282" s="93" t="b">
        <v>0</v>
      </c>
    </row>
    <row r="283" spans="1:7" ht="15">
      <c r="A283" s="93" t="s">
        <v>1060</v>
      </c>
      <c r="B283" s="93">
        <v>2</v>
      </c>
      <c r="C283" s="133">
        <v>0.004271873488469847</v>
      </c>
      <c r="D283" s="93" t="s">
        <v>688</v>
      </c>
      <c r="E283" s="93" t="b">
        <v>0</v>
      </c>
      <c r="F283" s="93" t="b">
        <v>0</v>
      </c>
      <c r="G283" s="93" t="b">
        <v>0</v>
      </c>
    </row>
    <row r="284" spans="1:7" ht="15">
      <c r="A284" s="93" t="s">
        <v>1061</v>
      </c>
      <c r="B284" s="93">
        <v>2</v>
      </c>
      <c r="C284" s="133">
        <v>0.004271873488469847</v>
      </c>
      <c r="D284" s="93" t="s">
        <v>688</v>
      </c>
      <c r="E284" s="93" t="b">
        <v>0</v>
      </c>
      <c r="F284" s="93" t="b">
        <v>0</v>
      </c>
      <c r="G284" s="93" t="b">
        <v>0</v>
      </c>
    </row>
    <row r="285" spans="1:7" ht="15">
      <c r="A285" s="93" t="s">
        <v>1062</v>
      </c>
      <c r="B285" s="93">
        <v>2</v>
      </c>
      <c r="C285" s="133">
        <v>0.004271873488469847</v>
      </c>
      <c r="D285" s="93" t="s">
        <v>688</v>
      </c>
      <c r="E285" s="93" t="b">
        <v>0</v>
      </c>
      <c r="F285" s="93" t="b">
        <v>0</v>
      </c>
      <c r="G285" s="93" t="b">
        <v>0</v>
      </c>
    </row>
    <row r="286" spans="1:7" ht="15">
      <c r="A286" s="93" t="s">
        <v>1063</v>
      </c>
      <c r="B286" s="93">
        <v>2</v>
      </c>
      <c r="C286" s="133">
        <v>0.004271873488469847</v>
      </c>
      <c r="D286" s="93" t="s">
        <v>688</v>
      </c>
      <c r="E286" s="93" t="b">
        <v>0</v>
      </c>
      <c r="F286" s="93" t="b">
        <v>0</v>
      </c>
      <c r="G286" s="93" t="b">
        <v>0</v>
      </c>
    </row>
    <row r="287" spans="1:7" ht="15">
      <c r="A287" s="93" t="s">
        <v>1064</v>
      </c>
      <c r="B287" s="93">
        <v>2</v>
      </c>
      <c r="C287" s="133">
        <v>0.004271873488469847</v>
      </c>
      <c r="D287" s="93" t="s">
        <v>688</v>
      </c>
      <c r="E287" s="93" t="b">
        <v>0</v>
      </c>
      <c r="F287" s="93" t="b">
        <v>0</v>
      </c>
      <c r="G287" s="93" t="b">
        <v>0</v>
      </c>
    </row>
    <row r="288" spans="1:7" ht="15">
      <c r="A288" s="93" t="s">
        <v>1065</v>
      </c>
      <c r="B288" s="93">
        <v>2</v>
      </c>
      <c r="C288" s="133">
        <v>0.004271873488469847</v>
      </c>
      <c r="D288" s="93" t="s">
        <v>688</v>
      </c>
      <c r="E288" s="93" t="b">
        <v>0</v>
      </c>
      <c r="F288" s="93" t="b">
        <v>0</v>
      </c>
      <c r="G288" s="93" t="b">
        <v>0</v>
      </c>
    </row>
    <row r="289" spans="1:7" ht="15">
      <c r="A289" s="93" t="s">
        <v>1066</v>
      </c>
      <c r="B289" s="93">
        <v>2</v>
      </c>
      <c r="C289" s="133">
        <v>0.004271873488469847</v>
      </c>
      <c r="D289" s="93" t="s">
        <v>688</v>
      </c>
      <c r="E289" s="93" t="b">
        <v>0</v>
      </c>
      <c r="F289" s="93" t="b">
        <v>0</v>
      </c>
      <c r="G289" s="93" t="b">
        <v>0</v>
      </c>
    </row>
    <row r="290" spans="1:7" ht="15">
      <c r="A290" s="93" t="s">
        <v>1067</v>
      </c>
      <c r="B290" s="93">
        <v>2</v>
      </c>
      <c r="C290" s="133">
        <v>0.004271873488469847</v>
      </c>
      <c r="D290" s="93" t="s">
        <v>688</v>
      </c>
      <c r="E290" s="93" t="b">
        <v>0</v>
      </c>
      <c r="F290" s="93" t="b">
        <v>0</v>
      </c>
      <c r="G290" s="93" t="b">
        <v>0</v>
      </c>
    </row>
    <row r="291" spans="1:7" ht="15">
      <c r="A291" s="93" t="s">
        <v>1068</v>
      </c>
      <c r="B291" s="93">
        <v>2</v>
      </c>
      <c r="C291" s="133">
        <v>0.004271873488469847</v>
      </c>
      <c r="D291" s="93" t="s">
        <v>688</v>
      </c>
      <c r="E291" s="93" t="b">
        <v>0</v>
      </c>
      <c r="F291" s="93" t="b">
        <v>0</v>
      </c>
      <c r="G291" s="93" t="b">
        <v>0</v>
      </c>
    </row>
    <row r="292" spans="1:7" ht="15">
      <c r="A292" s="93" t="s">
        <v>1069</v>
      </c>
      <c r="B292" s="93">
        <v>2</v>
      </c>
      <c r="C292" s="133">
        <v>0.004271873488469847</v>
      </c>
      <c r="D292" s="93" t="s">
        <v>688</v>
      </c>
      <c r="E292" s="93" t="b">
        <v>0</v>
      </c>
      <c r="F292" s="93" t="b">
        <v>0</v>
      </c>
      <c r="G292" s="93" t="b">
        <v>0</v>
      </c>
    </row>
    <row r="293" spans="1:7" ht="15">
      <c r="A293" s="93" t="s">
        <v>1070</v>
      </c>
      <c r="B293" s="93">
        <v>2</v>
      </c>
      <c r="C293" s="133">
        <v>0.004271873488469847</v>
      </c>
      <c r="D293" s="93" t="s">
        <v>688</v>
      </c>
      <c r="E293" s="93" t="b">
        <v>0</v>
      </c>
      <c r="F293" s="93" t="b">
        <v>0</v>
      </c>
      <c r="G293" s="93" t="b">
        <v>0</v>
      </c>
    </row>
    <row r="294" spans="1:7" ht="15">
      <c r="A294" s="93" t="s">
        <v>1071</v>
      </c>
      <c r="B294" s="93">
        <v>2</v>
      </c>
      <c r="C294" s="133">
        <v>0.004271873488469847</v>
      </c>
      <c r="D294" s="93" t="s">
        <v>688</v>
      </c>
      <c r="E294" s="93" t="b">
        <v>0</v>
      </c>
      <c r="F294" s="93" t="b">
        <v>0</v>
      </c>
      <c r="G294" s="93" t="b">
        <v>0</v>
      </c>
    </row>
    <row r="295" spans="1:7" ht="15">
      <c r="A295" s="93" t="s">
        <v>1072</v>
      </c>
      <c r="B295" s="93">
        <v>2</v>
      </c>
      <c r="C295" s="133">
        <v>0.004271873488469847</v>
      </c>
      <c r="D295" s="93" t="s">
        <v>688</v>
      </c>
      <c r="E295" s="93" t="b">
        <v>0</v>
      </c>
      <c r="F295" s="93" t="b">
        <v>0</v>
      </c>
      <c r="G295" s="93" t="b">
        <v>0</v>
      </c>
    </row>
    <row r="296" spans="1:7" ht="15">
      <c r="A296" s="93" t="s">
        <v>1073</v>
      </c>
      <c r="B296" s="93">
        <v>2</v>
      </c>
      <c r="C296" s="133">
        <v>0.004271873488469847</v>
      </c>
      <c r="D296" s="93" t="s">
        <v>688</v>
      </c>
      <c r="E296" s="93" t="b">
        <v>0</v>
      </c>
      <c r="F296" s="93" t="b">
        <v>0</v>
      </c>
      <c r="G296" s="93" t="b">
        <v>0</v>
      </c>
    </row>
    <row r="297" spans="1:7" ht="15">
      <c r="A297" s="93" t="s">
        <v>1074</v>
      </c>
      <c r="B297" s="93">
        <v>2</v>
      </c>
      <c r="C297" s="133">
        <v>0.004271873488469847</v>
      </c>
      <c r="D297" s="93" t="s">
        <v>688</v>
      </c>
      <c r="E297" s="93" t="b">
        <v>0</v>
      </c>
      <c r="F297" s="93" t="b">
        <v>0</v>
      </c>
      <c r="G297" s="93" t="b">
        <v>0</v>
      </c>
    </row>
    <row r="298" spans="1:7" ht="15">
      <c r="A298" s="93" t="s">
        <v>1075</v>
      </c>
      <c r="B298" s="93">
        <v>2</v>
      </c>
      <c r="C298" s="133">
        <v>0.004271873488469847</v>
      </c>
      <c r="D298" s="93" t="s">
        <v>688</v>
      </c>
      <c r="E298" s="93" t="b">
        <v>0</v>
      </c>
      <c r="F298" s="93" t="b">
        <v>0</v>
      </c>
      <c r="G298" s="93" t="b">
        <v>0</v>
      </c>
    </row>
    <row r="299" spans="1:7" ht="15">
      <c r="A299" s="93" t="s">
        <v>1076</v>
      </c>
      <c r="B299" s="93">
        <v>2</v>
      </c>
      <c r="C299" s="133">
        <v>0.004271873488469847</v>
      </c>
      <c r="D299" s="93" t="s">
        <v>688</v>
      </c>
      <c r="E299" s="93" t="b">
        <v>0</v>
      </c>
      <c r="F299" s="93" t="b">
        <v>0</v>
      </c>
      <c r="G299" s="93" t="b">
        <v>0</v>
      </c>
    </row>
    <row r="300" spans="1:7" ht="15">
      <c r="A300" s="93" t="s">
        <v>1077</v>
      </c>
      <c r="B300" s="93">
        <v>2</v>
      </c>
      <c r="C300" s="133">
        <v>0.004271873488469847</v>
      </c>
      <c r="D300" s="93" t="s">
        <v>688</v>
      </c>
      <c r="E300" s="93" t="b">
        <v>0</v>
      </c>
      <c r="F300" s="93" t="b">
        <v>0</v>
      </c>
      <c r="G300" s="93" t="b">
        <v>0</v>
      </c>
    </row>
    <row r="301" spans="1:7" ht="15">
      <c r="A301" s="93" t="s">
        <v>1078</v>
      </c>
      <c r="B301" s="93">
        <v>2</v>
      </c>
      <c r="C301" s="133">
        <v>0.004271873488469847</v>
      </c>
      <c r="D301" s="93" t="s">
        <v>688</v>
      </c>
      <c r="E301" s="93" t="b">
        <v>0</v>
      </c>
      <c r="F301" s="93" t="b">
        <v>0</v>
      </c>
      <c r="G301" s="93" t="b">
        <v>0</v>
      </c>
    </row>
    <row r="302" spans="1:7" ht="15">
      <c r="A302" s="93" t="s">
        <v>1079</v>
      </c>
      <c r="B302" s="93">
        <v>2</v>
      </c>
      <c r="C302" s="133">
        <v>0.004271873488469847</v>
      </c>
      <c r="D302" s="93" t="s">
        <v>688</v>
      </c>
      <c r="E302" s="93" t="b">
        <v>0</v>
      </c>
      <c r="F302" s="93" t="b">
        <v>0</v>
      </c>
      <c r="G302" s="93" t="b">
        <v>0</v>
      </c>
    </row>
    <row r="303" spans="1:7" ht="15">
      <c r="A303" s="93" t="s">
        <v>1080</v>
      </c>
      <c r="B303" s="93">
        <v>2</v>
      </c>
      <c r="C303" s="133">
        <v>0.004271873488469847</v>
      </c>
      <c r="D303" s="93" t="s">
        <v>688</v>
      </c>
      <c r="E303" s="93" t="b">
        <v>0</v>
      </c>
      <c r="F303" s="93" t="b">
        <v>0</v>
      </c>
      <c r="G303" s="93" t="b">
        <v>0</v>
      </c>
    </row>
    <row r="304" spans="1:7" ht="15">
      <c r="A304" s="93" t="s">
        <v>1081</v>
      </c>
      <c r="B304" s="93">
        <v>2</v>
      </c>
      <c r="C304" s="133">
        <v>0.004271873488469847</v>
      </c>
      <c r="D304" s="93" t="s">
        <v>688</v>
      </c>
      <c r="E304" s="93" t="b">
        <v>0</v>
      </c>
      <c r="F304" s="93" t="b">
        <v>0</v>
      </c>
      <c r="G304" s="93" t="b">
        <v>0</v>
      </c>
    </row>
    <row r="305" spans="1:7" ht="15">
      <c r="A305" s="93" t="s">
        <v>1082</v>
      </c>
      <c r="B305" s="93">
        <v>2</v>
      </c>
      <c r="C305" s="133">
        <v>0.004271873488469847</v>
      </c>
      <c r="D305" s="93" t="s">
        <v>688</v>
      </c>
      <c r="E305" s="93" t="b">
        <v>0</v>
      </c>
      <c r="F305" s="93" t="b">
        <v>0</v>
      </c>
      <c r="G305" s="93" t="b">
        <v>0</v>
      </c>
    </row>
    <row r="306" spans="1:7" ht="15">
      <c r="A306" s="93" t="s">
        <v>1083</v>
      </c>
      <c r="B306" s="93">
        <v>2</v>
      </c>
      <c r="C306" s="133">
        <v>0.004271873488469847</v>
      </c>
      <c r="D306" s="93" t="s">
        <v>688</v>
      </c>
      <c r="E306" s="93" t="b">
        <v>0</v>
      </c>
      <c r="F306" s="93" t="b">
        <v>0</v>
      </c>
      <c r="G306" s="93" t="b">
        <v>0</v>
      </c>
    </row>
    <row r="307" spans="1:7" ht="15">
      <c r="A307" s="93" t="s">
        <v>1040</v>
      </c>
      <c r="B307" s="93">
        <v>2</v>
      </c>
      <c r="C307" s="133">
        <v>0.004271873488469847</v>
      </c>
      <c r="D307" s="93" t="s">
        <v>688</v>
      </c>
      <c r="E307" s="93" t="b">
        <v>0</v>
      </c>
      <c r="F307" s="93" t="b">
        <v>0</v>
      </c>
      <c r="G307" s="93" t="b">
        <v>0</v>
      </c>
    </row>
    <row r="308" spans="1:7" ht="15">
      <c r="A308" s="93" t="s">
        <v>1041</v>
      </c>
      <c r="B308" s="93">
        <v>2</v>
      </c>
      <c r="C308" s="133">
        <v>0.004271873488469847</v>
      </c>
      <c r="D308" s="93" t="s">
        <v>688</v>
      </c>
      <c r="E308" s="93" t="b">
        <v>0</v>
      </c>
      <c r="F308" s="93" t="b">
        <v>0</v>
      </c>
      <c r="G308" s="93" t="b">
        <v>0</v>
      </c>
    </row>
    <row r="309" spans="1:7" ht="15">
      <c r="A309" s="93" t="s">
        <v>1042</v>
      </c>
      <c r="B309" s="93">
        <v>2</v>
      </c>
      <c r="C309" s="133">
        <v>0.004271873488469847</v>
      </c>
      <c r="D309" s="93" t="s">
        <v>688</v>
      </c>
      <c r="E309" s="93" t="b">
        <v>0</v>
      </c>
      <c r="F309" s="93" t="b">
        <v>0</v>
      </c>
      <c r="G309" s="93" t="b">
        <v>0</v>
      </c>
    </row>
    <row r="310" spans="1:7" ht="15">
      <c r="A310" s="93" t="s">
        <v>1043</v>
      </c>
      <c r="B310" s="93">
        <v>2</v>
      </c>
      <c r="C310" s="133">
        <v>0.004271873488469847</v>
      </c>
      <c r="D310" s="93" t="s">
        <v>688</v>
      </c>
      <c r="E310" s="93" t="b">
        <v>0</v>
      </c>
      <c r="F310" s="93" t="b">
        <v>0</v>
      </c>
      <c r="G310" s="93" t="b">
        <v>0</v>
      </c>
    </row>
    <row r="311" spans="1:7" ht="15">
      <c r="A311" s="93" t="s">
        <v>1044</v>
      </c>
      <c r="B311" s="93">
        <v>2</v>
      </c>
      <c r="C311" s="133">
        <v>0.004271873488469847</v>
      </c>
      <c r="D311" s="93" t="s">
        <v>688</v>
      </c>
      <c r="E311" s="93" t="b">
        <v>0</v>
      </c>
      <c r="F311" s="93" t="b">
        <v>0</v>
      </c>
      <c r="G311" s="93" t="b">
        <v>0</v>
      </c>
    </row>
    <row r="312" spans="1:7" ht="15">
      <c r="A312" s="93" t="s">
        <v>1045</v>
      </c>
      <c r="B312" s="93">
        <v>2</v>
      </c>
      <c r="C312" s="133">
        <v>0.004271873488469847</v>
      </c>
      <c r="D312" s="93" t="s">
        <v>688</v>
      </c>
      <c r="E312" s="93" t="b">
        <v>0</v>
      </c>
      <c r="F312" s="93" t="b">
        <v>0</v>
      </c>
      <c r="G312" s="93" t="b">
        <v>0</v>
      </c>
    </row>
    <row r="313" spans="1:7" ht="15">
      <c r="A313" s="93" t="s">
        <v>1046</v>
      </c>
      <c r="B313" s="93">
        <v>2</v>
      </c>
      <c r="C313" s="133">
        <v>0.004271873488469847</v>
      </c>
      <c r="D313" s="93" t="s">
        <v>688</v>
      </c>
      <c r="E313" s="93" t="b">
        <v>0</v>
      </c>
      <c r="F313" s="93" t="b">
        <v>0</v>
      </c>
      <c r="G313" s="93" t="b">
        <v>0</v>
      </c>
    </row>
    <row r="314" spans="1:7" ht="15">
      <c r="A314" s="93" t="s">
        <v>1047</v>
      </c>
      <c r="B314" s="93">
        <v>2</v>
      </c>
      <c r="C314" s="133">
        <v>0.004271873488469847</v>
      </c>
      <c r="D314" s="93" t="s">
        <v>688</v>
      </c>
      <c r="E314" s="93" t="b">
        <v>0</v>
      </c>
      <c r="F314" s="93" t="b">
        <v>0</v>
      </c>
      <c r="G314" s="93" t="b">
        <v>0</v>
      </c>
    </row>
    <row r="315" spans="1:7" ht="15">
      <c r="A315" s="93" t="s">
        <v>1048</v>
      </c>
      <c r="B315" s="93">
        <v>2</v>
      </c>
      <c r="C315" s="133">
        <v>0.004271873488469847</v>
      </c>
      <c r="D315" s="93" t="s">
        <v>688</v>
      </c>
      <c r="E315" s="93" t="b">
        <v>0</v>
      </c>
      <c r="F315" s="93" t="b">
        <v>0</v>
      </c>
      <c r="G315" s="93" t="b">
        <v>0</v>
      </c>
    </row>
    <row r="316" spans="1:7" ht="15">
      <c r="A316" s="93" t="s">
        <v>1049</v>
      </c>
      <c r="B316" s="93">
        <v>2</v>
      </c>
      <c r="C316" s="133">
        <v>0.004271873488469847</v>
      </c>
      <c r="D316" s="93" t="s">
        <v>688</v>
      </c>
      <c r="E316" s="93" t="b">
        <v>0</v>
      </c>
      <c r="F316" s="93" t="b">
        <v>0</v>
      </c>
      <c r="G316" s="93" t="b">
        <v>0</v>
      </c>
    </row>
    <row r="317" spans="1:7" ht="15">
      <c r="A317" s="93" t="s">
        <v>1050</v>
      </c>
      <c r="B317" s="93">
        <v>2</v>
      </c>
      <c r="C317" s="133">
        <v>0.004271873488469847</v>
      </c>
      <c r="D317" s="93" t="s">
        <v>688</v>
      </c>
      <c r="E317" s="93" t="b">
        <v>0</v>
      </c>
      <c r="F317" s="93" t="b">
        <v>0</v>
      </c>
      <c r="G317" s="93" t="b">
        <v>0</v>
      </c>
    </row>
    <row r="318" spans="1:7" ht="15">
      <c r="A318" s="93" t="s">
        <v>1051</v>
      </c>
      <c r="B318" s="93">
        <v>2</v>
      </c>
      <c r="C318" s="133">
        <v>0.004271873488469847</v>
      </c>
      <c r="D318" s="93" t="s">
        <v>688</v>
      </c>
      <c r="E318" s="93" t="b">
        <v>0</v>
      </c>
      <c r="F318" s="93" t="b">
        <v>0</v>
      </c>
      <c r="G318" s="93" t="b">
        <v>0</v>
      </c>
    </row>
    <row r="319" spans="1:7" ht="15">
      <c r="A319" s="93" t="s">
        <v>1052</v>
      </c>
      <c r="B319" s="93">
        <v>2</v>
      </c>
      <c r="C319" s="133">
        <v>0.004271873488469847</v>
      </c>
      <c r="D319" s="93" t="s">
        <v>688</v>
      </c>
      <c r="E319" s="93" t="b">
        <v>0</v>
      </c>
      <c r="F319" s="93" t="b">
        <v>0</v>
      </c>
      <c r="G319" s="93" t="b">
        <v>0</v>
      </c>
    </row>
    <row r="320" spans="1:7" ht="15">
      <c r="A320" s="93" t="s">
        <v>1053</v>
      </c>
      <c r="B320" s="93">
        <v>2</v>
      </c>
      <c r="C320" s="133">
        <v>0.004271873488469847</v>
      </c>
      <c r="D320" s="93" t="s">
        <v>688</v>
      </c>
      <c r="E320" s="93" t="b">
        <v>0</v>
      </c>
      <c r="F320" s="93" t="b">
        <v>0</v>
      </c>
      <c r="G320" s="93" t="b">
        <v>0</v>
      </c>
    </row>
    <row r="321" spans="1:7" ht="15">
      <c r="A321" s="93" t="s">
        <v>1054</v>
      </c>
      <c r="B321" s="93">
        <v>2</v>
      </c>
      <c r="C321" s="133">
        <v>0.004271873488469847</v>
      </c>
      <c r="D321" s="93" t="s">
        <v>688</v>
      </c>
      <c r="E321" s="93" t="b">
        <v>0</v>
      </c>
      <c r="F321" s="93" t="b">
        <v>0</v>
      </c>
      <c r="G321" s="93" t="b">
        <v>0</v>
      </c>
    </row>
    <row r="322" spans="1:7" ht="15">
      <c r="A322" s="93" t="s">
        <v>1055</v>
      </c>
      <c r="B322" s="93">
        <v>2</v>
      </c>
      <c r="C322" s="133">
        <v>0.004271873488469847</v>
      </c>
      <c r="D322" s="93" t="s">
        <v>688</v>
      </c>
      <c r="E322" s="93" t="b">
        <v>0</v>
      </c>
      <c r="F322" s="93" t="b">
        <v>0</v>
      </c>
      <c r="G322" s="93" t="b">
        <v>0</v>
      </c>
    </row>
    <row r="323" spans="1:7" ht="15">
      <c r="A323" s="93" t="s">
        <v>1056</v>
      </c>
      <c r="B323" s="93">
        <v>2</v>
      </c>
      <c r="C323" s="133">
        <v>0.004271873488469847</v>
      </c>
      <c r="D323" s="93" t="s">
        <v>688</v>
      </c>
      <c r="E323" s="93" t="b">
        <v>0</v>
      </c>
      <c r="F323" s="93" t="b">
        <v>0</v>
      </c>
      <c r="G323" s="93" t="b">
        <v>0</v>
      </c>
    </row>
    <row r="324" spans="1:7" ht="15">
      <c r="A324" s="93" t="s">
        <v>1057</v>
      </c>
      <c r="B324" s="93">
        <v>2</v>
      </c>
      <c r="C324" s="133">
        <v>0.004271873488469847</v>
      </c>
      <c r="D324" s="93" t="s">
        <v>688</v>
      </c>
      <c r="E324" s="93" t="b">
        <v>0</v>
      </c>
      <c r="F324" s="93" t="b">
        <v>0</v>
      </c>
      <c r="G324" s="93" t="b">
        <v>0</v>
      </c>
    </row>
    <row r="325" spans="1:7" ht="15">
      <c r="A325" s="93" t="s">
        <v>1058</v>
      </c>
      <c r="B325" s="93">
        <v>2</v>
      </c>
      <c r="C325" s="133">
        <v>0.004271873488469847</v>
      </c>
      <c r="D325" s="93" t="s">
        <v>688</v>
      </c>
      <c r="E325" s="93" t="b">
        <v>0</v>
      </c>
      <c r="F325" s="93" t="b">
        <v>0</v>
      </c>
      <c r="G325" s="93" t="b">
        <v>0</v>
      </c>
    </row>
    <row r="326" spans="1:7" ht="15">
      <c r="A326" s="93" t="s">
        <v>1030</v>
      </c>
      <c r="B326" s="93">
        <v>2</v>
      </c>
      <c r="C326" s="133">
        <v>0.004271873488469847</v>
      </c>
      <c r="D326" s="93" t="s">
        <v>688</v>
      </c>
      <c r="E326" s="93" t="b">
        <v>0</v>
      </c>
      <c r="F326" s="93" t="b">
        <v>0</v>
      </c>
      <c r="G326" s="93" t="b">
        <v>0</v>
      </c>
    </row>
    <row r="327" spans="1:7" ht="15">
      <c r="A327" s="93" t="s">
        <v>1031</v>
      </c>
      <c r="B327" s="93">
        <v>2</v>
      </c>
      <c r="C327" s="133">
        <v>0.004271873488469847</v>
      </c>
      <c r="D327" s="93" t="s">
        <v>688</v>
      </c>
      <c r="E327" s="93" t="b">
        <v>0</v>
      </c>
      <c r="F327" s="93" t="b">
        <v>0</v>
      </c>
      <c r="G327" s="93" t="b">
        <v>0</v>
      </c>
    </row>
    <row r="328" spans="1:7" ht="15">
      <c r="A328" s="93" t="s">
        <v>1032</v>
      </c>
      <c r="B328" s="93">
        <v>2</v>
      </c>
      <c r="C328" s="133">
        <v>0.004271873488469847</v>
      </c>
      <c r="D328" s="93" t="s">
        <v>688</v>
      </c>
      <c r="E328" s="93" t="b">
        <v>0</v>
      </c>
      <c r="F328" s="93" t="b">
        <v>0</v>
      </c>
      <c r="G328" s="93" t="b">
        <v>0</v>
      </c>
    </row>
    <row r="329" spans="1:7" ht="15">
      <c r="A329" s="93" t="s">
        <v>1033</v>
      </c>
      <c r="B329" s="93">
        <v>2</v>
      </c>
      <c r="C329" s="133">
        <v>0.004271873488469847</v>
      </c>
      <c r="D329" s="93" t="s">
        <v>688</v>
      </c>
      <c r="E329" s="93" t="b">
        <v>0</v>
      </c>
      <c r="F329" s="93" t="b">
        <v>0</v>
      </c>
      <c r="G329" s="93" t="b">
        <v>0</v>
      </c>
    </row>
    <row r="330" spans="1:7" ht="15">
      <c r="A330" s="93" t="s">
        <v>1034</v>
      </c>
      <c r="B330" s="93">
        <v>2</v>
      </c>
      <c r="C330" s="133">
        <v>0.004271873488469847</v>
      </c>
      <c r="D330" s="93" t="s">
        <v>688</v>
      </c>
      <c r="E330" s="93" t="b">
        <v>0</v>
      </c>
      <c r="F330" s="93" t="b">
        <v>0</v>
      </c>
      <c r="G330" s="93" t="b">
        <v>0</v>
      </c>
    </row>
    <row r="331" spans="1:7" ht="15">
      <c r="A331" s="93" t="s">
        <v>1035</v>
      </c>
      <c r="B331" s="93">
        <v>2</v>
      </c>
      <c r="C331" s="133">
        <v>0.004271873488469847</v>
      </c>
      <c r="D331" s="93" t="s">
        <v>688</v>
      </c>
      <c r="E331" s="93" t="b">
        <v>0</v>
      </c>
      <c r="F331" s="93" t="b">
        <v>0</v>
      </c>
      <c r="G331" s="93" t="b">
        <v>0</v>
      </c>
    </row>
    <row r="332" spans="1:7" ht="15">
      <c r="A332" s="93" t="s">
        <v>1036</v>
      </c>
      <c r="B332" s="93">
        <v>2</v>
      </c>
      <c r="C332" s="133">
        <v>0.004271873488469847</v>
      </c>
      <c r="D332" s="93" t="s">
        <v>688</v>
      </c>
      <c r="E332" s="93" t="b">
        <v>0</v>
      </c>
      <c r="F332" s="93" t="b">
        <v>0</v>
      </c>
      <c r="G332" s="93" t="b">
        <v>0</v>
      </c>
    </row>
    <row r="333" spans="1:7" ht="15">
      <c r="A333" s="93" t="s">
        <v>1037</v>
      </c>
      <c r="B333" s="93">
        <v>2</v>
      </c>
      <c r="C333" s="133">
        <v>0.004271873488469847</v>
      </c>
      <c r="D333" s="93" t="s">
        <v>688</v>
      </c>
      <c r="E333" s="93" t="b">
        <v>0</v>
      </c>
      <c r="F333" s="93" t="b">
        <v>0</v>
      </c>
      <c r="G333" s="93" t="b">
        <v>0</v>
      </c>
    </row>
    <row r="334" spans="1:7" ht="15">
      <c r="A334" s="93" t="s">
        <v>1038</v>
      </c>
      <c r="B334" s="93">
        <v>2</v>
      </c>
      <c r="C334" s="133">
        <v>0.004271873488469847</v>
      </c>
      <c r="D334" s="93" t="s">
        <v>688</v>
      </c>
      <c r="E334" s="93" t="b">
        <v>0</v>
      </c>
      <c r="F334" s="93" t="b">
        <v>0</v>
      </c>
      <c r="G334" s="93" t="b">
        <v>0</v>
      </c>
    </row>
    <row r="335" spans="1:7" ht="15">
      <c r="A335" s="93" t="s">
        <v>1039</v>
      </c>
      <c r="B335" s="93">
        <v>2</v>
      </c>
      <c r="C335" s="133">
        <v>0.004271873488469847</v>
      </c>
      <c r="D335" s="93" t="s">
        <v>688</v>
      </c>
      <c r="E335" s="93" t="b">
        <v>0</v>
      </c>
      <c r="F335" s="93" t="b">
        <v>0</v>
      </c>
      <c r="G335" s="93" t="b">
        <v>0</v>
      </c>
    </row>
    <row r="336" spans="1:7" ht="15">
      <c r="A336" s="93" t="s">
        <v>758</v>
      </c>
      <c r="B336" s="93">
        <v>2</v>
      </c>
      <c r="C336" s="133">
        <v>0.0053281190872908335</v>
      </c>
      <c r="D336" s="93" t="s">
        <v>688</v>
      </c>
      <c r="E336" s="93" t="b">
        <v>0</v>
      </c>
      <c r="F336" s="93" t="b">
        <v>0</v>
      </c>
      <c r="G336" s="93" t="b">
        <v>0</v>
      </c>
    </row>
    <row r="337" spans="1:7" ht="15">
      <c r="A337" s="93" t="s">
        <v>996</v>
      </c>
      <c r="B337" s="93">
        <v>2</v>
      </c>
      <c r="C337" s="133">
        <v>0.004271873488469847</v>
      </c>
      <c r="D337" s="93" t="s">
        <v>688</v>
      </c>
      <c r="E337" s="93" t="b">
        <v>0</v>
      </c>
      <c r="F337" s="93" t="b">
        <v>0</v>
      </c>
      <c r="G337" s="93" t="b">
        <v>0</v>
      </c>
    </row>
    <row r="338" spans="1:7" ht="15">
      <c r="A338" s="93" t="s">
        <v>997</v>
      </c>
      <c r="B338" s="93">
        <v>2</v>
      </c>
      <c r="C338" s="133">
        <v>0.004271873488469847</v>
      </c>
      <c r="D338" s="93" t="s">
        <v>688</v>
      </c>
      <c r="E338" s="93" t="b">
        <v>0</v>
      </c>
      <c r="F338" s="93" t="b">
        <v>0</v>
      </c>
      <c r="G338" s="93" t="b">
        <v>0</v>
      </c>
    </row>
    <row r="339" spans="1:7" ht="15">
      <c r="A339" s="93" t="s">
        <v>998</v>
      </c>
      <c r="B339" s="93">
        <v>2</v>
      </c>
      <c r="C339" s="133">
        <v>0.004271873488469847</v>
      </c>
      <c r="D339" s="93" t="s">
        <v>688</v>
      </c>
      <c r="E339" s="93" t="b">
        <v>0</v>
      </c>
      <c r="F339" s="93" t="b">
        <v>0</v>
      </c>
      <c r="G339" s="93" t="b">
        <v>0</v>
      </c>
    </row>
    <row r="340" spans="1:7" ht="15">
      <c r="A340" s="93" t="s">
        <v>999</v>
      </c>
      <c r="B340" s="93">
        <v>2</v>
      </c>
      <c r="C340" s="133">
        <v>0.004271873488469847</v>
      </c>
      <c r="D340" s="93" t="s">
        <v>688</v>
      </c>
      <c r="E340" s="93" t="b">
        <v>0</v>
      </c>
      <c r="F340" s="93" t="b">
        <v>0</v>
      </c>
      <c r="G340" s="93" t="b">
        <v>0</v>
      </c>
    </row>
    <row r="341" spans="1:7" ht="15">
      <c r="A341" s="93" t="s">
        <v>1000</v>
      </c>
      <c r="B341" s="93">
        <v>2</v>
      </c>
      <c r="C341" s="133">
        <v>0.004271873488469847</v>
      </c>
      <c r="D341" s="93" t="s">
        <v>688</v>
      </c>
      <c r="E341" s="93" t="b">
        <v>0</v>
      </c>
      <c r="F341" s="93" t="b">
        <v>0</v>
      </c>
      <c r="G341" s="93" t="b">
        <v>0</v>
      </c>
    </row>
    <row r="342" spans="1:7" ht="15">
      <c r="A342" s="93" t="s">
        <v>1001</v>
      </c>
      <c r="B342" s="93">
        <v>2</v>
      </c>
      <c r="C342" s="133">
        <v>0.004271873488469847</v>
      </c>
      <c r="D342" s="93" t="s">
        <v>688</v>
      </c>
      <c r="E342" s="93" t="b">
        <v>0</v>
      </c>
      <c r="F342" s="93" t="b">
        <v>0</v>
      </c>
      <c r="G342" s="93" t="b">
        <v>0</v>
      </c>
    </row>
    <row r="343" spans="1:7" ht="15">
      <c r="A343" s="93" t="s">
        <v>1002</v>
      </c>
      <c r="B343" s="93">
        <v>2</v>
      </c>
      <c r="C343" s="133">
        <v>0.004271873488469847</v>
      </c>
      <c r="D343" s="93" t="s">
        <v>688</v>
      </c>
      <c r="E343" s="93" t="b">
        <v>0</v>
      </c>
      <c r="F343" s="93" t="b">
        <v>0</v>
      </c>
      <c r="G343" s="93" t="b">
        <v>0</v>
      </c>
    </row>
    <row r="344" spans="1:7" ht="15">
      <c r="A344" s="93" t="s">
        <v>1003</v>
      </c>
      <c r="B344" s="93">
        <v>2</v>
      </c>
      <c r="C344" s="133">
        <v>0.004271873488469847</v>
      </c>
      <c r="D344" s="93" t="s">
        <v>688</v>
      </c>
      <c r="E344" s="93" t="b">
        <v>0</v>
      </c>
      <c r="F344" s="93" t="b">
        <v>0</v>
      </c>
      <c r="G344" s="93" t="b">
        <v>0</v>
      </c>
    </row>
    <row r="345" spans="1:7" ht="15">
      <c r="A345" s="93" t="s">
        <v>1004</v>
      </c>
      <c r="B345" s="93">
        <v>2</v>
      </c>
      <c r="C345" s="133">
        <v>0.004271873488469847</v>
      </c>
      <c r="D345" s="93" t="s">
        <v>688</v>
      </c>
      <c r="E345" s="93" t="b">
        <v>0</v>
      </c>
      <c r="F345" s="93" t="b">
        <v>0</v>
      </c>
      <c r="G345" s="93" t="b">
        <v>0</v>
      </c>
    </row>
    <row r="346" spans="1:7" ht="15">
      <c r="A346" s="93" t="s">
        <v>1005</v>
      </c>
      <c r="B346" s="93">
        <v>2</v>
      </c>
      <c r="C346" s="133">
        <v>0.004271873488469847</v>
      </c>
      <c r="D346" s="93" t="s">
        <v>688</v>
      </c>
      <c r="E346" s="93" t="b">
        <v>1</v>
      </c>
      <c r="F346" s="93" t="b">
        <v>0</v>
      </c>
      <c r="G346" s="93" t="b">
        <v>0</v>
      </c>
    </row>
    <row r="347" spans="1:7" ht="15">
      <c r="A347" s="93" t="s">
        <v>1006</v>
      </c>
      <c r="B347" s="93">
        <v>2</v>
      </c>
      <c r="C347" s="133">
        <v>0.004271873488469847</v>
      </c>
      <c r="D347" s="93" t="s">
        <v>688</v>
      </c>
      <c r="E347" s="93" t="b">
        <v>0</v>
      </c>
      <c r="F347" s="93" t="b">
        <v>0</v>
      </c>
      <c r="G347" s="93" t="b">
        <v>0</v>
      </c>
    </row>
    <row r="348" spans="1:7" ht="15">
      <c r="A348" s="93" t="s">
        <v>1007</v>
      </c>
      <c r="B348" s="93">
        <v>2</v>
      </c>
      <c r="C348" s="133">
        <v>0.004271873488469847</v>
      </c>
      <c r="D348" s="93" t="s">
        <v>688</v>
      </c>
      <c r="E348" s="93" t="b">
        <v>0</v>
      </c>
      <c r="F348" s="93" t="b">
        <v>0</v>
      </c>
      <c r="G348" s="93" t="b">
        <v>0</v>
      </c>
    </row>
    <row r="349" spans="1:7" ht="15">
      <c r="A349" s="93" t="s">
        <v>1008</v>
      </c>
      <c r="B349" s="93">
        <v>2</v>
      </c>
      <c r="C349" s="133">
        <v>0.004271873488469847</v>
      </c>
      <c r="D349" s="93" t="s">
        <v>688</v>
      </c>
      <c r="E349" s="93" t="b">
        <v>0</v>
      </c>
      <c r="F349" s="93" t="b">
        <v>0</v>
      </c>
      <c r="G349" s="93" t="b">
        <v>0</v>
      </c>
    </row>
    <row r="350" spans="1:7" ht="15">
      <c r="A350" s="93" t="s">
        <v>1009</v>
      </c>
      <c r="B350" s="93">
        <v>2</v>
      </c>
      <c r="C350" s="133">
        <v>0.004271873488469847</v>
      </c>
      <c r="D350" s="93" t="s">
        <v>688</v>
      </c>
      <c r="E350" s="93" t="b">
        <v>0</v>
      </c>
      <c r="F350" s="93" t="b">
        <v>0</v>
      </c>
      <c r="G350" s="93" t="b">
        <v>0</v>
      </c>
    </row>
    <row r="351" spans="1:7" ht="15">
      <c r="A351" s="93" t="s">
        <v>1010</v>
      </c>
      <c r="B351" s="93">
        <v>2</v>
      </c>
      <c r="C351" s="133">
        <v>0.004271873488469847</v>
      </c>
      <c r="D351" s="93" t="s">
        <v>688</v>
      </c>
      <c r="E351" s="93" t="b">
        <v>0</v>
      </c>
      <c r="F351" s="93" t="b">
        <v>0</v>
      </c>
      <c r="G351" s="93" t="b">
        <v>0</v>
      </c>
    </row>
    <row r="352" spans="1:7" ht="15">
      <c r="A352" s="93" t="s">
        <v>1011</v>
      </c>
      <c r="B352" s="93">
        <v>2</v>
      </c>
      <c r="C352" s="133">
        <v>0.004271873488469847</v>
      </c>
      <c r="D352" s="93" t="s">
        <v>688</v>
      </c>
      <c r="E352" s="93" t="b">
        <v>0</v>
      </c>
      <c r="F352" s="93" t="b">
        <v>0</v>
      </c>
      <c r="G352" s="93" t="b">
        <v>0</v>
      </c>
    </row>
    <row r="353" spans="1:7" ht="15">
      <c r="A353" s="93" t="s">
        <v>1012</v>
      </c>
      <c r="B353" s="93">
        <v>2</v>
      </c>
      <c r="C353" s="133">
        <v>0.004271873488469847</v>
      </c>
      <c r="D353" s="93" t="s">
        <v>688</v>
      </c>
      <c r="E353" s="93" t="b">
        <v>0</v>
      </c>
      <c r="F353" s="93" t="b">
        <v>0</v>
      </c>
      <c r="G353" s="93" t="b">
        <v>0</v>
      </c>
    </row>
    <row r="354" spans="1:7" ht="15">
      <c r="A354" s="93" t="s">
        <v>1013</v>
      </c>
      <c r="B354" s="93">
        <v>2</v>
      </c>
      <c r="C354" s="133">
        <v>0.004271873488469847</v>
      </c>
      <c r="D354" s="93" t="s">
        <v>688</v>
      </c>
      <c r="E354" s="93" t="b">
        <v>0</v>
      </c>
      <c r="F354" s="93" t="b">
        <v>0</v>
      </c>
      <c r="G354" s="93" t="b">
        <v>0</v>
      </c>
    </row>
    <row r="355" spans="1:7" ht="15">
      <c r="A355" s="93" t="s">
        <v>1014</v>
      </c>
      <c r="B355" s="93">
        <v>2</v>
      </c>
      <c r="C355" s="133">
        <v>0.004271873488469847</v>
      </c>
      <c r="D355" s="93" t="s">
        <v>688</v>
      </c>
      <c r="E355" s="93" t="b">
        <v>0</v>
      </c>
      <c r="F355" s="93" t="b">
        <v>0</v>
      </c>
      <c r="G355" s="93" t="b">
        <v>0</v>
      </c>
    </row>
    <row r="356" spans="1:7" ht="15">
      <c r="A356" s="93" t="s">
        <v>1015</v>
      </c>
      <c r="B356" s="93">
        <v>2</v>
      </c>
      <c r="C356" s="133">
        <v>0.004271873488469847</v>
      </c>
      <c r="D356" s="93" t="s">
        <v>688</v>
      </c>
      <c r="E356" s="93" t="b">
        <v>0</v>
      </c>
      <c r="F356" s="93" t="b">
        <v>0</v>
      </c>
      <c r="G356" s="93" t="b">
        <v>0</v>
      </c>
    </row>
    <row r="357" spans="1:7" ht="15">
      <c r="A357" s="93" t="s">
        <v>1016</v>
      </c>
      <c r="B357" s="93">
        <v>2</v>
      </c>
      <c r="C357" s="133">
        <v>0.004271873488469847</v>
      </c>
      <c r="D357" s="93" t="s">
        <v>688</v>
      </c>
      <c r="E357" s="93" t="b">
        <v>0</v>
      </c>
      <c r="F357" s="93" t="b">
        <v>0</v>
      </c>
      <c r="G357" s="93" t="b">
        <v>0</v>
      </c>
    </row>
    <row r="358" spans="1:7" ht="15">
      <c r="A358" s="93" t="s">
        <v>980</v>
      </c>
      <c r="B358" s="93">
        <v>2</v>
      </c>
      <c r="C358" s="133">
        <v>0.004271873488469847</v>
      </c>
      <c r="D358" s="93" t="s">
        <v>688</v>
      </c>
      <c r="E358" s="93" t="b">
        <v>0</v>
      </c>
      <c r="F358" s="93" t="b">
        <v>0</v>
      </c>
      <c r="G358" s="93" t="b">
        <v>0</v>
      </c>
    </row>
    <row r="359" spans="1:7" ht="15">
      <c r="A359" s="93" t="s">
        <v>981</v>
      </c>
      <c r="B359" s="93">
        <v>2</v>
      </c>
      <c r="C359" s="133">
        <v>0.004271873488469847</v>
      </c>
      <c r="D359" s="93" t="s">
        <v>688</v>
      </c>
      <c r="E359" s="93" t="b">
        <v>0</v>
      </c>
      <c r="F359" s="93" t="b">
        <v>0</v>
      </c>
      <c r="G359" s="93" t="b">
        <v>0</v>
      </c>
    </row>
    <row r="360" spans="1:7" ht="15">
      <c r="A360" s="93" t="s">
        <v>982</v>
      </c>
      <c r="B360" s="93">
        <v>2</v>
      </c>
      <c r="C360" s="133">
        <v>0.004271873488469847</v>
      </c>
      <c r="D360" s="93" t="s">
        <v>688</v>
      </c>
      <c r="E360" s="93" t="b">
        <v>0</v>
      </c>
      <c r="F360" s="93" t="b">
        <v>0</v>
      </c>
      <c r="G360" s="93" t="b">
        <v>0</v>
      </c>
    </row>
    <row r="361" spans="1:7" ht="15">
      <c r="A361" s="93" t="s">
        <v>983</v>
      </c>
      <c r="B361" s="93">
        <v>2</v>
      </c>
      <c r="C361" s="133">
        <v>0.004271873488469847</v>
      </c>
      <c r="D361" s="93" t="s">
        <v>688</v>
      </c>
      <c r="E361" s="93" t="b">
        <v>0</v>
      </c>
      <c r="F361" s="93" t="b">
        <v>0</v>
      </c>
      <c r="G361" s="93" t="b">
        <v>0</v>
      </c>
    </row>
    <row r="362" spans="1:7" ht="15">
      <c r="A362" s="93" t="s">
        <v>984</v>
      </c>
      <c r="B362" s="93">
        <v>2</v>
      </c>
      <c r="C362" s="133">
        <v>0.004271873488469847</v>
      </c>
      <c r="D362" s="93" t="s">
        <v>688</v>
      </c>
      <c r="E362" s="93" t="b">
        <v>0</v>
      </c>
      <c r="F362" s="93" t="b">
        <v>0</v>
      </c>
      <c r="G362" s="93" t="b">
        <v>0</v>
      </c>
    </row>
    <row r="363" spans="1:7" ht="15">
      <c r="A363" s="93" t="s">
        <v>985</v>
      </c>
      <c r="B363" s="93">
        <v>2</v>
      </c>
      <c r="C363" s="133">
        <v>0.004271873488469847</v>
      </c>
      <c r="D363" s="93" t="s">
        <v>688</v>
      </c>
      <c r="E363" s="93" t="b">
        <v>0</v>
      </c>
      <c r="F363" s="93" t="b">
        <v>0</v>
      </c>
      <c r="G363" s="93" t="b">
        <v>0</v>
      </c>
    </row>
    <row r="364" spans="1:7" ht="15">
      <c r="A364" s="93" t="s">
        <v>986</v>
      </c>
      <c r="B364" s="93">
        <v>2</v>
      </c>
      <c r="C364" s="133">
        <v>0.004271873488469847</v>
      </c>
      <c r="D364" s="93" t="s">
        <v>688</v>
      </c>
      <c r="E364" s="93" t="b">
        <v>0</v>
      </c>
      <c r="F364" s="93" t="b">
        <v>0</v>
      </c>
      <c r="G364" s="93" t="b">
        <v>0</v>
      </c>
    </row>
    <row r="365" spans="1:7" ht="15">
      <c r="A365" s="93" t="s">
        <v>987</v>
      </c>
      <c r="B365" s="93">
        <v>2</v>
      </c>
      <c r="C365" s="133">
        <v>0.004271873488469847</v>
      </c>
      <c r="D365" s="93" t="s">
        <v>688</v>
      </c>
      <c r="E365" s="93" t="b">
        <v>0</v>
      </c>
      <c r="F365" s="93" t="b">
        <v>0</v>
      </c>
      <c r="G365" s="93" t="b">
        <v>0</v>
      </c>
    </row>
    <row r="366" spans="1:7" ht="15">
      <c r="A366" s="93" t="s">
        <v>988</v>
      </c>
      <c r="B366" s="93">
        <v>2</v>
      </c>
      <c r="C366" s="133">
        <v>0.004271873488469847</v>
      </c>
      <c r="D366" s="93" t="s">
        <v>688</v>
      </c>
      <c r="E366" s="93" t="b">
        <v>0</v>
      </c>
      <c r="F366" s="93" t="b">
        <v>0</v>
      </c>
      <c r="G366" s="93" t="b">
        <v>0</v>
      </c>
    </row>
    <row r="367" spans="1:7" ht="15">
      <c r="A367" s="93" t="s">
        <v>989</v>
      </c>
      <c r="B367" s="93">
        <v>2</v>
      </c>
      <c r="C367" s="133">
        <v>0.004271873488469847</v>
      </c>
      <c r="D367" s="93" t="s">
        <v>688</v>
      </c>
      <c r="E367" s="93" t="b">
        <v>0</v>
      </c>
      <c r="F367" s="93" t="b">
        <v>0</v>
      </c>
      <c r="G367" s="93" t="b">
        <v>0</v>
      </c>
    </row>
    <row r="368" spans="1:7" ht="15">
      <c r="A368" s="93" t="s">
        <v>990</v>
      </c>
      <c r="B368" s="93">
        <v>2</v>
      </c>
      <c r="C368" s="133">
        <v>0.004271873488469847</v>
      </c>
      <c r="D368" s="93" t="s">
        <v>688</v>
      </c>
      <c r="E368" s="93" t="b">
        <v>0</v>
      </c>
      <c r="F368" s="93" t="b">
        <v>0</v>
      </c>
      <c r="G368" s="93" t="b">
        <v>0</v>
      </c>
    </row>
    <row r="369" spans="1:7" ht="15">
      <c r="A369" s="93" t="s">
        <v>991</v>
      </c>
      <c r="B369" s="93">
        <v>2</v>
      </c>
      <c r="C369" s="133">
        <v>0.004271873488469847</v>
      </c>
      <c r="D369" s="93" t="s">
        <v>688</v>
      </c>
      <c r="E369" s="93" t="b">
        <v>0</v>
      </c>
      <c r="F369" s="93" t="b">
        <v>0</v>
      </c>
      <c r="G369" s="93" t="b">
        <v>0</v>
      </c>
    </row>
    <row r="370" spans="1:7" ht="15">
      <c r="A370" s="93" t="s">
        <v>992</v>
      </c>
      <c r="B370" s="93">
        <v>2</v>
      </c>
      <c r="C370" s="133">
        <v>0.004271873488469847</v>
      </c>
      <c r="D370" s="93" t="s">
        <v>688</v>
      </c>
      <c r="E370" s="93" t="b">
        <v>0</v>
      </c>
      <c r="F370" s="93" t="b">
        <v>0</v>
      </c>
      <c r="G370" s="93" t="b">
        <v>0</v>
      </c>
    </row>
    <row r="371" spans="1:7" ht="15">
      <c r="A371" s="93" t="s">
        <v>993</v>
      </c>
      <c r="B371" s="93">
        <v>2</v>
      </c>
      <c r="C371" s="133">
        <v>0.004271873488469847</v>
      </c>
      <c r="D371" s="93" t="s">
        <v>688</v>
      </c>
      <c r="E371" s="93" t="b">
        <v>0</v>
      </c>
      <c r="F371" s="93" t="b">
        <v>0</v>
      </c>
      <c r="G371" s="93" t="b">
        <v>0</v>
      </c>
    </row>
    <row r="372" spans="1:7" ht="15">
      <c r="A372" s="93" t="s">
        <v>994</v>
      </c>
      <c r="B372" s="93">
        <v>2</v>
      </c>
      <c r="C372" s="133">
        <v>0.004271873488469847</v>
      </c>
      <c r="D372" s="93" t="s">
        <v>688</v>
      </c>
      <c r="E372" s="93" t="b">
        <v>0</v>
      </c>
      <c r="F372" s="93" t="b">
        <v>0</v>
      </c>
      <c r="G372" s="93" t="b">
        <v>0</v>
      </c>
    </row>
    <row r="373" spans="1:7" ht="15">
      <c r="A373" s="93" t="s">
        <v>995</v>
      </c>
      <c r="B373" s="93">
        <v>2</v>
      </c>
      <c r="C373" s="133">
        <v>0.004271873488469847</v>
      </c>
      <c r="D373" s="93" t="s">
        <v>688</v>
      </c>
      <c r="E373" s="93" t="b">
        <v>0</v>
      </c>
      <c r="F373" s="93" t="b">
        <v>0</v>
      </c>
      <c r="G373" s="93" t="b">
        <v>0</v>
      </c>
    </row>
    <row r="374" spans="1:7" ht="15">
      <c r="A374" s="93" t="s">
        <v>975</v>
      </c>
      <c r="B374" s="93">
        <v>2</v>
      </c>
      <c r="C374" s="133">
        <v>0.004271873488469847</v>
      </c>
      <c r="D374" s="93" t="s">
        <v>688</v>
      </c>
      <c r="E374" s="93" t="b">
        <v>0</v>
      </c>
      <c r="F374" s="93" t="b">
        <v>0</v>
      </c>
      <c r="G374" s="93" t="b">
        <v>0</v>
      </c>
    </row>
    <row r="375" spans="1:7" ht="15">
      <c r="A375" s="93" t="s">
        <v>976</v>
      </c>
      <c r="B375" s="93">
        <v>2</v>
      </c>
      <c r="C375" s="133">
        <v>0.004271873488469847</v>
      </c>
      <c r="D375" s="93" t="s">
        <v>688</v>
      </c>
      <c r="E375" s="93" t="b">
        <v>0</v>
      </c>
      <c r="F375" s="93" t="b">
        <v>0</v>
      </c>
      <c r="G375" s="93" t="b">
        <v>0</v>
      </c>
    </row>
    <row r="376" spans="1:7" ht="15">
      <c r="A376" s="93" t="s">
        <v>977</v>
      </c>
      <c r="B376" s="93">
        <v>2</v>
      </c>
      <c r="C376" s="133">
        <v>0.004271873488469847</v>
      </c>
      <c r="D376" s="93" t="s">
        <v>688</v>
      </c>
      <c r="E376" s="93" t="b">
        <v>0</v>
      </c>
      <c r="F376" s="93" t="b">
        <v>0</v>
      </c>
      <c r="G376" s="93" t="b">
        <v>0</v>
      </c>
    </row>
    <row r="377" spans="1:7" ht="15">
      <c r="A377" s="93" t="s">
        <v>978</v>
      </c>
      <c r="B377" s="93">
        <v>2</v>
      </c>
      <c r="C377" s="133">
        <v>0.004271873488469847</v>
      </c>
      <c r="D377" s="93" t="s">
        <v>688</v>
      </c>
      <c r="E377" s="93" t="b">
        <v>0</v>
      </c>
      <c r="F377" s="93" t="b">
        <v>0</v>
      </c>
      <c r="G377" s="93" t="b">
        <v>0</v>
      </c>
    </row>
    <row r="378" spans="1:7" ht="15">
      <c r="A378" s="93" t="s">
        <v>979</v>
      </c>
      <c r="B378" s="93">
        <v>2</v>
      </c>
      <c r="C378" s="133">
        <v>0.004271873488469847</v>
      </c>
      <c r="D378" s="93" t="s">
        <v>688</v>
      </c>
      <c r="E378" s="93" t="b">
        <v>0</v>
      </c>
      <c r="F378" s="93" t="b">
        <v>0</v>
      </c>
      <c r="G378" s="93" t="b">
        <v>0</v>
      </c>
    </row>
    <row r="379" spans="1:7" ht="15">
      <c r="A379" s="93" t="s">
        <v>950</v>
      </c>
      <c r="B379" s="93">
        <v>2</v>
      </c>
      <c r="C379" s="133">
        <v>0.004271873488469847</v>
      </c>
      <c r="D379" s="93" t="s">
        <v>688</v>
      </c>
      <c r="E379" s="93" t="b">
        <v>0</v>
      </c>
      <c r="F379" s="93" t="b">
        <v>0</v>
      </c>
      <c r="G379" s="93" t="b">
        <v>0</v>
      </c>
    </row>
    <row r="380" spans="1:7" ht="15">
      <c r="A380" s="93" t="s">
        <v>951</v>
      </c>
      <c r="B380" s="93">
        <v>2</v>
      </c>
      <c r="C380" s="133">
        <v>0.004271873488469847</v>
      </c>
      <c r="D380" s="93" t="s">
        <v>688</v>
      </c>
      <c r="E380" s="93" t="b">
        <v>0</v>
      </c>
      <c r="F380" s="93" t="b">
        <v>0</v>
      </c>
      <c r="G380" s="93" t="b">
        <v>0</v>
      </c>
    </row>
    <row r="381" spans="1:7" ht="15">
      <c r="A381" s="93" t="s">
        <v>952</v>
      </c>
      <c r="B381" s="93">
        <v>2</v>
      </c>
      <c r="C381" s="133">
        <v>0.004271873488469847</v>
      </c>
      <c r="D381" s="93" t="s">
        <v>688</v>
      </c>
      <c r="E381" s="93" t="b">
        <v>0</v>
      </c>
      <c r="F381" s="93" t="b">
        <v>0</v>
      </c>
      <c r="G381" s="93" t="b">
        <v>0</v>
      </c>
    </row>
    <row r="382" spans="1:7" ht="15">
      <c r="A382" s="93" t="s">
        <v>953</v>
      </c>
      <c r="B382" s="93">
        <v>2</v>
      </c>
      <c r="C382" s="133">
        <v>0.004271873488469847</v>
      </c>
      <c r="D382" s="93" t="s">
        <v>688</v>
      </c>
      <c r="E382" s="93" t="b">
        <v>0</v>
      </c>
      <c r="F382" s="93" t="b">
        <v>0</v>
      </c>
      <c r="G382" s="93" t="b">
        <v>0</v>
      </c>
    </row>
    <row r="383" spans="1:7" ht="15">
      <c r="A383" s="93" t="s">
        <v>954</v>
      </c>
      <c r="B383" s="93">
        <v>2</v>
      </c>
      <c r="C383" s="133">
        <v>0.004271873488469847</v>
      </c>
      <c r="D383" s="93" t="s">
        <v>688</v>
      </c>
      <c r="E383" s="93" t="b">
        <v>0</v>
      </c>
      <c r="F383" s="93" t="b">
        <v>0</v>
      </c>
      <c r="G383" s="93" t="b">
        <v>0</v>
      </c>
    </row>
    <row r="384" spans="1:7" ht="15">
      <c r="A384" s="93" t="s">
        <v>955</v>
      </c>
      <c r="B384" s="93">
        <v>2</v>
      </c>
      <c r="C384" s="133">
        <v>0.004271873488469847</v>
      </c>
      <c r="D384" s="93" t="s">
        <v>688</v>
      </c>
      <c r="E384" s="93" t="b">
        <v>0</v>
      </c>
      <c r="F384" s="93" t="b">
        <v>0</v>
      </c>
      <c r="G384" s="93" t="b">
        <v>0</v>
      </c>
    </row>
    <row r="385" spans="1:7" ht="15">
      <c r="A385" s="93" t="s">
        <v>956</v>
      </c>
      <c r="B385" s="93">
        <v>2</v>
      </c>
      <c r="C385" s="133">
        <v>0.004271873488469847</v>
      </c>
      <c r="D385" s="93" t="s">
        <v>688</v>
      </c>
      <c r="E385" s="93" t="b">
        <v>0</v>
      </c>
      <c r="F385" s="93" t="b">
        <v>0</v>
      </c>
      <c r="G385" s="93" t="b">
        <v>0</v>
      </c>
    </row>
    <row r="386" spans="1:7" ht="15">
      <c r="A386" s="93" t="s">
        <v>957</v>
      </c>
      <c r="B386" s="93">
        <v>2</v>
      </c>
      <c r="C386" s="133">
        <v>0.004271873488469847</v>
      </c>
      <c r="D386" s="93" t="s">
        <v>688</v>
      </c>
      <c r="E386" s="93" t="b">
        <v>0</v>
      </c>
      <c r="F386" s="93" t="b">
        <v>0</v>
      </c>
      <c r="G386" s="93" t="b">
        <v>0</v>
      </c>
    </row>
    <row r="387" spans="1:7" ht="15">
      <c r="A387" s="93" t="s">
        <v>958</v>
      </c>
      <c r="B387" s="93">
        <v>2</v>
      </c>
      <c r="C387" s="133">
        <v>0.004271873488469847</v>
      </c>
      <c r="D387" s="93" t="s">
        <v>688</v>
      </c>
      <c r="E387" s="93" t="b">
        <v>0</v>
      </c>
      <c r="F387" s="93" t="b">
        <v>0</v>
      </c>
      <c r="G387" s="93" t="b">
        <v>0</v>
      </c>
    </row>
    <row r="388" spans="1:7" ht="15">
      <c r="A388" s="93" t="s">
        <v>959</v>
      </c>
      <c r="B388" s="93">
        <v>2</v>
      </c>
      <c r="C388" s="133">
        <v>0.004271873488469847</v>
      </c>
      <c r="D388" s="93" t="s">
        <v>688</v>
      </c>
      <c r="E388" s="93" t="b">
        <v>0</v>
      </c>
      <c r="F388" s="93" t="b">
        <v>0</v>
      </c>
      <c r="G388" s="93" t="b">
        <v>0</v>
      </c>
    </row>
    <row r="389" spans="1:7" ht="15">
      <c r="A389" s="93" t="s">
        <v>960</v>
      </c>
      <c r="B389" s="93">
        <v>2</v>
      </c>
      <c r="C389" s="133">
        <v>0.004271873488469847</v>
      </c>
      <c r="D389" s="93" t="s">
        <v>688</v>
      </c>
      <c r="E389" s="93" t="b">
        <v>0</v>
      </c>
      <c r="F389" s="93" t="b">
        <v>0</v>
      </c>
      <c r="G389" s="93" t="b">
        <v>0</v>
      </c>
    </row>
    <row r="390" spans="1:7" ht="15">
      <c r="A390" s="93" t="s">
        <v>961</v>
      </c>
      <c r="B390" s="93">
        <v>2</v>
      </c>
      <c r="C390" s="133">
        <v>0.004271873488469847</v>
      </c>
      <c r="D390" s="93" t="s">
        <v>688</v>
      </c>
      <c r="E390" s="93" t="b">
        <v>0</v>
      </c>
      <c r="F390" s="93" t="b">
        <v>0</v>
      </c>
      <c r="G390" s="93" t="b">
        <v>0</v>
      </c>
    </row>
    <row r="391" spans="1:7" ht="15">
      <c r="A391" s="93" t="s">
        <v>962</v>
      </c>
      <c r="B391" s="93">
        <v>2</v>
      </c>
      <c r="C391" s="133">
        <v>0.004271873488469847</v>
      </c>
      <c r="D391" s="93" t="s">
        <v>688</v>
      </c>
      <c r="E391" s="93" t="b">
        <v>0</v>
      </c>
      <c r="F391" s="93" t="b">
        <v>0</v>
      </c>
      <c r="G391" s="93" t="b">
        <v>0</v>
      </c>
    </row>
    <row r="392" spans="1:7" ht="15">
      <c r="A392" s="93" t="s">
        <v>963</v>
      </c>
      <c r="B392" s="93">
        <v>2</v>
      </c>
      <c r="C392" s="133">
        <v>0.004271873488469847</v>
      </c>
      <c r="D392" s="93" t="s">
        <v>688</v>
      </c>
      <c r="E392" s="93" t="b">
        <v>0</v>
      </c>
      <c r="F392" s="93" t="b">
        <v>0</v>
      </c>
      <c r="G392" s="93" t="b">
        <v>0</v>
      </c>
    </row>
    <row r="393" spans="1:7" ht="15">
      <c r="A393" s="93" t="s">
        <v>964</v>
      </c>
      <c r="B393" s="93">
        <v>2</v>
      </c>
      <c r="C393" s="133">
        <v>0.004271873488469847</v>
      </c>
      <c r="D393" s="93" t="s">
        <v>688</v>
      </c>
      <c r="E393" s="93" t="b">
        <v>0</v>
      </c>
      <c r="F393" s="93" t="b">
        <v>0</v>
      </c>
      <c r="G393" s="93" t="b">
        <v>0</v>
      </c>
    </row>
    <row r="394" spans="1:7" ht="15">
      <c r="A394" s="93" t="s">
        <v>965</v>
      </c>
      <c r="B394" s="93">
        <v>2</v>
      </c>
      <c r="C394" s="133">
        <v>0.004271873488469847</v>
      </c>
      <c r="D394" s="93" t="s">
        <v>688</v>
      </c>
      <c r="E394" s="93" t="b">
        <v>0</v>
      </c>
      <c r="F394" s="93" t="b">
        <v>0</v>
      </c>
      <c r="G394" s="93" t="b">
        <v>0</v>
      </c>
    </row>
    <row r="395" spans="1:7" ht="15">
      <c r="A395" s="93" t="s">
        <v>966</v>
      </c>
      <c r="B395" s="93">
        <v>2</v>
      </c>
      <c r="C395" s="133">
        <v>0.004271873488469847</v>
      </c>
      <c r="D395" s="93" t="s">
        <v>688</v>
      </c>
      <c r="E395" s="93" t="b">
        <v>0</v>
      </c>
      <c r="F395" s="93" t="b">
        <v>0</v>
      </c>
      <c r="G395" s="93" t="b">
        <v>0</v>
      </c>
    </row>
    <row r="396" spans="1:7" ht="15">
      <c r="A396" s="93" t="s">
        <v>967</v>
      </c>
      <c r="B396" s="93">
        <v>2</v>
      </c>
      <c r="C396" s="133">
        <v>0.004271873488469847</v>
      </c>
      <c r="D396" s="93" t="s">
        <v>688</v>
      </c>
      <c r="E396" s="93" t="b">
        <v>0</v>
      </c>
      <c r="F396" s="93" t="b">
        <v>0</v>
      </c>
      <c r="G396" s="93" t="b">
        <v>0</v>
      </c>
    </row>
    <row r="397" spans="1:7" ht="15">
      <c r="A397" s="93" t="s">
        <v>968</v>
      </c>
      <c r="B397" s="93">
        <v>2</v>
      </c>
      <c r="C397" s="133">
        <v>0.004271873488469847</v>
      </c>
      <c r="D397" s="93" t="s">
        <v>688</v>
      </c>
      <c r="E397" s="93" t="b">
        <v>0</v>
      </c>
      <c r="F397" s="93" t="b">
        <v>0</v>
      </c>
      <c r="G397" s="93" t="b">
        <v>0</v>
      </c>
    </row>
    <row r="398" spans="1:7" ht="15">
      <c r="A398" s="93" t="s">
        <v>969</v>
      </c>
      <c r="B398" s="93">
        <v>2</v>
      </c>
      <c r="C398" s="133">
        <v>0.004271873488469847</v>
      </c>
      <c r="D398" s="93" t="s">
        <v>688</v>
      </c>
      <c r="E398" s="93" t="b">
        <v>0</v>
      </c>
      <c r="F398" s="93" t="b">
        <v>0</v>
      </c>
      <c r="G398" s="93" t="b">
        <v>0</v>
      </c>
    </row>
    <row r="399" spans="1:7" ht="15">
      <c r="A399" s="93" t="s">
        <v>970</v>
      </c>
      <c r="B399" s="93">
        <v>2</v>
      </c>
      <c r="C399" s="133">
        <v>0.004271873488469847</v>
      </c>
      <c r="D399" s="93" t="s">
        <v>688</v>
      </c>
      <c r="E399" s="93" t="b">
        <v>0</v>
      </c>
      <c r="F399" s="93" t="b">
        <v>0</v>
      </c>
      <c r="G399" s="93" t="b">
        <v>0</v>
      </c>
    </row>
    <row r="400" spans="1:7" ht="15">
      <c r="A400" s="93" t="s">
        <v>971</v>
      </c>
      <c r="B400" s="93">
        <v>2</v>
      </c>
      <c r="C400" s="133">
        <v>0.004271873488469847</v>
      </c>
      <c r="D400" s="93" t="s">
        <v>688</v>
      </c>
      <c r="E400" s="93" t="b">
        <v>0</v>
      </c>
      <c r="F400" s="93" t="b">
        <v>0</v>
      </c>
      <c r="G400" s="93" t="b">
        <v>0</v>
      </c>
    </row>
    <row r="401" spans="1:7" ht="15">
      <c r="A401" s="93" t="s">
        <v>972</v>
      </c>
      <c r="B401" s="93">
        <v>2</v>
      </c>
      <c r="C401" s="133">
        <v>0.004271873488469847</v>
      </c>
      <c r="D401" s="93" t="s">
        <v>688</v>
      </c>
      <c r="E401" s="93" t="b">
        <v>0</v>
      </c>
      <c r="F401" s="93" t="b">
        <v>0</v>
      </c>
      <c r="G401" s="93" t="b">
        <v>0</v>
      </c>
    </row>
    <row r="402" spans="1:7" ht="15">
      <c r="A402" s="93" t="s">
        <v>973</v>
      </c>
      <c r="B402" s="93">
        <v>2</v>
      </c>
      <c r="C402" s="133">
        <v>0.004271873488469847</v>
      </c>
      <c r="D402" s="93" t="s">
        <v>688</v>
      </c>
      <c r="E402" s="93" t="b">
        <v>0</v>
      </c>
      <c r="F402" s="93" t="b">
        <v>0</v>
      </c>
      <c r="G402" s="93" t="b">
        <v>0</v>
      </c>
    </row>
    <row r="403" spans="1:7" ht="15">
      <c r="A403" s="93" t="s">
        <v>974</v>
      </c>
      <c r="B403" s="93">
        <v>2</v>
      </c>
      <c r="C403" s="133">
        <v>0.004271873488469847</v>
      </c>
      <c r="D403" s="93" t="s">
        <v>688</v>
      </c>
      <c r="E403" s="93" t="b">
        <v>0</v>
      </c>
      <c r="F403" s="93" t="b">
        <v>0</v>
      </c>
      <c r="G403" s="93" t="b">
        <v>0</v>
      </c>
    </row>
    <row r="404" spans="1:7" ht="15">
      <c r="A404" s="93" t="s">
        <v>945</v>
      </c>
      <c r="B404" s="93">
        <v>2</v>
      </c>
      <c r="C404" s="133">
        <v>0.004271873488469847</v>
      </c>
      <c r="D404" s="93" t="s">
        <v>688</v>
      </c>
      <c r="E404" s="93" t="b">
        <v>0</v>
      </c>
      <c r="F404" s="93" t="b">
        <v>0</v>
      </c>
      <c r="G404" s="93" t="b">
        <v>0</v>
      </c>
    </row>
    <row r="405" spans="1:7" ht="15">
      <c r="A405" s="93" t="s">
        <v>946</v>
      </c>
      <c r="B405" s="93">
        <v>2</v>
      </c>
      <c r="C405" s="133">
        <v>0.004271873488469847</v>
      </c>
      <c r="D405" s="93" t="s">
        <v>688</v>
      </c>
      <c r="E405" s="93" t="b">
        <v>0</v>
      </c>
      <c r="F405" s="93" t="b">
        <v>0</v>
      </c>
      <c r="G405" s="93" t="b">
        <v>0</v>
      </c>
    </row>
    <row r="406" spans="1:7" ht="15">
      <c r="A406" s="93" t="s">
        <v>947</v>
      </c>
      <c r="B406" s="93">
        <v>2</v>
      </c>
      <c r="C406" s="133">
        <v>0.004271873488469847</v>
      </c>
      <c r="D406" s="93" t="s">
        <v>688</v>
      </c>
      <c r="E406" s="93" t="b">
        <v>0</v>
      </c>
      <c r="F406" s="93" t="b">
        <v>0</v>
      </c>
      <c r="G406" s="93" t="b">
        <v>0</v>
      </c>
    </row>
    <row r="407" spans="1:7" ht="15">
      <c r="A407" s="93" t="s">
        <v>948</v>
      </c>
      <c r="B407" s="93">
        <v>2</v>
      </c>
      <c r="C407" s="133">
        <v>0.004271873488469847</v>
      </c>
      <c r="D407" s="93" t="s">
        <v>688</v>
      </c>
      <c r="E407" s="93" t="b">
        <v>0</v>
      </c>
      <c r="F407" s="93" t="b">
        <v>0</v>
      </c>
      <c r="G407" s="93" t="b">
        <v>0</v>
      </c>
    </row>
    <row r="408" spans="1:7" ht="15">
      <c r="A408" s="93" t="s">
        <v>949</v>
      </c>
      <c r="B408" s="93">
        <v>2</v>
      </c>
      <c r="C408" s="133">
        <v>0.004271873488469847</v>
      </c>
      <c r="D408" s="93" t="s">
        <v>688</v>
      </c>
      <c r="E408" s="93" t="b">
        <v>0</v>
      </c>
      <c r="F408" s="93" t="b">
        <v>0</v>
      </c>
      <c r="G408" s="93" t="b">
        <v>0</v>
      </c>
    </row>
    <row r="409" spans="1:7" ht="15">
      <c r="A409" s="93" t="s">
        <v>931</v>
      </c>
      <c r="B409" s="93">
        <v>2</v>
      </c>
      <c r="C409" s="133">
        <v>0.004271873488469847</v>
      </c>
      <c r="D409" s="93" t="s">
        <v>688</v>
      </c>
      <c r="E409" s="93" t="b">
        <v>0</v>
      </c>
      <c r="F409" s="93" t="b">
        <v>0</v>
      </c>
      <c r="G409" s="93" t="b">
        <v>0</v>
      </c>
    </row>
    <row r="410" spans="1:7" ht="15">
      <c r="A410" s="93" t="s">
        <v>932</v>
      </c>
      <c r="B410" s="93">
        <v>2</v>
      </c>
      <c r="C410" s="133">
        <v>0.004271873488469847</v>
      </c>
      <c r="D410" s="93" t="s">
        <v>688</v>
      </c>
      <c r="E410" s="93" t="b">
        <v>0</v>
      </c>
      <c r="F410" s="93" t="b">
        <v>0</v>
      </c>
      <c r="G410" s="93" t="b">
        <v>0</v>
      </c>
    </row>
    <row r="411" spans="1:7" ht="15">
      <c r="A411" s="93" t="s">
        <v>933</v>
      </c>
      <c r="B411" s="93">
        <v>2</v>
      </c>
      <c r="C411" s="133">
        <v>0.004271873488469847</v>
      </c>
      <c r="D411" s="93" t="s">
        <v>688</v>
      </c>
      <c r="E411" s="93" t="b">
        <v>0</v>
      </c>
      <c r="F411" s="93" t="b">
        <v>0</v>
      </c>
      <c r="G411" s="93" t="b">
        <v>0</v>
      </c>
    </row>
    <row r="412" spans="1:7" ht="15">
      <c r="A412" s="93" t="s">
        <v>934</v>
      </c>
      <c r="B412" s="93">
        <v>2</v>
      </c>
      <c r="C412" s="133">
        <v>0.004271873488469847</v>
      </c>
      <c r="D412" s="93" t="s">
        <v>688</v>
      </c>
      <c r="E412" s="93" t="b">
        <v>0</v>
      </c>
      <c r="F412" s="93" t="b">
        <v>0</v>
      </c>
      <c r="G412" s="93" t="b">
        <v>0</v>
      </c>
    </row>
    <row r="413" spans="1:7" ht="15">
      <c r="A413" s="93" t="s">
        <v>935</v>
      </c>
      <c r="B413" s="93">
        <v>2</v>
      </c>
      <c r="C413" s="133">
        <v>0.004271873488469847</v>
      </c>
      <c r="D413" s="93" t="s">
        <v>688</v>
      </c>
      <c r="E413" s="93" t="b">
        <v>0</v>
      </c>
      <c r="F413" s="93" t="b">
        <v>0</v>
      </c>
      <c r="G413" s="93" t="b">
        <v>0</v>
      </c>
    </row>
    <row r="414" spans="1:7" ht="15">
      <c r="A414" s="93" t="s">
        <v>936</v>
      </c>
      <c r="B414" s="93">
        <v>2</v>
      </c>
      <c r="C414" s="133">
        <v>0.004271873488469847</v>
      </c>
      <c r="D414" s="93" t="s">
        <v>688</v>
      </c>
      <c r="E414" s="93" t="b">
        <v>0</v>
      </c>
      <c r="F414" s="93" t="b">
        <v>0</v>
      </c>
      <c r="G414" s="93" t="b">
        <v>0</v>
      </c>
    </row>
    <row r="415" spans="1:7" ht="15">
      <c r="A415" s="93" t="s">
        <v>937</v>
      </c>
      <c r="B415" s="93">
        <v>2</v>
      </c>
      <c r="C415" s="133">
        <v>0.004271873488469847</v>
      </c>
      <c r="D415" s="93" t="s">
        <v>688</v>
      </c>
      <c r="E415" s="93" t="b">
        <v>0</v>
      </c>
      <c r="F415" s="93" t="b">
        <v>0</v>
      </c>
      <c r="G415" s="93" t="b">
        <v>0</v>
      </c>
    </row>
    <row r="416" spans="1:7" ht="15">
      <c r="A416" s="93" t="s">
        <v>938</v>
      </c>
      <c r="B416" s="93">
        <v>2</v>
      </c>
      <c r="C416" s="133">
        <v>0.004271873488469847</v>
      </c>
      <c r="D416" s="93" t="s">
        <v>688</v>
      </c>
      <c r="E416" s="93" t="b">
        <v>0</v>
      </c>
      <c r="F416" s="93" t="b">
        <v>0</v>
      </c>
      <c r="G416" s="93" t="b">
        <v>0</v>
      </c>
    </row>
    <row r="417" spans="1:7" ht="15">
      <c r="A417" s="93" t="s">
        <v>939</v>
      </c>
      <c r="B417" s="93">
        <v>2</v>
      </c>
      <c r="C417" s="133">
        <v>0.004271873488469847</v>
      </c>
      <c r="D417" s="93" t="s">
        <v>688</v>
      </c>
      <c r="E417" s="93" t="b">
        <v>0</v>
      </c>
      <c r="F417" s="93" t="b">
        <v>0</v>
      </c>
      <c r="G417" s="93" t="b">
        <v>0</v>
      </c>
    </row>
    <row r="418" spans="1:7" ht="15">
      <c r="A418" s="93" t="s">
        <v>940</v>
      </c>
      <c r="B418" s="93">
        <v>2</v>
      </c>
      <c r="C418" s="133">
        <v>0.004271873488469847</v>
      </c>
      <c r="D418" s="93" t="s">
        <v>688</v>
      </c>
      <c r="E418" s="93" t="b">
        <v>0</v>
      </c>
      <c r="F418" s="93" t="b">
        <v>0</v>
      </c>
      <c r="G418" s="93" t="b">
        <v>0</v>
      </c>
    </row>
    <row r="419" spans="1:7" ht="15">
      <c r="A419" s="93" t="s">
        <v>941</v>
      </c>
      <c r="B419" s="93">
        <v>2</v>
      </c>
      <c r="C419" s="133">
        <v>0.004271873488469847</v>
      </c>
      <c r="D419" s="93" t="s">
        <v>688</v>
      </c>
      <c r="E419" s="93" t="b">
        <v>0</v>
      </c>
      <c r="F419" s="93" t="b">
        <v>0</v>
      </c>
      <c r="G419" s="93" t="b">
        <v>0</v>
      </c>
    </row>
    <row r="420" spans="1:7" ht="15">
      <c r="A420" s="93" t="s">
        <v>942</v>
      </c>
      <c r="B420" s="93">
        <v>2</v>
      </c>
      <c r="C420" s="133">
        <v>0.004271873488469847</v>
      </c>
      <c r="D420" s="93" t="s">
        <v>688</v>
      </c>
      <c r="E420" s="93" t="b">
        <v>0</v>
      </c>
      <c r="F420" s="93" t="b">
        <v>0</v>
      </c>
      <c r="G420" s="93" t="b">
        <v>0</v>
      </c>
    </row>
    <row r="421" spans="1:7" ht="15">
      <c r="A421" s="93" t="s">
        <v>943</v>
      </c>
      <c r="B421" s="93">
        <v>2</v>
      </c>
      <c r="C421" s="133">
        <v>0.004271873488469847</v>
      </c>
      <c r="D421" s="93" t="s">
        <v>688</v>
      </c>
      <c r="E421" s="93" t="b">
        <v>0</v>
      </c>
      <c r="F421" s="93" t="b">
        <v>0</v>
      </c>
      <c r="G421" s="93" t="b">
        <v>0</v>
      </c>
    </row>
    <row r="422" spans="1:7" ht="15">
      <c r="A422" s="93" t="s">
        <v>944</v>
      </c>
      <c r="B422" s="93">
        <v>2</v>
      </c>
      <c r="C422" s="133">
        <v>0.004271873488469847</v>
      </c>
      <c r="D422" s="93" t="s">
        <v>688</v>
      </c>
      <c r="E422" s="93" t="b">
        <v>0</v>
      </c>
      <c r="F422" s="93" t="b">
        <v>0</v>
      </c>
      <c r="G422" s="93" t="b">
        <v>0</v>
      </c>
    </row>
    <row r="423" spans="1:7" ht="15">
      <c r="A423" s="93" t="s">
        <v>234</v>
      </c>
      <c r="B423" s="93">
        <v>2</v>
      </c>
      <c r="C423" s="133">
        <v>0.004271873488469847</v>
      </c>
      <c r="D423" s="93" t="s">
        <v>688</v>
      </c>
      <c r="E423" s="93" t="b">
        <v>0</v>
      </c>
      <c r="F423" s="93" t="b">
        <v>0</v>
      </c>
      <c r="G423" s="93" t="b">
        <v>0</v>
      </c>
    </row>
    <row r="424" spans="1:7" ht="15">
      <c r="A424" s="93" t="s">
        <v>233</v>
      </c>
      <c r="B424" s="93">
        <v>2</v>
      </c>
      <c r="C424" s="133">
        <v>0.004271873488469847</v>
      </c>
      <c r="D424" s="93" t="s">
        <v>688</v>
      </c>
      <c r="E424" s="93" t="b">
        <v>0</v>
      </c>
      <c r="F424" s="93" t="b">
        <v>0</v>
      </c>
      <c r="G424" s="93" t="b">
        <v>0</v>
      </c>
    </row>
    <row r="425" spans="1:7" ht="15">
      <c r="A425" s="93" t="s">
        <v>756</v>
      </c>
      <c r="B425" s="93">
        <v>2</v>
      </c>
      <c r="C425" s="133">
        <v>0.004271873488469847</v>
      </c>
      <c r="D425" s="93" t="s">
        <v>688</v>
      </c>
      <c r="E425" s="93" t="b">
        <v>0</v>
      </c>
      <c r="F425" s="93" t="b">
        <v>0</v>
      </c>
      <c r="G425" s="93" t="b">
        <v>0</v>
      </c>
    </row>
    <row r="426" spans="1:7" ht="15">
      <c r="A426" s="93" t="s">
        <v>878</v>
      </c>
      <c r="B426" s="93">
        <v>2</v>
      </c>
      <c r="C426" s="133">
        <v>0.004271873488469847</v>
      </c>
      <c r="D426" s="93" t="s">
        <v>688</v>
      </c>
      <c r="E426" s="93" t="b">
        <v>0</v>
      </c>
      <c r="F426" s="93" t="b">
        <v>0</v>
      </c>
      <c r="G426" s="93" t="b">
        <v>0</v>
      </c>
    </row>
    <row r="427" spans="1:7" ht="15">
      <c r="A427" s="93" t="s">
        <v>879</v>
      </c>
      <c r="B427" s="93">
        <v>2</v>
      </c>
      <c r="C427" s="133">
        <v>0.004271873488469847</v>
      </c>
      <c r="D427" s="93" t="s">
        <v>688</v>
      </c>
      <c r="E427" s="93" t="b">
        <v>0</v>
      </c>
      <c r="F427" s="93" t="b">
        <v>0</v>
      </c>
      <c r="G427" s="93" t="b">
        <v>0</v>
      </c>
    </row>
    <row r="428" spans="1:7" ht="15">
      <c r="A428" s="93" t="s">
        <v>880</v>
      </c>
      <c r="B428" s="93">
        <v>2</v>
      </c>
      <c r="C428" s="133">
        <v>0.004271873488469847</v>
      </c>
      <c r="D428" s="93" t="s">
        <v>688</v>
      </c>
      <c r="E428" s="93" t="b">
        <v>0</v>
      </c>
      <c r="F428" s="93" t="b">
        <v>0</v>
      </c>
      <c r="G428" s="93" t="b">
        <v>0</v>
      </c>
    </row>
    <row r="429" spans="1:7" ht="15">
      <c r="A429" s="93" t="s">
        <v>881</v>
      </c>
      <c r="B429" s="93">
        <v>2</v>
      </c>
      <c r="C429" s="133">
        <v>0.004271873488469847</v>
      </c>
      <c r="D429" s="93" t="s">
        <v>688</v>
      </c>
      <c r="E429" s="93" t="b">
        <v>0</v>
      </c>
      <c r="F429" s="93" t="b">
        <v>0</v>
      </c>
      <c r="G429" s="93" t="b">
        <v>0</v>
      </c>
    </row>
    <row r="430" spans="1:7" ht="15">
      <c r="A430" s="93" t="s">
        <v>882</v>
      </c>
      <c r="B430" s="93">
        <v>2</v>
      </c>
      <c r="C430" s="133">
        <v>0.004271873488469847</v>
      </c>
      <c r="D430" s="93" t="s">
        <v>688</v>
      </c>
      <c r="E430" s="93" t="b">
        <v>0</v>
      </c>
      <c r="F430" s="93" t="b">
        <v>0</v>
      </c>
      <c r="G430" s="93" t="b">
        <v>0</v>
      </c>
    </row>
    <row r="431" spans="1:7" ht="15">
      <c r="A431" s="93" t="s">
        <v>883</v>
      </c>
      <c r="B431" s="93">
        <v>2</v>
      </c>
      <c r="C431" s="133">
        <v>0.004271873488469847</v>
      </c>
      <c r="D431" s="93" t="s">
        <v>688</v>
      </c>
      <c r="E431" s="93" t="b">
        <v>0</v>
      </c>
      <c r="F431" s="93" t="b">
        <v>0</v>
      </c>
      <c r="G431" s="93" t="b">
        <v>0</v>
      </c>
    </row>
    <row r="432" spans="1:7" ht="15">
      <c r="A432" s="93" t="s">
        <v>884</v>
      </c>
      <c r="B432" s="93">
        <v>2</v>
      </c>
      <c r="C432" s="133">
        <v>0.004271873488469847</v>
      </c>
      <c r="D432" s="93" t="s">
        <v>688</v>
      </c>
      <c r="E432" s="93" t="b">
        <v>0</v>
      </c>
      <c r="F432" s="93" t="b">
        <v>0</v>
      </c>
      <c r="G432" s="93" t="b">
        <v>0</v>
      </c>
    </row>
    <row r="433" spans="1:7" ht="15">
      <c r="A433" s="93" t="s">
        <v>885</v>
      </c>
      <c r="B433" s="93">
        <v>2</v>
      </c>
      <c r="C433" s="133">
        <v>0.004271873488469847</v>
      </c>
      <c r="D433" s="93" t="s">
        <v>688</v>
      </c>
      <c r="E433" s="93" t="b">
        <v>0</v>
      </c>
      <c r="F433" s="93" t="b">
        <v>0</v>
      </c>
      <c r="G433" s="93" t="b">
        <v>0</v>
      </c>
    </row>
    <row r="434" spans="1:7" ht="15">
      <c r="A434" s="93" t="s">
        <v>886</v>
      </c>
      <c r="B434" s="93">
        <v>2</v>
      </c>
      <c r="C434" s="133">
        <v>0.004271873488469847</v>
      </c>
      <c r="D434" s="93" t="s">
        <v>688</v>
      </c>
      <c r="E434" s="93" t="b">
        <v>0</v>
      </c>
      <c r="F434" s="93" t="b">
        <v>0</v>
      </c>
      <c r="G434" s="93" t="b">
        <v>0</v>
      </c>
    </row>
    <row r="435" spans="1:7" ht="15">
      <c r="A435" s="93" t="s">
        <v>887</v>
      </c>
      <c r="B435" s="93">
        <v>2</v>
      </c>
      <c r="C435" s="133">
        <v>0.004271873488469847</v>
      </c>
      <c r="D435" s="93" t="s">
        <v>688</v>
      </c>
      <c r="E435" s="93" t="b">
        <v>0</v>
      </c>
      <c r="F435" s="93" t="b">
        <v>0</v>
      </c>
      <c r="G435" s="93" t="b">
        <v>0</v>
      </c>
    </row>
    <row r="436" spans="1:7" ht="15">
      <c r="A436" s="93" t="s">
        <v>888</v>
      </c>
      <c r="B436" s="93">
        <v>2</v>
      </c>
      <c r="C436" s="133">
        <v>0.004271873488469847</v>
      </c>
      <c r="D436" s="93" t="s">
        <v>688</v>
      </c>
      <c r="E436" s="93" t="b">
        <v>0</v>
      </c>
      <c r="F436" s="93" t="b">
        <v>0</v>
      </c>
      <c r="G436" s="93" t="b">
        <v>0</v>
      </c>
    </row>
    <row r="437" spans="1:7" ht="15">
      <c r="A437" s="93" t="s">
        <v>889</v>
      </c>
      <c r="B437" s="93">
        <v>2</v>
      </c>
      <c r="C437" s="133">
        <v>0.004271873488469847</v>
      </c>
      <c r="D437" s="93" t="s">
        <v>688</v>
      </c>
      <c r="E437" s="93" t="b">
        <v>0</v>
      </c>
      <c r="F437" s="93" t="b">
        <v>0</v>
      </c>
      <c r="G437" s="93" t="b">
        <v>0</v>
      </c>
    </row>
    <row r="438" spans="1:7" ht="15">
      <c r="A438" s="93" t="s">
        <v>890</v>
      </c>
      <c r="B438" s="93">
        <v>2</v>
      </c>
      <c r="C438" s="133">
        <v>0.004271873488469847</v>
      </c>
      <c r="D438" s="93" t="s">
        <v>688</v>
      </c>
      <c r="E438" s="93" t="b">
        <v>0</v>
      </c>
      <c r="F438" s="93" t="b">
        <v>0</v>
      </c>
      <c r="G438" s="93" t="b">
        <v>0</v>
      </c>
    </row>
    <row r="439" spans="1:7" ht="15">
      <c r="A439" s="93" t="s">
        <v>891</v>
      </c>
      <c r="B439" s="93">
        <v>2</v>
      </c>
      <c r="C439" s="133">
        <v>0.004271873488469847</v>
      </c>
      <c r="D439" s="93" t="s">
        <v>688</v>
      </c>
      <c r="E439" s="93" t="b">
        <v>0</v>
      </c>
      <c r="F439" s="93" t="b">
        <v>0</v>
      </c>
      <c r="G439" s="93" t="b">
        <v>0</v>
      </c>
    </row>
    <row r="440" spans="1:7" ht="15">
      <c r="A440" s="93" t="s">
        <v>892</v>
      </c>
      <c r="B440" s="93">
        <v>2</v>
      </c>
      <c r="C440" s="133">
        <v>0.004271873488469847</v>
      </c>
      <c r="D440" s="93" t="s">
        <v>688</v>
      </c>
      <c r="E440" s="93" t="b">
        <v>0</v>
      </c>
      <c r="F440" s="93" t="b">
        <v>0</v>
      </c>
      <c r="G440" s="93" t="b">
        <v>0</v>
      </c>
    </row>
    <row r="441" spans="1:7" ht="15">
      <c r="A441" s="93" t="s">
        <v>893</v>
      </c>
      <c r="B441" s="93">
        <v>2</v>
      </c>
      <c r="C441" s="133">
        <v>0.004271873488469847</v>
      </c>
      <c r="D441" s="93" t="s">
        <v>688</v>
      </c>
      <c r="E441" s="93" t="b">
        <v>0</v>
      </c>
      <c r="F441" s="93" t="b">
        <v>0</v>
      </c>
      <c r="G441" s="93" t="b">
        <v>0</v>
      </c>
    </row>
    <row r="442" spans="1:7" ht="15">
      <c r="A442" s="93" t="s">
        <v>894</v>
      </c>
      <c r="B442" s="93">
        <v>2</v>
      </c>
      <c r="C442" s="133">
        <v>0.004271873488469847</v>
      </c>
      <c r="D442" s="93" t="s">
        <v>688</v>
      </c>
      <c r="E442" s="93" t="b">
        <v>0</v>
      </c>
      <c r="F442" s="93" t="b">
        <v>0</v>
      </c>
      <c r="G442" s="93" t="b">
        <v>0</v>
      </c>
    </row>
    <row r="443" spans="1:7" ht="15">
      <c r="A443" s="93" t="s">
        <v>895</v>
      </c>
      <c r="B443" s="93">
        <v>2</v>
      </c>
      <c r="C443" s="133">
        <v>0.004271873488469847</v>
      </c>
      <c r="D443" s="93" t="s">
        <v>688</v>
      </c>
      <c r="E443" s="93" t="b">
        <v>0</v>
      </c>
      <c r="F443" s="93" t="b">
        <v>0</v>
      </c>
      <c r="G443" s="93" t="b">
        <v>0</v>
      </c>
    </row>
    <row r="444" spans="1:7" ht="15">
      <c r="A444" s="93" t="s">
        <v>896</v>
      </c>
      <c r="B444" s="93">
        <v>2</v>
      </c>
      <c r="C444" s="133">
        <v>0.004271873488469847</v>
      </c>
      <c r="D444" s="93" t="s">
        <v>688</v>
      </c>
      <c r="E444" s="93" t="b">
        <v>0</v>
      </c>
      <c r="F444" s="93" t="b">
        <v>0</v>
      </c>
      <c r="G444" s="93" t="b">
        <v>0</v>
      </c>
    </row>
    <row r="445" spans="1:7" ht="15">
      <c r="A445" s="93" t="s">
        <v>233</v>
      </c>
      <c r="B445" s="93">
        <v>2</v>
      </c>
      <c r="C445" s="133">
        <v>0</v>
      </c>
      <c r="D445" s="93" t="s">
        <v>689</v>
      </c>
      <c r="E445" s="93" t="b">
        <v>0</v>
      </c>
      <c r="F445" s="93" t="b">
        <v>0</v>
      </c>
      <c r="G445" s="93" t="b">
        <v>0</v>
      </c>
    </row>
    <row r="446" spans="1:7" ht="15">
      <c r="A446" s="93" t="s">
        <v>743</v>
      </c>
      <c r="B446" s="93">
        <v>2</v>
      </c>
      <c r="C446" s="133">
        <v>0</v>
      </c>
      <c r="D446" s="93" t="s">
        <v>689</v>
      </c>
      <c r="E446" s="93" t="b">
        <v>0</v>
      </c>
      <c r="F446" s="93" t="b">
        <v>0</v>
      </c>
      <c r="G446" s="93" t="b">
        <v>0</v>
      </c>
    </row>
    <row r="447" spans="1:7" ht="15">
      <c r="A447" s="93" t="s">
        <v>234</v>
      </c>
      <c r="B447" s="93">
        <v>2</v>
      </c>
      <c r="C447" s="133">
        <v>0</v>
      </c>
      <c r="D447" s="93" t="s">
        <v>689</v>
      </c>
      <c r="E447" s="93" t="b">
        <v>0</v>
      </c>
      <c r="F447" s="93" t="b">
        <v>0</v>
      </c>
      <c r="G447" s="93" t="b">
        <v>0</v>
      </c>
    </row>
    <row r="448" spans="1:7" ht="15">
      <c r="A448" s="93" t="s">
        <v>756</v>
      </c>
      <c r="B448" s="93">
        <v>2</v>
      </c>
      <c r="C448" s="133">
        <v>0</v>
      </c>
      <c r="D448" s="93" t="s">
        <v>689</v>
      </c>
      <c r="E448" s="93" t="b">
        <v>0</v>
      </c>
      <c r="F448" s="93" t="b">
        <v>0</v>
      </c>
      <c r="G448" s="93" t="b">
        <v>0</v>
      </c>
    </row>
    <row r="449" spans="1:7" ht="15">
      <c r="A449" s="93" t="s">
        <v>746</v>
      </c>
      <c r="B449" s="93">
        <v>2</v>
      </c>
      <c r="C449" s="133">
        <v>0</v>
      </c>
      <c r="D449" s="93" t="s">
        <v>689</v>
      </c>
      <c r="E449" s="93" t="b">
        <v>0</v>
      </c>
      <c r="F449" s="93" t="b">
        <v>0</v>
      </c>
      <c r="G449" s="93" t="b">
        <v>0</v>
      </c>
    </row>
    <row r="450" spans="1:7" ht="15">
      <c r="A450" s="93" t="s">
        <v>758</v>
      </c>
      <c r="B450" s="93">
        <v>2</v>
      </c>
      <c r="C450" s="133">
        <v>0</v>
      </c>
      <c r="D450" s="93" t="s">
        <v>690</v>
      </c>
      <c r="E450" s="93" t="b">
        <v>0</v>
      </c>
      <c r="F450" s="93" t="b">
        <v>0</v>
      </c>
      <c r="G45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2019-11-09T09:53:12Z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