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<sst xmlns="http://schemas.openxmlformats.org/spreadsheetml/2006/main" count="8457" uniqueCount="1746">
  <si>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</si>
  <si>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</si>
  <si>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</si>
  <si>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</si>
  <si>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</si>
  <si>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</si>
  <si>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</si>
  <si>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</si>
  <si>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</si>
  <si>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</si>
  <si>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</si>
  <si>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</si>
  <si>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</si>
  <si>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</si>
  <si>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</si>
  <si>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</si>
  <si>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</si>
  <si>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</si>
  <si>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</si>
  <si>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</si>
  <si>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</si>
  <si>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</si>
  <si>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</si>
  <si>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</si>
  <si>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</si>
  <si>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</si>
  <si>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</si>
  <si>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</si>
  <si>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</si>
  <si>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</si>
  <si>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</si>
  <si>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</si>
  <si>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</si>
  <si>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</si>
  <si>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</si>
  <si>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</si>
  <si>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</si>
  <si>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</si>
  <si>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</si>
  <si>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</si>
  <si>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</si>
  <si>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</si>
  <si>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</si>
  <si>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</si>
  <si>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</si>
  <si>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</si>
  <si>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</si>
  <si>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</si>
  <si>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</si>
  <si>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</si>
  <si>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</si>
  <si>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</si>
  <si>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</si>
  <si>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</si>
  <si>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</si>
  <si>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</si>
  <si>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</si>
  <si>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</si>
  <si>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</si>
  <si>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</si>
  <si>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</si>
  <si>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</si>
  <si>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</si>
  <si>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</si>
  <si>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</si>
  <si>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</si>
  <si>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</si>
  <si>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</si>
  <si>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</si>
  <si>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</si>
  <si>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</si>
  <si>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</si>
  <si>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</si>
  <si>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</si>
  <si>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</si>
  <si>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</si>
  <si>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</si>
  <si>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</si>
  <si>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</si>
  <si>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</si>
  <si>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</si>
  <si>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</si>
  <si>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</si>
  <si>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</si>
  <si>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</si>
  <si>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</si>
  <si>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</si>
  <si>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</si>
  <si>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</si>
  <si>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</si>
  <si>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</si>
  <si>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</si>
  <si>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</si>
  <si>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</si>
  <si>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</si>
  <si>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</si>
  <si>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</si>
  <si>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</si>
  <si>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</si>
  <si>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</si>
  <si>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</si>
  <si>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</si>
  <si>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</si>
  <si>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</si>
  <si>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</si>
  <si>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</si>
  <si>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</si>
  <si>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</si>
  <si>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</si>
  <si>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</si>
  <si>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</si>
  <si>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</si>
  <si>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</si>
  <si>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</si>
  <si>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</si>
  <si>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</si>
  <si>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</si>
  <si>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</si>
  <si>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</si>
  <si>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</si>
  <si>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</si>
  <si>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</si>
  <si>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</si>
  <si>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</si>
  <si>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</si>
  <si>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</si>
  <si>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</si>
  <si>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</si>
  <si>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</si>
  <si>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</si>
  <si>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</si>
  <si>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</si>
  <si>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</si>
  <si>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</si>
  <si>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</si>
  <si>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</si>
  <si>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</si>
  <si>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</si>
  <si>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</si>
  <si>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</si>
  <si>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</si>
  <si>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</si>
  <si>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</si>
  <si>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</si>
  <si>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</si>
  <si>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</si>
  <si>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</si>
  <si>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</si>
  <si>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</si>
  <si>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</si>
  <si>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</si>
  <si>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</si>
  <si>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</si>
  <si>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</si>
  <si>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</si>
  <si>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</si>
  <si>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</si>
  <si>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</si>
  <si>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</si>
  <si>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</si>
  <si>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</si>
  <si>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</si>
  <si>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</si>
  <si>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</si>
  <si>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</si>
  <si>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</si>
  <si>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</si>
  <si>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</si>
  <si>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</si>
  <si>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</si>
  <si>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</si>
  <si>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</si>
  <si>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</si>
  <si>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</si>
  <si>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</si>
  <si>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</si>
  <si>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</si>
  <si>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</si>
  <si>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</si>
  <si>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</si>
  <si>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</si>
  <si>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</si>
  <si>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</si>
  <si>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</si>
  <si>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</si>
  <si>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</si>
  <si>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</si>
  <si>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</si>
  <si>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</si>
  <si>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</si>
  <si>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</si>
  <si>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</si>
  <si>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</si>
  <si>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</si>
  <si>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</si>
  <si>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</si>
  <si>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</si>
  <si>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</si>
  <si>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</si>
  <si>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</si>
  <si>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</si>
  <si>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</si>
  <si>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</si>
  <si>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</si>
  <si>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</si>
  <si>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</si>
  <si>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</si>
  <si>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</si>
  <si>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</si>
  <si>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</si>
  <si>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</si>
  <si>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</si>
  <si>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eutampere</t>
  </si>
  <si>
    <t>pirkanmaan_liit</t>
  </si>
  <si>
    <t>reunavuorijukka</t>
  </si>
  <si>
    <t>retweet49751068</t>
  </si>
  <si>
    <t>learningscoop</t>
  </si>
  <si>
    <t>cybersec_feeds</t>
  </si>
  <si>
    <t>heldroid</t>
  </si>
  <si>
    <t>hpertta</t>
  </si>
  <si>
    <t>mtaval</t>
  </si>
  <si>
    <t>tamperekaupunki</t>
  </si>
  <si>
    <t>leopoldvano</t>
  </si>
  <si>
    <t>paivinurmi</t>
  </si>
  <si>
    <t>tampereenseutu</t>
  </si>
  <si>
    <t>hennaniiranen</t>
  </si>
  <si>
    <t>kmuranen</t>
  </si>
  <si>
    <t>ai_hub_tampere</t>
  </si>
  <si>
    <t>smarttampere</t>
  </si>
  <si>
    <t>dimecc_fi</t>
  </si>
  <si>
    <t>petrinykanen</t>
  </si>
  <si>
    <t>ictfinland</t>
  </si>
  <si>
    <t>kimmorouhiainen</t>
  </si>
  <si>
    <t>reiman_kirsi</t>
  </si>
  <si>
    <t>paulikuosmanen</t>
  </si>
  <si>
    <t>jonimettala</t>
  </si>
  <si>
    <t>minna_kinnunen</t>
  </si>
  <si>
    <t>k2tre</t>
  </si>
  <si>
    <t>tribetampere</t>
  </si>
  <si>
    <t>ippu</t>
  </si>
  <si>
    <t>maja_66</t>
  </si>
  <si>
    <t>tamperees</t>
  </si>
  <si>
    <t>akarjaluoto</t>
  </si>
  <si>
    <t>tommiuitti</t>
  </si>
  <si>
    <t>jjmaksy</t>
  </si>
  <si>
    <t>kekrifoodtech</t>
  </si>
  <si>
    <t>businesstre_fi</t>
  </si>
  <si>
    <t>teknologiamessu</t>
  </si>
  <si>
    <t>heiniwallander</t>
  </si>
  <si>
    <t>kauppalehtifi</t>
  </si>
  <si>
    <t>businessfinland</t>
  </si>
  <si>
    <t>tietosuomi</t>
  </si>
  <si>
    <t>aaltoari</t>
  </si>
  <si>
    <t>aulipeltola</t>
  </si>
  <si>
    <t>hiedanranta</t>
  </si>
  <si>
    <t>reijovaliharju</t>
  </si>
  <si>
    <t>ylokaupunki</t>
  </si>
  <si>
    <t>yloyrittajat</t>
  </si>
  <si>
    <t>messukeskus</t>
  </si>
  <si>
    <t>tepalvelutfi</t>
  </si>
  <si>
    <t>varsinaisely</t>
  </si>
  <si>
    <t>elykeskus</t>
  </si>
  <si>
    <t>pirkanmaanely</t>
  </si>
  <si>
    <t>satelykeskus</t>
  </si>
  <si>
    <t>suomenyrittajat</t>
  </si>
  <si>
    <t>thlmonet</t>
  </si>
  <si>
    <t>mariaohisalo</t>
  </si>
  <si>
    <t>timoharakka</t>
  </si>
  <si>
    <t>tem_uutiset</t>
  </si>
  <si>
    <t>info_migration</t>
  </si>
  <si>
    <t>finnair</t>
  </si>
  <si>
    <t>finavia</t>
  </si>
  <si>
    <t>valaatech</t>
  </si>
  <si>
    <t>kampusklubi</t>
  </si>
  <si>
    <t>nokia</t>
  </si>
  <si>
    <t>xenomatix</t>
  </si>
  <si>
    <t>tampereuni</t>
  </si>
  <si>
    <t>oliverhussey</t>
  </si>
  <si>
    <t>xiaomi</t>
  </si>
  <si>
    <t>jonikamarainen</t>
  </si>
  <si>
    <t>Mentions</t>
  </si>
  <si>
    <t>Replies to</t>
  </si>
  <si>
    <t>Brysselissä järjestetään Smart Regions 3.0 tapahtuma 14.-15.11. Tutustu ja ilmoittaudu tapahtumaan 31.10. mennessä ⏩ https://t.co/PLhYAWzQAv @pirkanmaan_liit @SmartTampere @BusinessTre_FI @Tamperekaupunki @dimecc_fi @tampereenseutu #SmartRegions #SmartSpecialization _xD83D__xDCA1_</t>
  </si>
  <si>
    <t>RT @EuTampere: Brysselissä järjestetään Smart Regions 3.0 tapahtuma 14.-15.11. Tutustu ja ilmoittaudu tapahtumaan 31.10. mennessä ⏩ https:/…</t>
  </si>
  <si>
    <t>Seudullinen roadshow-kierros käynnissä! Ilari Ojanen, Lehtovuori Oy Ylöjärveltä, esittelee innovaatiota: FinBin - kokoonpuristava älyjäteastia, vientimenestys. @BusinessTre_FI #lehtovuori #kiertotalous @YloYrittajat @YLOkaupunki https://t.co/cWo4laSB1F</t>
  </si>
  <si>
    <t>RT @SmartTampere: Yritys, kiinnostaako teollisuuden tai kyberturvallisuuden yhteishankkeet? Ilmoittaudu ti 29.10. pidettävään tapahtumaan,…</t>
  </si>
  <si>
    <t>Thank you @BusinessTre_FI #educationtampere and Maggie for a great launcing of the ecosystem! We are happy to be part of it_xD83E__xDD17_ Better connected people - better services for customers. https://t.co/DJMWTwk7Rk</t>
  </si>
  <si>
    <t>RT @SmartTampere: .@BusinessTre_FI kutsuu yrittäjät ja yrityselämän edustajat vierailemaan #Teknologia19-messuilla Helsingin @messukeskus’s…</t>
  </si>
  <si>
    <t>RT @TietoSuomi: Tampereelta löytyy maailmanluokan osaamista autoteollisuuden tarpeisiin. "Tamperelainen autoalan klusteri voisi hyvin olla…</t>
  </si>
  <si>
    <t>Ping @info_migration @TEM_uutiset @TimoHarakka @MariaOhisalo @thlmonet @suomenyrittajat @SATELYkeskus @PirkanmaanELY @ELYkeskus @VarsinaisELY @tepalvelutfi @BusinessFinland @BusinessTre_FI</t>
  </si>
  <si>
    <t>@paivinurmi @tampereenseutu @Finavia @Finnair @k2tre @BusinessTre_FI @Tamperekaupunki Eikö ilmastokatastrofin hillitsemiseksi pitäisi pikemminkin vähentää kuin lisätä lentämistä?</t>
  </si>
  <si>
    <t>Kv saavutettavuus ja näkyvyys maailman lentokartalla on äärimmäisen tärkeää. @Tampereenseutu tarjoaa myös laajan catchmentin. Jatkamme panostamista ja haastamme koko #Pirkanmaa’n mukaan.  @Finavia @Finnair @k2tre @BusinessTre_FI @Tamperekaupunki https://t.co/OkaIiQfo4G</t>
  </si>
  <si>
    <t>@LeopoldVanO @tampereenseutu @Finavia @Finnair @k2tre @BusinessTre_FI @Tamperekaupunki Asiaan pitää kiinnittää huomiota. On fiksumpaa lentää läheltä, eikä ajaa letkassa Helsinki-Vantaalle. Huomioidaan myös se, että ilmailuala tekee omaa vastuullisuustyötään.</t>
  </si>
  <si>
    <t>RT @paivinurmi: Kv saavutettavuus ja näkyvyys maailman lentokartalla on äärimmäisen tärkeää. @Tampereenseutu tarjoaa myös laajan catchmenti…</t>
  </si>
  <si>
    <t>RT @dimecc_fi: KIckstart of Industry &amp;amp; Cyber Program preparation! #cybertre ⁦@BusinessTre_FI⁩ @dimecc_fi @⁦HeiniWallander⁩ ⁦@PetriNykanen⁩…</t>
  </si>
  <si>
    <t>RT @SmartTampere: Vielä viikko aikaa vastata Tampereen seudun toimijoiden tekoälyvalmiutta ja tarpeita kartoittavaan kyselyyn! #smarttamper…</t>
  </si>
  <si>
    <t>Vielä viikko aikaa vastata Tampereen seudun toimijoiden tekoälyvalmiutta ja tarpeita kartoittavaan kyselyyn! #smarttampere #AI @AI_Hub_Tampere @BusinessTre_FI 
https://t.co/v437KrN4sR</t>
  </si>
  <si>
    <t>KIckstart of Industry &amp;amp; Cyber Program preparation! #cybertre ⁦@BusinessTre_FI⁩ @dimecc_fi @⁦HeiniWallander⁩ ⁦@PetriNykanen⁩ #cyber #industry https://t.co/Z3c4dUn4Ic</t>
  </si>
  <si>
    <t>RT @HeiniWallander: lmailualan osaaminen Tampereella on vaikuttavaa. Nyt sitä viedään systemaattisesti yhdessä eteenpäin ja maailmalle #aiR…</t>
  </si>
  <si>
    <t>#Foodtechies together with Tribe Tampere, #Valaa Technologies, and https://t.co/Nz2XpyBgm0 take on global challenges and invite you to the 1st Food Tech Hackathon in #Tampere! @BusinessTre_FI @TampereES @TribeTampere @valaatech Registration: https://t.co/2T0m2vG2ck https://t.co/WpDZ4L9QDx</t>
  </si>
  <si>
    <t>RT @KimmoRouhiainen: #Foodtechies together with Tribe Tampere, #Valaa Technologies, and https://t.co/Nz2XpyBgm0 take on global challenges a…</t>
  </si>
  <si>
    <t>Ilmoittaudu AI Aamuun ja pääset kuulemaan mielenkiintoisia puheenvuoroja tekoälyn etiikasta. Mukana mm. Insta DefSec, Solita, 1001Lakes.
Tapahtuman järjestävät yhteistyössä @pirkanmaan_liit, @dimecc_fi, @nokia, @BusinessTre_FI ja @Kampusklubi. 
#smarttampere #BusinessTampere https://t.co/B9y4d6xTZ3</t>
  </si>
  <si>
    <t>Yritys, kiinnostaako teollisuuden tai kyberturvallisuuden yhteishankkeet? Ilmoittaudu ti 29.10. pidettävään tapahtumaan, niin pääset kommentoimaan ja työstämään alustavia hankeaihioita! #smarttampere #industry #cybersecurity @BusinessTre_FI @dimecc_fi
https://t.co/6ME6WlwMjj</t>
  </si>
  <si>
    <t>RT @minna_kinnunen: Ilmoittaudu AI Aamuun ja pääset kuulemaan mielenkiintoisia puheenvuoroja tekoälyn etiikasta. Mukana mm. Insta DefSec, S…</t>
  </si>
  <si>
    <t>RT @ReunavuoriJukka: Seudullinen roadshow-kierros käynnissä! Ilari Ojanen, Lehtovuori Oy Ylöjärveltä, esittelee innovaatiota: FinBin - koko…</t>
  </si>
  <si>
    <t>.@XenomatiX esitteli solid-state #LiDaR-teknologiaa 11 #Tampere'en seudun yritykselle @TampereUni’lla. Myös #smarttampere seurasi #demo’a suurella mielenkiinnolla, sillä LiDaR tuo uusia mahdollisuuksia myös älykaupunkikehitykseen. #smartcity
https://t.co/MywwMpB3j4</t>
  </si>
  <si>
    <t>RT @SmartTampere: .@XenomatiX esitteli solid-state #LiDaR-teknologiaa 11 #Tampere'en seudun yritykselle @TampereUni’lla. Myös #smarttampere…</t>
  </si>
  <si>
    <t>.@BusinessTre_FI kutsuu yrittäjät ja yrityselämän edustajat vierailemaan #Teknologia19-messuilla Helsingin @messukeskus’ssa! Ilmoittaudu mukaan 4.11. mennessä #smarttampere
https://t.co/wBXB2e20Wu</t>
  </si>
  <si>
    <t>Maailman 4:nneksi suurin älypuhelinvalmistaja @Xiaomi toi T&amp;amp;K yksikkönsä #Tampere'elle, koska seudulta löytyvä #kamerateknologia osaaminen vastaa täydellisesti yrityksen tarpeita: https://t.co/0B1HBkxHRz #kuvantaminen #Xiaomi @oliverhussey #ImagingTampere #BusinessTampere #mobile</t>
  </si>
  <si>
    <t>Lähde kanssamme vierailemaan @Teknologiamessu @messukeskus 6.11.! Tervetuloa verkostoitumaan ja luomaan uusia kontakteja _xD83E__xDD1D_! Retki on maksuton, muistathan ilmoittautua _xD83D__xDC49_ https://t.co/lYly50Bd9R #businesstampere #verkostoituminen</t>
  </si>
  <si>
    <t>@JoniKamarainen @TampereUni Luotamme teihin _xD83D__xDCAA__xD83D__xDE42_</t>
  </si>
  <si>
    <t>Kiinan älypuhelinjätti Xiaomi avaa tutkimusyksikön Tampereelle – Kamerayksiköstä tulee yhtiön suurin Kiinan ulkopuolella https://t.co/slzSgtyydw #digitalous</t>
  </si>
  <si>
    <t>RT @KauppalehtiFi: Kiinan älypuhelinjätti Xiaomi avaa tutkimusyksikön Tampereelle – Kamerayksiköstä tulee yhtiön suurin Kiinan ulkopuolella…</t>
  </si>
  <si>
    <t>lmailualan osaaminen Tampereella on vaikuttavaa. Nyt sitä viedään systemaattisesti yhdessä eteenpäin ja maailmalle #aiRRhow allianssin voimin. Vaikuttava määrä yrityksiä, koulutusorganisaatioita ja julkisia tahoja mukana. @BusinessTre_FI https://t.co/zNYAW0Lxix</t>
  </si>
  <si>
    <t>Valmistavan teollisuuden uudistuminen lisää kilpailukykyä. #teollisuus #uudistuminen #innovaatiot #kasvu https://t.co/BNAJhQ6oy8</t>
  </si>
  <si>
    <t>RT @BusinessFinland: Valmistavan teollisuuden uudistuminen lisää kilpailukykyä. #teollisuus #uudistuminen #innovaatiot #kasvu https://t.co/…</t>
  </si>
  <si>
    <t>#SmartTampere tekee selvitystä #Tampere’en seudun toimijoiden tekoälyvalmiudesta ja tarpeista. Vastaa 31.10. mennessä!
https://t.co/ve396KGsaR
https://t.co/FOL7mQAsL9
#BusinessTampere</t>
  </si>
  <si>
    <t>AI aamun antia - Insta DefSec, miten kriittisissä järjestelmissä käytetään tekoälyä. 
#smarttampere #BusinessTampere #AIaamu https://t.co/GHDi9Sng6j</t>
  </si>
  <si>
    <t>Kaisa Väänänen Tampereen Yliopistolta esitteli AI aamussa KITE-hankkeen (Kaupunkiseudun Ihmiskeskeiset Tekoälyratkaisut). Mahtavaa päästä tekemään yhteistyötä tämän parissa.
#smarttampere #BusinessTampere https://t.co/rR2nvT9FlK</t>
  </si>
  <si>
    <t>RT @minna_kinnunen: #SmartTampere tekee selvitystä #Tampere’en seudun toimijoiden tekoälyvalmiudesta ja tarpeista. Vastaa 31.10. mennessä!…</t>
  </si>
  <si>
    <t>RT @minna_kinnunen: AI aamun antia - Insta DefSec, miten kriittisissä järjestelmissä käytetään tekoälyä. 
#smarttampere #BusinessTampere #…</t>
  </si>
  <si>
    <t>RT @minna_kinnunen: Kaisa Väänänen Tampereen Yliopistolta esitteli AI aamussa KITE-hankkeen (Kaupunkiseudun Ihmiskeskeiset Tekoälyratkaisut…</t>
  </si>
  <si>
    <t>Tiesitkö, että Tampereelta löytyy kärkiosaamista autovalmistajien ja #teknologia toimittajien tarpeisiin ja että koordinoimassamme #AutomotiveTampere klusterissa on mukana jo kymmeniä yrityksiä ja toimijoita. Lue lisää jutustamme!  https://t.co/qBmKiScxB8 #BusinessTampere</t>
  </si>
  <si>
    <t>Tampereelta löytyy maailmanluokan osaamista autoteollisuuden tarpeisiin. "Tamperelainen autoalan klusteri voisi hyvin olla osa yli rajojen tehtävää eurooppalaista yhteistyötä," uskoo @AaltoAri. Lue koko @BusinessTre_FI artikkeli https://t.co/9CsYyhA9LC. https://t.co/AKbi94f8E6</t>
  </si>
  <si>
    <t>Tampereelta lÃ¶ytyy maailmanluokan osaamista autoteollisuuden tarpeisiin. "Tamperelainen autoalan klusteri voisi hyvin olla osa yli rajojen tehtÃ¤vÃ¤Ã¤ eurooppalaista yhteistyÃ¶tÃ¤," uskoo @AaltoAri. Lue koko @BusinessTre_FI artikkeli https://t.co/iJKWzf3oJj. https://t.co/HBI7tBcR1q</t>
  </si>
  <si>
    <t>RT @TietoSuomi: Tampereelta lÃ¶ytyy maailmanluokan osaamista autoteollisuuden tarpeisiin. "Tamperelainen autoalan klusteri voisi hyvin ollaâ€¦</t>
  </si>
  <si>
    <t>Hiedanrannan â€kiertotalous, kestÃ¤vyys, Ã¤lykkyysâ€ -yritysten verkottumisaamukahvit huomenna ja 4.12. Jukolassa. 
https://t.co/zAxVsZEXrp
#Hiedanranta #innovaatioidenhiedaranta #BusinessTre_FI #innovaatioalusta https://t.co/oUVe4TJShk</t>
  </si>
  <si>
    <t>RT @hiedanranta: Hiedanrannan â€kiertotalous, kestÃ¤vyys, Ã¤lykkyysâ€ -yritysten verkottumisaamukahvit huomenna ja 4.12. Jukolassa. 
https://t.â€¦</t>
  </si>
  <si>
    <t>https://smartregions3.com/</t>
  </si>
  <si>
    <t>https://www.aamulehti.fi/a/4e2edc17-9542-4b0e-96f5-5e10f2f8e67f?c=1522737894164</t>
  </si>
  <si>
    <t>https://smarttampere.fi/tampereen-seudun-tekoalykartoitus-kerro-yrityksesi-tekoalykehityksen-tilasta-ja-toiveista/</t>
  </si>
  <si>
    <t>http://Ateriat.com https://www.eventbrite.com/e/food-tech-hackathon-tickets-79334532723</t>
  </si>
  <si>
    <t>http://Ateriat.com</t>
  </si>
  <si>
    <t>https://businesstampere.com/fi/?event=teollisuus-ja-kyber-hankevalmistelun-aloitustilaisuus</t>
  </si>
  <si>
    <t>https://smarttampere.fi/fima-kutsui-xenomatixn-demonstroimaan-solid-state-lidar-teknologiaansa-tampereen-yliopistolle/</t>
  </si>
  <si>
    <t>https://businesstampere.com/fi/?event=messumatka-teknologia-19-messuille-helsinkiin</t>
  </si>
  <si>
    <t>https://businesstampere.com/fi/alypuhelinjatti-xiaomi-avaa-alypuhelinkameroiden-tutkimus-ja-tuotekehitysyksikon-tampereelle/</t>
  </si>
  <si>
    <t>https://www.kauppalehti.fi/uutiset/kiinan-alypuhelinjatti-xiaomi-avaa-tutkimusyksikon-tampereelle-kamerayksikosta-tulee-yhtion-suurin-kiinan-ulkopuolella/92164711-a654-4966-8532-c52612c1ffe1?ref=twitter:e5cd</t>
  </si>
  <si>
    <t>https://www.businessfinland.fi/ajankohtaista/uutiset/tiedotteet/2019/valmistavan-teollisuuden-kilpailukykya-nostetaan-business-finlandin-uudella-ohjelmalla/</t>
  </si>
  <si>
    <t>https://www.lyyti.fi/questions/3f7613653f https://smarttampere.fi/tampereen-seudun-tekoalykartoitus-kerro-yrityksesi-tekoalykehityksen-tilasta-ja-toiveista/</t>
  </si>
  <si>
    <t>https://businesstampere.com/fi/tampereen-seudulla-on-maailmanluokan-osaamista-autoteollisuuden-tarpeisiin/</t>
  </si>
  <si>
    <t>http://r.socialstudio.radian6.com/64aef2fe-272c-47d1-a6bd-6f5573dce567</t>
  </si>
  <si>
    <t>https://bddy.me/2NcITuI</t>
  </si>
  <si>
    <t>https://www.tampere.fi/tampereen-kaupunki/ajankohtaista/artikkelit/2019/10/28102019_1.html</t>
  </si>
  <si>
    <t>smartregions3.com</t>
  </si>
  <si>
    <t>aamulehti.fi</t>
  </si>
  <si>
    <t>smarttampere.fi</t>
  </si>
  <si>
    <t>ateriat.com eventbrite.com</t>
  </si>
  <si>
    <t>ateriat.com</t>
  </si>
  <si>
    <t>businesstampere.com</t>
  </si>
  <si>
    <t>kauppalehti.fi</t>
  </si>
  <si>
    <t>businessfinland.fi</t>
  </si>
  <si>
    <t>lyyti.fi smarttampere.fi</t>
  </si>
  <si>
    <t>radian6.com</t>
  </si>
  <si>
    <t>bddy.me</t>
  </si>
  <si>
    <t>tampere.fi</t>
  </si>
  <si>
    <t>smartregions smartspecialization</t>
  </si>
  <si>
    <t>lehtovuori kiertotalous</t>
  </si>
  <si>
    <t>educationtampere</t>
  </si>
  <si>
    <t>teknologia19</t>
  </si>
  <si>
    <t>pirkanmaa</t>
  </si>
  <si>
    <t>cybertre</t>
  </si>
  <si>
    <t>smarttampere ai</t>
  </si>
  <si>
    <t>cybertre cyber industry</t>
  </si>
  <si>
    <t>foodtechies valaa tampere</t>
  </si>
  <si>
    <t>foodtechies valaa</t>
  </si>
  <si>
    <t>smarttampere businesstampere</t>
  </si>
  <si>
    <t>smarttampere industry cybersecurity</t>
  </si>
  <si>
    <t>lidar tampere smarttampere demo smartcity</t>
  </si>
  <si>
    <t>lidar tampere smarttampere</t>
  </si>
  <si>
    <t>teknologia19 smarttampere</t>
  </si>
  <si>
    <t>tampere kamerateknologia kuvantaminen xiaomi imagingtampere businesstampere mobile</t>
  </si>
  <si>
    <t>businesstampere verkostoituminen</t>
  </si>
  <si>
    <t>digitalous</t>
  </si>
  <si>
    <t>airrhow</t>
  </si>
  <si>
    <t>teollisuus uudistuminen innovaatiot kasvu</t>
  </si>
  <si>
    <t>smarttampere tampere businesstampere</t>
  </si>
  <si>
    <t>smarttampere businesstampere aiaamu</t>
  </si>
  <si>
    <t>smarttampere tampere</t>
  </si>
  <si>
    <t>teknologia automotivetampere businesstampere</t>
  </si>
  <si>
    <t>hiedanranta innovaatioidenhiedaranta businesstre_fi innovaatioalusta</t>
  </si>
  <si>
    <t>https://pbs.twimg.com/media/EHjqzQfWwAEMc8u.jpg</t>
  </si>
  <si>
    <t>https://pbs.twimg.com/media/EHomSNHXYAEcJGF.jpg</t>
  </si>
  <si>
    <t>https://pbs.twimg.com/media/EICezEhXYAAmCvP.jpg</t>
  </si>
  <si>
    <t>https://pbs.twimg.com/media/EIMM5lIWsAAg8iM.jpg</t>
  </si>
  <si>
    <t>https://pbs.twimg.com/media/EIMgwhpXsAEKpkq.jpg</t>
  </si>
  <si>
    <t>https://pbs.twimg.com/media/EIMIKsJXkAATVVn.jpg</t>
  </si>
  <si>
    <t>https://pbs.twimg.com/media/EIR0fdpW4AAUMbH.jpg</t>
  </si>
  <si>
    <t>https://pbs.twimg.com/media/EIRnc12XYAAEF23.jpg</t>
  </si>
  <si>
    <t>https://pbs.twimg.com/media/EH9y0jbXUAAv3Lq.jpg</t>
  </si>
  <si>
    <t>https://pbs.twimg.com/media/EIdjTzqXsAAeXza.jpg</t>
  </si>
  <si>
    <t>https://pbs.twimg.com/media/EImvgPNWoAAwuHM.png</t>
  </si>
  <si>
    <t>http://pbs.twimg.com/profile_images/829738333500801024/Fp9smXZD_normal.jpg</t>
  </si>
  <si>
    <t>http://pbs.twimg.com/profile_images/2658014084/63bb3fb4c968a711760cba6ef66030ca_normal.jpeg</t>
  </si>
  <si>
    <t>http://pbs.twimg.com/profile_images/1162441361414610945/QMKT6AF-_normal.jpg</t>
  </si>
  <si>
    <t>http://pbs.twimg.com/profile_images/1131855016766124032/vhasETOF_normal.jpg</t>
  </si>
  <si>
    <t>http://pbs.twimg.com/profile_images/1164868140389621761/75AUlkJO_normal.jpg</t>
  </si>
  <si>
    <t>http://pbs.twimg.com/profile_images/565485434919059456/Wec7mkS__normal.jpeg</t>
  </si>
  <si>
    <t>http://pbs.twimg.com/profile_images/1183735881359855616/kWpmX2Qh_normal.jpg</t>
  </si>
  <si>
    <t>http://pbs.twimg.com/profile_images/466889974835458048/HXMIfTx8_normal.jpeg</t>
  </si>
  <si>
    <t>http://pbs.twimg.com/profile_images/563237819167293440/TamzQvj-_normal.jpeg</t>
  </si>
  <si>
    <t>http://pbs.twimg.com/profile_images/1068523340669739008/Pzbgm2RH_normal.jpg</t>
  </si>
  <si>
    <t>http://pbs.twimg.com/profile_images/956529006807011329/Y8Oz9W_o_normal.jpg</t>
  </si>
  <si>
    <t>http://pbs.twimg.com/profile_images/1164392229416427520/S9WRyMXf_normal.jpg</t>
  </si>
  <si>
    <t>http://pbs.twimg.com/profile_images/1119805300406661120/CwnAhZH7_normal.jpg</t>
  </si>
  <si>
    <t>http://pbs.twimg.com/profile_images/1070985650072100864/t4OyiyIv_normal.jpg</t>
  </si>
  <si>
    <t>http://pbs.twimg.com/profile_images/787336839954894848/h90UjdE8_normal.jpg</t>
  </si>
  <si>
    <t>http://pbs.twimg.com/profile_images/565139369640476672/z9Dhq41q_normal.jpeg</t>
  </si>
  <si>
    <t>http://pbs.twimg.com/profile_images/998256335979298816/Xe-66om0_normal.jpg</t>
  </si>
  <si>
    <t>http://pbs.twimg.com/profile_images/713099216902598657/rtHShLuy_normal.jpg</t>
  </si>
  <si>
    <t>http://pbs.twimg.com/profile_images/544074405630849025/9esp0jTk_normal.jpeg</t>
  </si>
  <si>
    <t>http://pbs.twimg.com/profile_images/1170326595023855616/L5W19xyz_normal.jpg</t>
  </si>
  <si>
    <t>http://pbs.twimg.com/profile_images/765116328701206528/qHg3tHBi_normal.jpg</t>
  </si>
  <si>
    <t>http://pbs.twimg.com/profile_images/496548925998788608/Up5aV09L_normal.jpeg</t>
  </si>
  <si>
    <t>http://pbs.twimg.com/profile_images/1045338036727361537/nNvTKVV7_normal.jpg</t>
  </si>
  <si>
    <t>http://pbs.twimg.com/profile_images/843959369205239809/XwyE3NOE_normal.jpg</t>
  </si>
  <si>
    <t>http://pbs.twimg.com/profile_images/1182743946511958016/dyVxx8ku_normal.jpg</t>
  </si>
  <si>
    <t>http://pbs.twimg.com/profile_images/516909273704439808/WpHQ4xcR_normal.png</t>
  </si>
  <si>
    <t>http://pbs.twimg.com/profile_images/915157150095282177/v9I5W2Nc_normal.jpg</t>
  </si>
  <si>
    <t>http://pbs.twimg.com/profile_images/795847454/tommiuitti__normal.JPG</t>
  </si>
  <si>
    <t>http://pbs.twimg.com/profile_images/1131163371036913664/iUME9R3L_normal.png</t>
  </si>
  <si>
    <t>http://pbs.twimg.com/profile_images/1187640701724565504/ocZMP_2G_normal.jpg</t>
  </si>
  <si>
    <t>http://pbs.twimg.com/profile_images/1117752969842315264/CCI6mgfT_normal.png</t>
  </si>
  <si>
    <t>http://pbs.twimg.com/profile_images/570857869960966144/vsuuKbZn_normal.jpeg</t>
  </si>
  <si>
    <t>http://pbs.twimg.com/profile_images/826896244647874560/LHGbK6Uk_normal.jpg</t>
  </si>
  <si>
    <t>http://pbs.twimg.com/profile_images/1145586645955203073/uV8dfJIi_normal.jpg</t>
  </si>
  <si>
    <t>http://pbs.twimg.com/profile_images/1146327363296419841/JFfxWHyF_normal.png</t>
  </si>
  <si>
    <t>http://pbs.twimg.com/profile_images/378800000820049974/bb7bd8fdb4671e53ef9ba6f522e27333_normal.jpeg</t>
  </si>
  <si>
    <t>http://pbs.twimg.com/profile_images/557546363135619072/m_8UccUd_normal.jpeg</t>
  </si>
  <si>
    <t>http://pbs.twimg.com/profile_images/1058068145657823232/yn2FruBA_normal.jpg</t>
  </si>
  <si>
    <t>http://pbs.twimg.com/profile_images/917653900488003585/XMGTav57_normal.jpg</t>
  </si>
  <si>
    <t>https://twitter.com/#!/eutampere/status/1186631537086943238</t>
  </si>
  <si>
    <t>https://twitter.com/#!/pirkanmaan_liit/status/1186943182157877248</t>
  </si>
  <si>
    <t>https://twitter.com/#!/reunavuorijukka/status/1186956678828384257</t>
  </si>
  <si>
    <t>https://twitter.com/#!/retweet49751068/status/1187286397624999936</t>
  </si>
  <si>
    <t>https://twitter.com/#!/learningscoop/status/1187303552718381056</t>
  </si>
  <si>
    <t>https://twitter.com/#!/cybersec_feeds/status/1187334442345521157</t>
  </si>
  <si>
    <t>https://twitter.com/#!/heldroid/status/1188787929352683520</t>
  </si>
  <si>
    <t>https://twitter.com/#!/hpertta/status/1188815607032156160</t>
  </si>
  <si>
    <t>https://twitter.com/#!/mtaval/status/1188816622523502597</t>
  </si>
  <si>
    <t>https://twitter.com/#!/tamperekaupunki/status/1187296871150182400</t>
  </si>
  <si>
    <t>https://twitter.com/#!/leopoldvano/status/1188805268588638210</t>
  </si>
  <si>
    <t>https://twitter.com/#!/paivinurmi/status/1188791700480778241</t>
  </si>
  <si>
    <t>https://twitter.com/#!/paivinurmi/status/1188841361270890497</t>
  </si>
  <si>
    <t>https://twitter.com/#!/tampereenseutu/status/1188794547339444224</t>
  </si>
  <si>
    <t>https://twitter.com/#!/hennaniiranen/status/1189123673225125888</t>
  </si>
  <si>
    <t>https://twitter.com/#!/kmuranen/status/1189125055533461504</t>
  </si>
  <si>
    <t>https://twitter.com/#!/ai_hub_tampere/status/1187357108435595271</t>
  </si>
  <si>
    <t>https://twitter.com/#!/smarttampere/status/1187323863950090240</t>
  </si>
  <si>
    <t>https://twitter.com/#!/dimecc_fi/status/1189124909487808513</t>
  </si>
  <si>
    <t>https://twitter.com/#!/petrinykanen/status/1189178419176558593</t>
  </si>
  <si>
    <t>https://twitter.com/#!/smarttampere/status/1189402924583137281</t>
  </si>
  <si>
    <t>https://twitter.com/#!/ictfinland/status/1187328464216608768</t>
  </si>
  <si>
    <t>https://twitter.com/#!/ictfinland/status/1189807443561385984</t>
  </si>
  <si>
    <t>https://twitter.com/#!/kimmorouhiainen/status/1189808914558341120</t>
  </si>
  <si>
    <t>https://twitter.com/#!/reiman_kirsi/status/1189809752618029056</t>
  </si>
  <si>
    <t>https://twitter.com/#!/paulikuosmanen/status/1189810350159466496</t>
  </si>
  <si>
    <t>https://twitter.com/#!/jonimettala/status/1189821631339925505</t>
  </si>
  <si>
    <t>https://twitter.com/#!/minna_kinnunen/status/1189830752436965376</t>
  </si>
  <si>
    <t>https://twitter.com/#!/dimecc_fi/status/1187283967793422336</t>
  </si>
  <si>
    <t>https://twitter.com/#!/smarttampere/status/1187283597243367425</t>
  </si>
  <si>
    <t>https://twitter.com/#!/k2tre/status/1189836765701558274</t>
  </si>
  <si>
    <t>https://twitter.com/#!/tribetampere/status/1189870705548107781</t>
  </si>
  <si>
    <t>https://twitter.com/#!/ippu/status/1189871898680795136</t>
  </si>
  <si>
    <t>https://twitter.com/#!/maja_66/status/1189901926399389696</t>
  </si>
  <si>
    <t>https://twitter.com/#!/tamperees/status/1189906272285581312</t>
  </si>
  <si>
    <t>https://twitter.com/#!/akarjaluoto/status/1187286257212284928</t>
  </si>
  <si>
    <t>https://twitter.com/#!/akarjaluoto/status/1189965561595338753</t>
  </si>
  <si>
    <t>https://twitter.com/#!/tommiuitti/status/1190158574384758785</t>
  </si>
  <si>
    <t>https://twitter.com/#!/jjmaksy/status/1190165638339272704</t>
  </si>
  <si>
    <t>https://twitter.com/#!/kekrifoodtech/status/1190223186618716161</t>
  </si>
  <si>
    <t>https://twitter.com/#!/smarttampere/status/1187280833616535552</t>
  </si>
  <si>
    <t>https://twitter.com/#!/businesstre_fi/status/1186961487719489536</t>
  </si>
  <si>
    <t>https://twitter.com/#!/smarttampere/status/1186177268709765121</t>
  </si>
  <si>
    <t>https://twitter.com/#!/businesstre_fi/status/1186961962011451392</t>
  </si>
  <si>
    <t>https://twitter.com/#!/teknologiamessu/status/1186944548674641921</t>
  </si>
  <si>
    <t>https://twitter.com/#!/smarttampere/status/1186537847236509698</t>
  </si>
  <si>
    <t>https://twitter.com/#!/heiniwallander/status/1187373163832926209</t>
  </si>
  <si>
    <t>https://twitter.com/#!/businesstre_fi/status/1189494585803919361</t>
  </si>
  <si>
    <t>https://twitter.com/#!/businesstre_fi/status/1189497526094831616</t>
  </si>
  <si>
    <t>https://twitter.com/#!/businesstre_fi/status/1189649399519088643</t>
  </si>
  <si>
    <t>https://twitter.com/#!/kauppalehtifi/status/1189552741410136066</t>
  </si>
  <si>
    <t>https://twitter.com/#!/businesstre_fi/status/1189785783978336256</t>
  </si>
  <si>
    <t>https://twitter.com/#!/heiniwallander/status/1189803717584990208</t>
  </si>
  <si>
    <t>https://twitter.com/#!/businesstre_fi/status/1189829012153143296</t>
  </si>
  <si>
    <t>https://twitter.com/#!/businessfinland/status/1189142499408973824</t>
  </si>
  <si>
    <t>https://twitter.com/#!/businesstre_fi/status/1190183141983559680</t>
  </si>
  <si>
    <t>https://twitter.com/#!/minna_kinnunen/status/1186960660187549699</t>
  </si>
  <si>
    <t>https://twitter.com/#!/minna_kinnunen/status/1190204291929313281</t>
  </si>
  <si>
    <t>https://twitter.com/#!/minna_kinnunen/status/1190189952614752257</t>
  </si>
  <si>
    <t>https://twitter.com/#!/businesstre_fi/status/1186961617159970817</t>
  </si>
  <si>
    <t>https://twitter.com/#!/businesstre_fi/status/1190223561262346241</t>
  </si>
  <si>
    <t>https://twitter.com/#!/businesstre_fi/status/1190223574965063682</t>
  </si>
  <si>
    <t>https://twitter.com/#!/businesstre_fi/status/1187708532440911872</t>
  </si>
  <si>
    <t>https://twitter.com/#!/tietosuomi/status/1188795080766820352</t>
  </si>
  <si>
    <t>https://twitter.com/#!/tietosuomi/status/1191029825374478336</t>
  </si>
  <si>
    <t>https://twitter.com/#!/aaltoari/status/1188842000017178624</t>
  </si>
  <si>
    <t>https://twitter.com/#!/aulipeltola/status/1191057153056002049</t>
  </si>
  <si>
    <t>https://twitter.com/#!/hiedanranta/status/1191676549860339713</t>
  </si>
  <si>
    <t>https://twitter.com/#!/reijovaliharju/status/1191799779921158152</t>
  </si>
  <si>
    <t>1186631537086943238</t>
  </si>
  <si>
    <t>1186943182157877248</t>
  </si>
  <si>
    <t>1186956678828384257</t>
  </si>
  <si>
    <t>1187286397624999936</t>
  </si>
  <si>
    <t>1187303552718381056</t>
  </si>
  <si>
    <t>1187334442345521157</t>
  </si>
  <si>
    <t>1188787929352683520</t>
  </si>
  <si>
    <t>1188815607032156160</t>
  </si>
  <si>
    <t>1188816622523502597</t>
  </si>
  <si>
    <t>1187296871150182400</t>
  </si>
  <si>
    <t>1188805268588638210</t>
  </si>
  <si>
    <t>1188791700480778241</t>
  </si>
  <si>
    <t>1188841361270890497</t>
  </si>
  <si>
    <t>1188794547339444224</t>
  </si>
  <si>
    <t>1189123673225125888</t>
  </si>
  <si>
    <t>1189125055533461504</t>
  </si>
  <si>
    <t>1187357108435595271</t>
  </si>
  <si>
    <t>1187323863950090240</t>
  </si>
  <si>
    <t>1189124909487808513</t>
  </si>
  <si>
    <t>1189178419176558593</t>
  </si>
  <si>
    <t>1189402924583137281</t>
  </si>
  <si>
    <t>1187328464216608768</t>
  </si>
  <si>
    <t>1189807443561385984</t>
  </si>
  <si>
    <t>1189808914558341120</t>
  </si>
  <si>
    <t>1189809752618029056</t>
  </si>
  <si>
    <t>1189810350159466496</t>
  </si>
  <si>
    <t>1189821631339925505</t>
  </si>
  <si>
    <t>1189830752436965376</t>
  </si>
  <si>
    <t>1187283967793422336</t>
  </si>
  <si>
    <t>1187283597243367425</t>
  </si>
  <si>
    <t>1189836765701558274</t>
  </si>
  <si>
    <t>1189870705548107781</t>
  </si>
  <si>
    <t>1189871898680795136</t>
  </si>
  <si>
    <t>1189901926399389696</t>
  </si>
  <si>
    <t>1189906272285581312</t>
  </si>
  <si>
    <t>1187286257212284928</t>
  </si>
  <si>
    <t>1189965561595338753</t>
  </si>
  <si>
    <t>1190158574384758785</t>
  </si>
  <si>
    <t>1190165638339272704</t>
  </si>
  <si>
    <t>1190223186618716161</t>
  </si>
  <si>
    <t>1187280833616535552</t>
  </si>
  <si>
    <t>1186961487719489536</t>
  </si>
  <si>
    <t>1186177268709765121</t>
  </si>
  <si>
    <t>1186961962011451392</t>
  </si>
  <si>
    <t>1186944548674641921</t>
  </si>
  <si>
    <t>1186537847236509698</t>
  </si>
  <si>
    <t>1187373163832926209</t>
  </si>
  <si>
    <t>1189494585803919361</t>
  </si>
  <si>
    <t>1189497526094831616</t>
  </si>
  <si>
    <t>1189649399519088643</t>
  </si>
  <si>
    <t>1189552741410136066</t>
  </si>
  <si>
    <t>1189785783978336256</t>
  </si>
  <si>
    <t>1189803717584990208</t>
  </si>
  <si>
    <t>1189829012153143296</t>
  </si>
  <si>
    <t>1189142499408973824</t>
  </si>
  <si>
    <t>1190183141983559680</t>
  </si>
  <si>
    <t>1186960660187549699</t>
  </si>
  <si>
    <t>1190204291929313281</t>
  </si>
  <si>
    <t>1190189952614752257</t>
  </si>
  <si>
    <t>1186961617159970817</t>
  </si>
  <si>
    <t>1190223561262346241</t>
  </si>
  <si>
    <t>1190223574965063682</t>
  </si>
  <si>
    <t>1187708532440911872</t>
  </si>
  <si>
    <t>1188795080766820352</t>
  </si>
  <si>
    <t>1191029825374478336</t>
  </si>
  <si>
    <t>1188842000017178624</t>
  </si>
  <si>
    <t>1191057153056002049</t>
  </si>
  <si>
    <t>1191676549860339713</t>
  </si>
  <si>
    <t>1191799779921158152</t>
  </si>
  <si>
    <t>1188815825131790342</t>
  </si>
  <si>
    <t>1189628266035986438</t>
  </si>
  <si>
    <t/>
  </si>
  <si>
    <t>473966644</t>
  </si>
  <si>
    <t>1913609670</t>
  </si>
  <si>
    <t>2702411225</t>
  </si>
  <si>
    <t>2561239044</t>
  </si>
  <si>
    <t>fi</t>
  </si>
  <si>
    <t>en</t>
  </si>
  <si>
    <t>Twitter Web App</t>
  </si>
  <si>
    <t>Twitter for iPhone</t>
  </si>
  <si>
    <t>TheApisInLiège</t>
  </si>
  <si>
    <t>Twitter for Android</t>
  </si>
  <si>
    <t>Cyber Security Feed</t>
  </si>
  <si>
    <t>Twitter Web Client</t>
  </si>
  <si>
    <t>TweetDeck</t>
  </si>
  <si>
    <t>Twitter for iPad</t>
  </si>
  <si>
    <t>Kauppalehti</t>
  </si>
  <si>
    <t>Salesforce - Social Studio</t>
  </si>
  <si>
    <t>Retweet</t>
  </si>
  <si>
    <t>23.545738,61.230767 
23.967192,61.230767 
23.967192,61.432459 
23.545738,61.432459</t>
  </si>
  <si>
    <t>23.542135,61.427285 
24.1184937,61.427285 
24.1184937,61.836577 
23.542135,61.836577</t>
  </si>
  <si>
    <t>23.857998,61.449489 
23.857998,61.449489 
23.857998,61.449489 
23.857998,61.449489</t>
  </si>
  <si>
    <t>Finland</t>
  </si>
  <si>
    <t>FI</t>
  </si>
  <si>
    <t>Lempäälä, Suomi</t>
  </si>
  <si>
    <t>Tampere, Finland</t>
  </si>
  <si>
    <t>Kampusklubi</t>
  </si>
  <si>
    <t>3a269fb4ff679ed1</t>
  </si>
  <si>
    <t>e3ba9e096a0fc232</t>
  </si>
  <si>
    <t>0caa8c7fd414f000</t>
  </si>
  <si>
    <t>Lempäälä</t>
  </si>
  <si>
    <t>Tampere</t>
  </si>
  <si>
    <t>city</t>
  </si>
  <si>
    <t>poi</t>
  </si>
  <si>
    <t>https://api.twitter.com/1.1/geo/id/3a269fb4ff679ed1.json</t>
  </si>
  <si>
    <t>https://api.twitter.com/1.1/geo/id/e3ba9e096a0fc232.json</t>
  </si>
  <si>
    <t>https://api.twitter.com/1.1/geo/id/0caa8c7fd414f000.json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</si>
  <si>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</si>
  <si>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</si>
  <si>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</si>
  <si>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</si>
  <si>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</si>
  <si>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</si>
  <si>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</si>
  <si>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</si>
  <si>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</si>
  <si>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</si>
  <si>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</si>
  <si>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</si>
  <si>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</si>
  <si>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</si>
  <si>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</si>
  <si>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</si>
  <si>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</si>
  <si>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</si>
  <si>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</si>
  <si>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</si>
  <si>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</si>
  <si>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Tampere_EU</t>
  </si>
  <si>
    <t>Tampereenseutu</t>
  </si>
  <si>
    <t>DIMECC</t>
  </si>
  <si>
    <t>Tampereen kaupunki</t>
  </si>
  <si>
    <t>Business Tampere FI</t>
  </si>
  <si>
    <t>Smart City Tampere</t>
  </si>
  <si>
    <t>Pirkanmaan liitto</t>
  </si>
  <si>
    <t>Jukka Reunavuori</t>
  </si>
  <si>
    <t>Ylöjärven kaupunki</t>
  </si>
  <si>
    <t>Ylöjärven Yrittäjät</t>
  </si>
  <si>
    <t>RetweetBot</t>
  </si>
  <si>
    <t>Learning Scoop</t>
  </si>
  <si>
    <t>Hely Marleena</t>
  </si>
  <si>
    <t>Messukeskus</t>
  </si>
  <si>
    <t>Heini Pertta</t>
  </si>
  <si>
    <t>Tieto Suomi</t>
  </si>
  <si>
    <t>Matti Välimäki</t>
  </si>
  <si>
    <t>te-palvelut.fi</t>
  </si>
  <si>
    <t>Varsinais-Suomen ELY</t>
  </si>
  <si>
    <t>ELY-keskus</t>
  </si>
  <si>
    <t>Pirkanmaan ELY-keskus</t>
  </si>
  <si>
    <t>ELY-keskus Satakunta</t>
  </si>
  <si>
    <t>Suomen Yrittäjät</t>
  </si>
  <si>
    <t>THLmonikulttuurisuus</t>
  </si>
  <si>
    <t>Maria Ohisalo</t>
  </si>
  <si>
    <t>Timo Harakka</t>
  </si>
  <si>
    <t>TEM</t>
  </si>
  <si>
    <t>Migration Institute of Finland</t>
  </si>
  <si>
    <t>Business Finland</t>
  </si>
  <si>
    <t>Leopold Van Otterheuvel</t>
  </si>
  <si>
    <t>Päivi Nurminen</t>
  </si>
  <si>
    <t>Finnair</t>
  </si>
  <si>
    <t>Finavia</t>
  </si>
  <si>
    <t>Tampereen kauppakamari ⚙️</t>
  </si>
  <si>
    <t>_xD83C__xDF4D_ Henna Niiranen | Growth Enthusiast</t>
  </si>
  <si>
    <t>Kari Muranen</t>
  </si>
  <si>
    <t>Petri Nykänen</t>
  </si>
  <si>
    <t>AI Hub Tampere</t>
  </si>
  <si>
    <t>Allied ICT Finland</t>
  </si>
  <si>
    <t>Heini Wallander</t>
  </si>
  <si>
    <t>Kimmo Rouhiainen</t>
  </si>
  <si>
    <t>Valaa Techologies</t>
  </si>
  <si>
    <t>Kirsi Reiman</t>
  </si>
  <si>
    <t>Pauli Kuosmanen</t>
  </si>
  <si>
    <t>Joni Mettälä</t>
  </si>
  <si>
    <t>Minna Kinnunen</t>
  </si>
  <si>
    <t>Nokia</t>
  </si>
  <si>
    <t>TribeTampere</t>
  </si>
  <si>
    <t>Ilkka Vuorenmaa</t>
  </si>
  <si>
    <t>Marko Jarva</t>
  </si>
  <si>
    <t>Tampere ES</t>
  </si>
  <si>
    <t>Antti Karjaluoto</t>
  </si>
  <si>
    <t>Tommi Uitti</t>
  </si>
  <si>
    <t>Juho Mäkinen</t>
  </si>
  <si>
    <t>Kekri Food + Tech</t>
  </si>
  <si>
    <t>XenomatiX</t>
  </si>
  <si>
    <t>Teknologiamessut</t>
  </si>
  <si>
    <t>Tampere University</t>
  </si>
  <si>
    <t>Xiaomi #FortuneGlobal500</t>
  </si>
  <si>
    <t>Joni Kämäräinen</t>
  </si>
  <si>
    <t>Ari Aalto</t>
  </si>
  <si>
    <t>Auli Peltola</t>
  </si>
  <si>
    <t>Hiedanranta</t>
  </si>
  <si>
    <t>Reijo Väliharju</t>
  </si>
  <si>
    <t>Tampereen ja Pirkanmaan EU-toimisto / Tampere Region EU Office</t>
  </si>
  <si>
    <t>Yhdessä tekemisen edelläkävijä ja kansainvälinen älykkään kasvun keskus.  #tampereenseutu</t>
  </si>
  <si>
    <t>#Digitalisaatio tarvitsee tekijöitä! #innovaatiot #tutkimus #Digitalisation? Someone has to roll up the sleeves! #innovation #research</t>
  </si>
  <si>
    <t>Tampereen kaupunki - City of Tampere. Uutisvirtaa verkkosivuiltamme kaikilta toimialoilta. Muu twiittailu kaupungin viestinnän hyppysissä.</t>
  </si>
  <si>
    <t>Business Tampere - Teemme seutua tunnetuksi elinvoimaisena paikkana yrittää, kasvaa ja kansainvälistyä. Tweets in English @BusinessTampere #businesstampere</t>
  </si>
  <si>
    <t>Grow. Smart. Together. with us! City of Tampere program for innovative solutions through ecosystems. #SmartTampere</t>
  </si>
  <si>
    <t>#Pirkanmaa´n liitto on kuntayhtymä, koko maakunnan hyväksi #edunvalvonta #aluekehitys #maakuntakaava #innovaatio #tulevaisuustyö #ilmasto #EU-rahoitus.</t>
  </si>
  <si>
    <t>Business Advisor, @BusinessTampere
Working for regional business development. Also passionate about growth companies, exercise, dancing and minigolf.</t>
  </si>
  <si>
    <t>Ylöjärven kaupungin virallinen Twitter-sivu. Tiedotteita, tapahtumia ja tunnelmia. Kysymyksiä ja vastauksia. #Ylöjärvi #YLOvaltuusto - 150 vuotta 2019 -</t>
  </si>
  <si>
    <t>Ylöjärven Yrittäjät on Pirkanmaan Yrittäjät -aluejärjestön paikallisyhdistys.</t>
  </si>
  <si>
    <t>I'm a bot created by @killou64 on a @Raspberry_pi, to retweet all tweets that talk about #cybersecurity.</t>
  </si>
  <si>
    <t>The Miracle of Finnish #Education - How do we do it? #Finland as educational powerhouse with long track record #pedagogy &amp; proven results.#Teaching is the tool</t>
  </si>
  <si>
    <t>Cyber Security News in 1 place!  Retweets original Cyber Sec tweets. _xD83E__xDD16_ made by @AbdirahiimYa</t>
  </si>
  <si>
    <t>beep beep boop</t>
  </si>
  <si>
    <t>Uutisia tuhansien tapahtumien talosta, miljoonan kävijän Messukeskuksesta. #messukeskus, https://t.co/H0tZYCpNVn</t>
  </si>
  <si>
    <t>It's all about communications. Tweets about disruptive tech, digital transformation, marketing and comms. Working @TietoSuomi</t>
  </si>
  <si>
    <t>Teknologia-, liiketoiminta- ja muotoiluosaaminen saman katon alta. Pinnalla #Tieto50 #Digitalisaatio #CEM #IoT #Pilvipalvelut #Startup</t>
  </si>
  <si>
    <t>Researcher, @info_migration &amp; Centre for Parliamentary Studies (Eduskuntatutkimuksen keskus)/Pol.history @UniTurku - #migration &amp; politics post-WW2, #populism</t>
  </si>
  <si>
    <t>Ajankohtaista TE-palveluista. Twiittaajana virka-aikana valtakunnallinen verkkotoimitus. Arbets- och näringsbyråns nyheter, evenemang och e-tjänster.</t>
  </si>
  <si>
    <t>Ajankohtaista Varsinais-Suomen ELY-keskuksesta. Twiittaajina johto, asiantuntijat ja viestintä.</t>
  </si>
  <si>
    <t>Ajankohtaista elinkeino-, liikenne- ja ympäristökeskusten toimialojen saralta. Twiittaajana virka-aikana valtakunnallinen verkkotoimitus. #ELYkeskus</t>
  </si>
  <si>
    <t>Ajankohtaista #Pirkanmaa'n #elinkeino-, #liikenne- ja #ympäristö'keskuksen toiminnasta ja palveluista. #ELYkeskus</t>
  </si>
  <si>
    <t>Ajankohtaista Satakunnan elinkeino-, liikenne- ja ympäristökeskuksesta.</t>
  </si>
  <si>
    <t>SY vaikuttaa, että yhteiskunta kannustaa yrittäjyyteen. Raivaamme esteitä yrittäjyyden tieltä ja tarjoamme apua! Liity https://www.yrittajat.fi/liity#</t>
  </si>
  <si>
    <t>MONET - THL:n monikulttuurisuuden asiantuntijat twiittaavat monikulttuurisuusasioista.</t>
  </si>
  <si>
    <t>Minister of the Interior, Member of the Finnish Parliament, Chair of the Greens of Finland @vihreat, PhD, feminist, #Helsinki City councillor</t>
  </si>
  <si>
    <t>Työministeri, kansanedustaja (sd). Minister of Employment, MP. Toimittaja, kirjailija, isä, koripallomies. Maailman rahat, Euroopan talous, Suomen tulevaisuus.</t>
  </si>
  <si>
    <t>Työ- ja elinkeinoministeriö - Arbets- och näringsministeriet - Ministry of Economic Affairs and Employment. TEM luo kestävän kasvun edellytyksiä.</t>
  </si>
  <si>
    <t>Siirtolaisuusinstituutti – Migrationsinstitutet – Migration Institute of Finland – Researching migration since 1974</t>
  </si>
  <si>
    <t>We fund and help Finnish companies grow and develop innovations to become global success stories. We are part of @TeamFinlandfi network</t>
  </si>
  <si>
    <t>Seutujohtaja, Tampereen kaupunkiseutu</t>
  </si>
  <si>
    <t>Follow us to hear what's latest with Finnair and to talk with us! For customer inquiries, please contact http://t.co/RDJ5GkjS @FinnairHelps</t>
  </si>
  <si>
    <t>The Finnish airport operator. Our 21 airports in Finland carry over 22 million passengers annually. Join the conversation! Finavia – For #smoothtravelling.</t>
  </si>
  <si>
    <t>Tampereen kauppakamari edistää #Pirkanmaa:lla elinkeinoelämän toimintaedellytyksiä, #kasvu:a &amp; kansainvälistymistä #k2tre #vaikuttaminen</t>
  </si>
  <si>
    <t>Fueling growth by doing meaningful stuff with inspirational people • Growth Marketing Lead @TietoCorp • IG: @h.ennan</t>
  </si>
  <si>
    <t>DIMECC Intelligent Industry Ecosystem Lead and driving digital transformation. Tweets personal.</t>
  </si>
  <si>
    <t>EN/FIN / Business Development for @BusinessTampere, #Tampere #Finland. News from others &amp; Opinions from me. Profile: https://t.co/ioWqMuGdqm</t>
  </si>
  <si>
    <t>A rendezvous to build the intelligent future @TampereUni</t>
  </si>
  <si>
    <t>Allied ICT Finland (AIF) is the largest collaboration network in North Europe, working to achieve a permanent boost in Finnish R&amp;D investments.</t>
  </si>
  <si>
    <t>#technology #society #science #business #Tampere @BusinessTampere #motherhood #urajaperhe #mothersinbusiness @MiB_ry</t>
  </si>
  <si>
    <t>A family guy. #foodtech /  Food Techies. #blockchain / Chainfrog. #startup / Kimmo Rouhiainen Consulting. #fund / Digirockstars.</t>
  </si>
  <si>
    <t>Johtava asiantuntija, korkeakoulu-uudistus, Tampereen yliopisto @TampereUni. #humanpotentialunlimited #ihminenratkaisee</t>
  </si>
  <si>
    <t>#Prof|#Dr|#eMBA  #Director at @TampereUni</t>
  </si>
  <si>
    <t>Developing communities, events, and organisations. Investing time in @TampereES, @y_kampus, @JCI_United. Business Information Systems student at @TAMK_UAS.</t>
  </si>
  <si>
    <t>Innovaatiot syntyvät rajapinnoilla: Kampusklubi yhdistää yritykset ja yliopistot, tutkimuksen ja tuotekehityksen. #sykoy #Hervanta #Kampusareena #cocreation</t>
  </si>
  <si>
    <t>We create the technology to connect the world. Come shape the future with us and transform human experience. For phones, visit @NokiaMobile.</t>
  </si>
  <si>
    <t>Uniting Tampere #startup #ecosystem since 2017 at P47.</t>
  </si>
  <si>
    <t>Isä, varatuomari, golffari, futisvalkku, tuumija, lakimies, Tappara-fani. Twiitit omia älynväläyksiä.Father, golfer, soccer coach, lawyer, Tappara fan.ownideas</t>
  </si>
  <si>
    <t>Pormestari ja kh pj | #Mayor of #Pirkkala Kulmakivet: työ | talous | hyvinvointi | ympäristö | asenne | Viiden tähden kunta | ⭐️⭐️⭐️⭐️⭐️</t>
  </si>
  <si>
    <t>Tampere ES is a non-profit, student-led open community where diverse people can meet and create their personal network. Part of @TribeTampere.</t>
  </si>
  <si>
    <t>Disruptive Renewal Officer @dimecc_fi. Leading the Intelligent Industry -ecosystem. Digital  industry observer. Accenture alumni. Opinions expressed are my own.</t>
  </si>
  <si>
    <t>Business Student @TampereUni | President @TampereES | Love Humans, Solving Problems &amp; Beer | Fisherman</t>
  </si>
  <si>
    <t>We are the voice of Food + Tech in Finland connecting players locally and internationally. Welcome to join our ecosystem! Contact us via our web page.</t>
  </si>
  <si>
    <t>XenomatiX is the first company to offer true solid-state #LiDAR solutions for advanced driver assistance systems (#ADAS) and #autonomousdriving (AD).</t>
  </si>
  <si>
    <t>Mitä uusi #teknologia mahdollistaa sinulle? 5.-7.11.2019 @Messukeskus, Helsinki #Teknologia19</t>
  </si>
  <si>
    <t>Tampere University is one of the most multidisciplinary universities in Finland. We believe in humanity and science. #HumanPotentialUnlimited #ihminenratkaisee</t>
  </si>
  <si>
    <t>#Irish in #Tampere. Co-founder CMO @eChargie. #economicdevelopment #FDI  @BusinessTampere. #ImagingTampere &amp; #AutoTampere coordinator. Co-founder @irishfestoulu</t>
  </si>
  <si>
    <t>_xD83D__xDCF1_The world's fourth-largest smartphone brand
_xD83C__xDFD8_The world's largest consumer IoT platform
_xD83C__xDF10_The youngest company on the #Global500 list
_xD83D__xDC99_#InnovationForEveryone</t>
  </si>
  <si>
    <t>Associate Professor, Computing Sciences, Tampere University - Computer vision, image processing, machine learning, pattern recognition.</t>
  </si>
  <si>
    <t>Vaikka menestystä on monenlaista, kaava on aina sama. Tieto + Oivallus + Uskallus = Menestys. Kauppalehti on olemassa, jotta sinä menestyisit.</t>
  </si>
  <si>
    <t>Head of Automotive and Smart Devices @ Tieto. Special interest areas: Automotive, Consumer Electronics, Agile R&amp;D, AI, Leadership.</t>
  </si>
  <si>
    <t>Expert Partner, Data Analytics and API Management</t>
  </si>
  <si>
    <t>Tulevaisuuden älykäs ja kestävä kaupunginosa Näsijärven rannalla. Smart and sustainable lakeside city district of the future in Tampere, Finland.</t>
  </si>
  <si>
    <t>Project Divelopment Director @Hiedanranta circular economy, city development, City of Tampere</t>
  </si>
  <si>
    <t>Bryssel, Belgia</t>
  </si>
  <si>
    <t>Tampere, Suomi</t>
  </si>
  <si>
    <t>Pirkanmaa</t>
  </si>
  <si>
    <t>Ylöjärvi</t>
  </si>
  <si>
    <t>Suomi</t>
  </si>
  <si>
    <t>Internet</t>
  </si>
  <si>
    <t>Helsinki, Finland</t>
  </si>
  <si>
    <t>Finland - email: mtaval@utu.fi</t>
  </si>
  <si>
    <t>Varsinais-Suomi ja Satakunta</t>
  </si>
  <si>
    <t>Pori, Suomi</t>
  </si>
  <si>
    <t>Helsinki, Suomi</t>
  </si>
  <si>
    <t>Hämeenkatu 13, Turku, Finland</t>
  </si>
  <si>
    <t>Espoo, Suomi</t>
  </si>
  <si>
    <t>Tampere Region, Finland</t>
  </si>
  <si>
    <t>Espoo, Finland</t>
  </si>
  <si>
    <t>Pirkkala - Finland</t>
  </si>
  <si>
    <t>Louvain, Belgium</t>
  </si>
  <si>
    <t>Messukeskus, Helsinki</t>
  </si>
  <si>
    <t>Nearby</t>
  </si>
  <si>
    <t>https://t.co/qgoqoRwFFl</t>
  </si>
  <si>
    <t>http://t.co/1pEF3MQuh8</t>
  </si>
  <si>
    <t>https://t.co/tg1VZ2SlHL</t>
  </si>
  <si>
    <t>http://t.co/sKOECRlsLJ</t>
  </si>
  <si>
    <t>https://t.co/2wT2Ufh041</t>
  </si>
  <si>
    <t>https://t.co/dDMwBKQ7PS</t>
  </si>
  <si>
    <t>http://www.pirkanmaa.fi</t>
  </si>
  <si>
    <t>https://t.co/HjdvsUMjTA</t>
  </si>
  <si>
    <t>http://t.co/quDDH3WT6p</t>
  </si>
  <si>
    <t>http://t.co/rDvXIc03K7</t>
  </si>
  <si>
    <t>https://t.co/epZ2YVK6Fm</t>
  </si>
  <si>
    <t>https://t.co/JcRGXcBCQS</t>
  </si>
  <si>
    <t>https://t.co/AwsQbnpF4P</t>
  </si>
  <si>
    <t>https://t.co/AisTUaOs5m</t>
  </si>
  <si>
    <t>http://t.co/icmv5SbCjW</t>
  </si>
  <si>
    <t>https://t.co/kYxlbFvnj1</t>
  </si>
  <si>
    <t>http://www.ely-keskus.fi</t>
  </si>
  <si>
    <t>http://t.co/ZKlqoF3K0a</t>
  </si>
  <si>
    <t>http://www.ely-keskus.fi/satakunta</t>
  </si>
  <si>
    <t>http://www.yrittajat.fi</t>
  </si>
  <si>
    <t>https://t.co/f6UBLjFPFk</t>
  </si>
  <si>
    <t>https://t.co/byNzyMCIXA</t>
  </si>
  <si>
    <t>http://www.facebook.com/harakkatimo</t>
  </si>
  <si>
    <t>http://t.co/HAZz4pSZTO</t>
  </si>
  <si>
    <t>https://t.co/S1Ipo3hEAl</t>
  </si>
  <si>
    <t>http://www.businessfinland.fi</t>
  </si>
  <si>
    <t>https://t.co/1pEF3LZGSW</t>
  </si>
  <si>
    <t>http://t.co/eiciaIqgsw</t>
  </si>
  <si>
    <t>https://t.co/jNmqOmh3kV</t>
  </si>
  <si>
    <t>https://t.co/Oqr5TuiURA</t>
  </si>
  <si>
    <t>https://t.co/vh7UeWmglU</t>
  </si>
  <si>
    <t>https://t.co/L3W7U9EHi1</t>
  </si>
  <si>
    <t>https://t.co/a4WASjhWsy</t>
  </si>
  <si>
    <t>https://t.co/T1Zqwc7SSI</t>
  </si>
  <si>
    <t>https://t.co/3JrLLf506e</t>
  </si>
  <si>
    <t>https://t.co/BIC8698mFH</t>
  </si>
  <si>
    <t>https://t.co/6cqcKStSzL</t>
  </si>
  <si>
    <t>https://t.co/lWlSLDmD5n</t>
  </si>
  <si>
    <t>https://sykoy.fi/kampusklubi/</t>
  </si>
  <si>
    <t>https://t.co/FEpPtECyRO</t>
  </si>
  <si>
    <t>https://t.co/VeJW8qsdFo</t>
  </si>
  <si>
    <t>https://t.co/xdCd8KnCcM</t>
  </si>
  <si>
    <t>http://t.co/PfOgGpPPyv</t>
  </si>
  <si>
    <t>https://t.co/uadBlysOpf</t>
  </si>
  <si>
    <t>https://t.co/ngtTCTRmZC</t>
  </si>
  <si>
    <t>https://t.co/uupRSdd8Lt</t>
  </si>
  <si>
    <t>http://www.tuni.fi</t>
  </si>
  <si>
    <t>https://t.co/FaN6zlGW30</t>
  </si>
  <si>
    <t>https://t.co/w32QQ6vNld</t>
  </si>
  <si>
    <t>https://t.co/MpD6CoRfMf</t>
  </si>
  <si>
    <t>http://www.kauppalehti.fi</t>
  </si>
  <si>
    <t>https://t.co/ryjGNWlfWn</t>
  </si>
  <si>
    <t>https://t.co/UOnGmS9Ss5</t>
  </si>
  <si>
    <t>https://t.co/WwJvd2Zi5E</t>
  </si>
  <si>
    <t>https://pbs.twimg.com/profile_banners/829732611073404928/1486660310</t>
  </si>
  <si>
    <t>https://pbs.twimg.com/profile_banners/2999458397/1422272422</t>
  </si>
  <si>
    <t>https://pbs.twimg.com/profile_banners/156944425/1471251041</t>
  </si>
  <si>
    <t>https://pbs.twimg.com/profile_banners/86911266/1571660400</t>
  </si>
  <si>
    <t>https://pbs.twimg.com/profile_banners/2294498827/1555057262</t>
  </si>
  <si>
    <t>https://pbs.twimg.com/profile_banners/737000879941898240/1554982489</t>
  </si>
  <si>
    <t>https://pbs.twimg.com/profile_banners/130084884/1355481470</t>
  </si>
  <si>
    <t>https://pbs.twimg.com/profile_banners/4332268156/1449612067</t>
  </si>
  <si>
    <t>https://pbs.twimg.com/profile_banners/3291035135/1546424721</t>
  </si>
  <si>
    <t>https://pbs.twimg.com/profile_banners/1162300419642744833/1565982877</t>
  </si>
  <si>
    <t>https://pbs.twimg.com/profile_banners/765512584946708480/1519394706</t>
  </si>
  <si>
    <t>https://pbs.twimg.com/profile_banners/1131854274223366144/1558718830</t>
  </si>
  <si>
    <t>https://pbs.twimg.com/profile_banners/296177102/1557895093</t>
  </si>
  <si>
    <t>https://pbs.twimg.com/profile_banners/1157322235/1524916321</t>
  </si>
  <si>
    <t>https://pbs.twimg.com/profile_banners/1200799908/1512463788</t>
  </si>
  <si>
    <t>https://pbs.twimg.com/profile_banners/473966644/1531137718</t>
  </si>
  <si>
    <t>https://pbs.twimg.com/profile_banners/2436917634/1400500988</t>
  </si>
  <si>
    <t>https://pbs.twimg.com/profile_banners/2829250282/1558501750</t>
  </si>
  <si>
    <t>https://pbs.twimg.com/profile_banners/2336443922/1566193157</t>
  </si>
  <si>
    <t>https://pbs.twimg.com/profile_banners/2469223958/1566885023</t>
  </si>
  <si>
    <t>https://pbs.twimg.com/profile_banners/724541518216855552/1543833302</t>
  </si>
  <si>
    <t>https://pbs.twimg.com/profile_banners/105889817/1549450055</t>
  </si>
  <si>
    <t>https://pbs.twimg.com/profile_banners/837272327536721921/1488458557</t>
  </si>
  <si>
    <t>https://pbs.twimg.com/profile_banners/798095178/1564692619</t>
  </si>
  <si>
    <t>https://pbs.twimg.com/profile_banners/1374546126/1401869658</t>
  </si>
  <si>
    <t>https://pbs.twimg.com/profile_banners/434782047/1564378899</t>
  </si>
  <si>
    <t>https://pbs.twimg.com/profile_banners/2976119355/1494918662</t>
  </si>
  <si>
    <t>https://pbs.twimg.com/profile_banners/808495806/1515003844</t>
  </si>
  <si>
    <t>https://pbs.twimg.com/profile_banners/2702411225/1544517914</t>
  </si>
  <si>
    <t>https://pbs.twimg.com/profile_banners/1913609670/1460129490</t>
  </si>
  <si>
    <t>https://pbs.twimg.com/profile_banners/16694416/1551170435</t>
  </si>
  <si>
    <t>https://pbs.twimg.com/profile_banners/804371911/1516356150</t>
  </si>
  <si>
    <t>https://pbs.twimg.com/profile_banners/286255386/1572005200</t>
  </si>
  <si>
    <t>https://pbs.twimg.com/profile_banners/2150578241/1561786367</t>
  </si>
  <si>
    <t>https://pbs.twimg.com/profile_banners/1201248750/1568396291</t>
  </si>
  <si>
    <t>https://pbs.twimg.com/profile_banners/73436089/1502873884</t>
  </si>
  <si>
    <t>https://pbs.twimg.com/profile_banners/1070984035021795328/1544177982</t>
  </si>
  <si>
    <t>https://pbs.twimg.com/profile_banners/994113769444904960/1527581090</t>
  </si>
  <si>
    <t>https://pbs.twimg.com/profile_banners/467659217/1519757699</t>
  </si>
  <si>
    <t>https://pbs.twimg.com/profile_banners/1732919708/1445704369</t>
  </si>
  <si>
    <t>https://pbs.twimg.com/profile_banners/1002916774382374913/1527949057</t>
  </si>
  <si>
    <t>https://pbs.twimg.com/profile_banners/1480145948/1536607371</t>
  </si>
  <si>
    <t>https://pbs.twimg.com/profile_banners/74979251/1427173412</t>
  </si>
  <si>
    <t>https://pbs.twimg.com/profile_banners/69913043/1535148424</t>
  </si>
  <si>
    <t>https://pbs.twimg.com/profile_banners/2203503269/1465675982</t>
  </si>
  <si>
    <t>https://pbs.twimg.com/profile_banners/912970098331324416/1542609816</t>
  </si>
  <si>
    <t>https://pbs.twimg.com/profile_banners/24727891/1552034212</t>
  </si>
  <si>
    <t>https://pbs.twimg.com/profile_banners/898512525851054080/1527087429</t>
  </si>
  <si>
    <t>https://pbs.twimg.com/profile_banners/19583446/1399143562</t>
  </si>
  <si>
    <t>https://pbs.twimg.com/profile_banners/27617566/1572113491</t>
  </si>
  <si>
    <t>https://pbs.twimg.com/profile_banners/2794321066/1412421225</t>
  </si>
  <si>
    <t>https://pbs.twimg.com/profile_banners/312531882/1425374013</t>
  </si>
  <si>
    <t>https://pbs.twimg.com/profile_banners/793106109368270848/1571078989</t>
  </si>
  <si>
    <t>https://pbs.twimg.com/profile_banners/1184737767064031232/1571990083</t>
  </si>
  <si>
    <t>https://pbs.twimg.com/profile_banners/1043071766019678212/1557751790</t>
  </si>
  <si>
    <t>https://pbs.twimg.com/profile_banners/3063827195/1555314356</t>
  </si>
  <si>
    <t>https://pbs.twimg.com/profile_banners/104768601/1540530475</t>
  </si>
  <si>
    <t>https://pbs.twimg.com/profile_banners/14213980/1521373988</t>
  </si>
  <si>
    <t>https://pbs.twimg.com/profile_banners/377228272/1568292534</t>
  </si>
  <si>
    <t>https://pbs.twimg.com/profile_banners/2561239044/1570199021</t>
  </si>
  <si>
    <t>https://pbs.twimg.com/profile_banners/34621907/1413290929</t>
  </si>
  <si>
    <t>https://pbs.twimg.com/profile_banners/1129014019/1426410655</t>
  </si>
  <si>
    <t>https://pbs.twimg.com/profile_banners/820908857518067713/1569823892</t>
  </si>
  <si>
    <t>https://pbs.twimg.com/profile_banners/917645913362960384/1507620737</t>
  </si>
  <si>
    <t>http://abs.twimg.com/images/themes/theme1/bg.png</t>
  </si>
  <si>
    <t>http://abs.twimg.com/images/themes/theme14/bg.gif</t>
  </si>
  <si>
    <t>http://abs.twimg.com/images/themes/theme7/bg.gif</t>
  </si>
  <si>
    <t>http://abs.twimg.com/images/themes/theme16/bg.gif</t>
  </si>
  <si>
    <t>http://abs.twimg.com/images/themes/theme11/bg.gif</t>
  </si>
  <si>
    <t>http://abs.twimg.com/images/themes/theme15/bg.png</t>
  </si>
  <si>
    <t>http://abs.twimg.com/images/themes/theme18/bg.gif</t>
  </si>
  <si>
    <t>http://abs.twimg.com/images/themes/theme5/bg.gif</t>
  </si>
  <si>
    <t>http://abs.twimg.com/images/themes/theme9/bg.gif</t>
  </si>
  <si>
    <t>http://abs.twimg.com/images/themes/theme8/bg.gif</t>
  </si>
  <si>
    <t>http://abs.twimg.com/images/themes/theme2/bg.gif</t>
  </si>
  <si>
    <t>http://abs.twimg.com/images/themes/theme4/bg.gif</t>
  </si>
  <si>
    <t>http://pbs.twimg.com/profile_images/843938759964016641/x3w6qpvH_normal.jpg</t>
  </si>
  <si>
    <t>http://pbs.twimg.com/profile_images/1080410982730657794/b1SEbryH_normal.jpg</t>
  </si>
  <si>
    <t>http://pbs.twimg.com/profile_images/3083751402/0bebbec4d10af6f53a3eb4a53cd2a7aa_normal.png</t>
  </si>
  <si>
    <t>http://pbs.twimg.com/profile_images/765518143414530048/_8qcruyL_normal.jpg</t>
  </si>
  <si>
    <t>http://pbs.twimg.com/profile_images/1145583716170895366/EhfX0ugm_normal.jpg</t>
  </si>
  <si>
    <t>http://pbs.twimg.com/profile_images/1148474550847496192/gb9Bllra_normal.png</t>
  </si>
  <si>
    <t>http://pbs.twimg.com/profile_images/456056641201250304/GmrCdb_A_normal.jpeg</t>
  </si>
  <si>
    <t>http://pbs.twimg.com/profile_images/1163689635236782080/E_5XJlG3_normal.jpg</t>
  </si>
  <si>
    <t>http://pbs.twimg.com/profile_images/1163323793529593857/s9T5GCa3_normal.png</t>
  </si>
  <si>
    <t>http://pbs.twimg.com/profile_images/1163711433634406401/ezfT1Zla_normal.jpg</t>
  </si>
  <si>
    <t>http://pbs.twimg.com/profile_images/724542165905477632/RJJ5BqGV_normal.jpg</t>
  </si>
  <si>
    <t>http://pbs.twimg.com/profile_images/1093099697730973696/oXQqemG3_normal.jpg</t>
  </si>
  <si>
    <t>http://pbs.twimg.com/profile_images/837278726635278336/NWq2cr_f_normal.jpg</t>
  </si>
  <si>
    <t>http://pbs.twimg.com/profile_images/1052938473445974016/zk_HMaWk_normal.jpg</t>
  </si>
  <si>
    <t>http://pbs.twimg.com/profile_images/1118410100279074816/Zaxv6U-A_normal.png</t>
  </si>
  <si>
    <t>http://pbs.twimg.com/profile_images/798062011947085828/TPJcJmgI_normal.jpg</t>
  </si>
  <si>
    <t>http://pbs.twimg.com/profile_images/1083369044022083586/hUOZ5zC8_normal.jpg</t>
  </si>
  <si>
    <t>http://pbs.twimg.com/profile_images/1145588071481716737/ANIeakqe_normal.png</t>
  </si>
  <si>
    <t>http://pbs.twimg.com/profile_images/3277021254/d11dabf214c9ec605a6162857291ee14_normal.png</t>
  </si>
  <si>
    <t>http://pbs.twimg.com/profile_images/730002207656054784/_E20k1NN_normal.jpg</t>
  </si>
  <si>
    <t>http://pbs.twimg.com/profile_images/1002917098581094400/5SyrCU_8_normal.jpg</t>
  </si>
  <si>
    <t>http://pbs.twimg.com/profile_images/912974075420725250/WyLm9JeJ_normal.jpg</t>
  </si>
  <si>
    <t>http://pbs.twimg.com/profile_images/700641246423846912/kd3u3cko_normal.png</t>
  </si>
  <si>
    <t>http://pbs.twimg.com/profile_images/1127921077135597572/TaSi9TYs_normal.jpg</t>
  </si>
  <si>
    <t>http://pbs.twimg.com/profile_images/1055687347621322752/3Y8m5XDn_normal.jpg</t>
  </si>
  <si>
    <t>http://pbs.twimg.com/profile_images/903262513164365825/iF9yN2Zt_normal.jpg</t>
  </si>
  <si>
    <t>http://pbs.twimg.com/profile_images/1141993406094168065/vmekId4s_normal.png</t>
  </si>
  <si>
    <t>http://pbs.twimg.com/profile_images/1180126346502168576/wWmSiifX_normal.jpg</t>
  </si>
  <si>
    <t>http://pbs.twimg.com/profile_images/1113038840774774784/vgfWiqyY_normal.png</t>
  </si>
  <si>
    <t>Open Twitter Page for This Person</t>
  </si>
  <si>
    <t>https://twitter.com/eutampere</t>
  </si>
  <si>
    <t>https://twitter.com/tampereenseutu</t>
  </si>
  <si>
    <t>https://twitter.com/dimecc_fi</t>
  </si>
  <si>
    <t>https://twitter.com/tamperekaupunki</t>
  </si>
  <si>
    <t>https://twitter.com/businesstre_fi</t>
  </si>
  <si>
    <t>https://twitter.com/smarttampere</t>
  </si>
  <si>
    <t>https://twitter.com/pirkanmaan_liit</t>
  </si>
  <si>
    <t>https://twitter.com/reunavuorijukka</t>
  </si>
  <si>
    <t>https://twitter.com/ylokaupunki</t>
  </si>
  <si>
    <t>https://twitter.com/yloyrittajat</t>
  </si>
  <si>
    <t>https://twitter.com/retweet49751068</t>
  </si>
  <si>
    <t>https://twitter.com/learningscoop</t>
  </si>
  <si>
    <t>https://twitter.com/cybersec_feeds</t>
  </si>
  <si>
    <t>https://twitter.com/heldroid</t>
  </si>
  <si>
    <t>https://twitter.com/messukeskus</t>
  </si>
  <si>
    <t>https://twitter.com/hpertta</t>
  </si>
  <si>
    <t>https://twitter.com/tietosuomi</t>
  </si>
  <si>
    <t>https://twitter.com/mtaval</t>
  </si>
  <si>
    <t>https://twitter.com/tepalvelutfi</t>
  </si>
  <si>
    <t>https://twitter.com/varsinaisely</t>
  </si>
  <si>
    <t>https://twitter.com/elykeskus</t>
  </si>
  <si>
    <t>https://twitter.com/pirkanmaanely</t>
  </si>
  <si>
    <t>https://twitter.com/satelykeskus</t>
  </si>
  <si>
    <t>https://twitter.com/suomenyrittajat</t>
  </si>
  <si>
    <t>https://twitter.com/thlmonet</t>
  </si>
  <si>
    <t>https://twitter.com/mariaohisalo</t>
  </si>
  <si>
    <t>https://twitter.com/timoharakka</t>
  </si>
  <si>
    <t>https://twitter.com/tem_uutiset</t>
  </si>
  <si>
    <t>https://twitter.com/info_migration</t>
  </si>
  <si>
    <t>https://twitter.com/businessfinland</t>
  </si>
  <si>
    <t>https://twitter.com/leopoldvano</t>
  </si>
  <si>
    <t>https://twitter.com/paivinurmi</t>
  </si>
  <si>
    <t>https://twitter.com/finnair</t>
  </si>
  <si>
    <t>https://twitter.com/finavia</t>
  </si>
  <si>
    <t>https://twitter.com/k2tre</t>
  </si>
  <si>
    <t>https://twitter.com/hennaniiranen</t>
  </si>
  <si>
    <t>https://twitter.com/kmuranen</t>
  </si>
  <si>
    <t>https://twitter.com/petrinykanen</t>
  </si>
  <si>
    <t>https://twitter.com/ai_hub_tampere</t>
  </si>
  <si>
    <t>https://twitter.com/ictfinland</t>
  </si>
  <si>
    <t>https://twitter.com/heiniwallander</t>
  </si>
  <si>
    <t>https://twitter.com/kimmorouhiainen</t>
  </si>
  <si>
    <t>https://twitter.com/valaatech</t>
  </si>
  <si>
    <t>https://twitter.com/reiman_kirsi</t>
  </si>
  <si>
    <t>https://twitter.com/paulikuosmanen</t>
  </si>
  <si>
    <t>https://twitter.com/jonimettala</t>
  </si>
  <si>
    <t>https://twitter.com/minna_kinnunen</t>
  </si>
  <si>
    <t>https://twitter.com/kampusklubi</t>
  </si>
  <si>
    <t>https://twitter.com/nokia</t>
  </si>
  <si>
    <t>https://twitter.com/tribetampere</t>
  </si>
  <si>
    <t>https://twitter.com/ippu</t>
  </si>
  <si>
    <t>https://twitter.com/maja_66</t>
  </si>
  <si>
    <t>https://twitter.com/tamperees</t>
  </si>
  <si>
    <t>https://twitter.com/akarjaluoto</t>
  </si>
  <si>
    <t>https://twitter.com/tommiuitti</t>
  </si>
  <si>
    <t>https://twitter.com/jjmaksy</t>
  </si>
  <si>
    <t>https://twitter.com/kekrifoodtech</t>
  </si>
  <si>
    <t>https://twitter.com/xenomatix</t>
  </si>
  <si>
    <t>https://twitter.com/teknologiamessu</t>
  </si>
  <si>
    <t>https://twitter.com/tampereuni</t>
  </si>
  <si>
    <t>https://twitter.com/oliverhussey</t>
  </si>
  <si>
    <t>https://twitter.com/xiaomi</t>
  </si>
  <si>
    <t>https://twitter.com/jonikamarainen</t>
  </si>
  <si>
    <t>https://twitter.com/kauppalehtifi</t>
  </si>
  <si>
    <t>https://twitter.com/aaltoari</t>
  </si>
  <si>
    <t>https://twitter.com/aulipeltola</t>
  </si>
  <si>
    <t>https://twitter.com/hiedanranta</t>
  </si>
  <si>
    <t>https://twitter.com/reijovaliharju</t>
  </si>
  <si>
    <t>eutampere
Brysselissä järjestetään Smart
Regions 3.0 tapahtuma 14.-15.11.
Tutustu ja ilmoittaudu tapahtumaan
31.10. mennessä ⏩ https://t.co/PLhYAWzQAv
@pirkanmaan_liit @SmartTampere
@BusinessTre_FI @Tamperekaupunki
@dimecc_fi @tampereenseutu #SmartRegions
#SmartSpecialization _xD83D__xDCA1_</t>
  </si>
  <si>
    <t>tampereenseutu
RT @paivinurmi: Kv saavutettavuus
ja näkyvyys maailman lentokartalla
on äärimmäisen tärkeää. @Tampereenseutu
tarjoaa myös laajan catchmenti…</t>
  </si>
  <si>
    <t>dimecc_fi
KIckstart of Industry &amp;amp; Cyber
Program preparation! #cybertre
⁦@BusinessTre_FI⁩ @dimecc_fi @⁦HeiniWallander⁩
⁦@PetriNykanen⁩ #cyber #industry
https://t.co/Z3c4dUn4Ic</t>
  </si>
  <si>
    <t>tamperekaupunki
RT @SmartTampere: Yritys, kiinnostaako
teollisuuden tai kyberturvallisuuden
yhteishankkeet? Ilmoittaudu ti
29.10. pidettävään tapahtumaan,…</t>
  </si>
  <si>
    <t>businesstre_fi
RT @minna_kinnunen: Kaisa Väänänen
Tampereen Yliopistolta esitteli
AI aamussa KITE-hankkeen (Kaupunkiseudun
Ihmiskeskeiset Tekoälyratkaisut…</t>
  </si>
  <si>
    <t>smarttampere
RT @dimecc_fi: KIckstart of Industry
&amp;amp; Cyber Program preparation!
#cybertre ⁦@BusinessTre_FI⁩ @dimecc_fi
@⁦HeiniWallander⁩ ⁦@PetriNykanen⁩…</t>
  </si>
  <si>
    <t>pirkanmaan_liit
RT @EuTampere: Brysselissä järjestetään
Smart Regions 3.0 tapahtuma 14.-15.11.
Tutustu ja ilmoittaudu tapahtumaan
31.10. mennessä ⏩ https:/…</t>
  </si>
  <si>
    <t>reunavuorijukka
Seudullinen roadshow-kierros käynnissä!
Ilari Ojanen, Lehtovuori Oy Ylöjärveltä,
esittelee innovaatiota: FinBin
- kokoonpuristava älyjäteastia,
vientimenestys. @BusinessTre_FI
#lehtovuori #kiertotalous @YloYrittajat
@YLOkaupunki https://t.co/cWo4laSB1F</t>
  </si>
  <si>
    <t xml:space="preserve">ylokaupunki
</t>
  </si>
  <si>
    <t xml:space="preserve">yloyrittajat
</t>
  </si>
  <si>
    <t>retweet49751068
RT @SmartTampere: Yritys, kiinnostaako
teollisuuden tai kyberturvallisuuden
yhteishankkeet? Ilmoittaudu ti
29.10. pidettävään tapahtumaan,…</t>
  </si>
  <si>
    <t>learningscoop
Thank you @BusinessTre_FI #educationtampere
and Maggie for a great launcing
of the ecosystem! We are happy
to be part of it_xD83E__xDD17_ Better connected
people - better services for customers.
https://t.co/DJMWTwk7Rk</t>
  </si>
  <si>
    <t>cybersec_feeds
RT @SmartTampere: Yritys, kiinnostaako
teollisuuden tai kyberturvallisuuden
yhteishankkeet? Ilmoittaudu ti
29.10. pidettävään tapahtumaan,…</t>
  </si>
  <si>
    <t>heldroid
RT @SmartTampere: .@BusinessTre_FI
kutsuu yrittäjät ja yrityselämän
edustajat vierailemaan #Teknologia19-messuilla
Helsingin @messukeskus’s…</t>
  </si>
  <si>
    <t xml:space="preserve">messukeskus
</t>
  </si>
  <si>
    <t>hpertta
RT @TietoSuomi: Tampereelta löytyy
maailmanluokan osaamista autoteollisuuden
tarpeisiin. "Tamperelainen autoalan
klusteri voisi hyvin olla…</t>
  </si>
  <si>
    <t>tietosuomi
Tampereelta lÃ¶ytyy maailmanluokan
osaamista autoteollisuuden tarpeisiin.
"Tamperelainen autoalan klusteri
voisi hyvin olla osa yli rajojen
tehtÃ¤vÃ¤Ã¤ eurooppalaista yhteistyÃ¶tÃ¤,"
uskoo @AaltoAri. Lue koko @BusinessTre_FI
artikkeli https://t.co/iJKWzf3oJj.
https://t.co/HBI7tBcR1q</t>
  </si>
  <si>
    <t>mtaval
Ping @info_migration @TEM_uutiset
@TimoHarakka @MariaOhisalo @thlmonet
@suomenyrittajat @SATELYkeskus
@PirkanmaanELY @ELYkeskus @VarsinaisELY
@tepalvelutfi @BusinessFinland
@BusinessTre_FI</t>
  </si>
  <si>
    <t xml:space="preserve">tepalvelutfi
</t>
  </si>
  <si>
    <t xml:space="preserve">varsinaisely
</t>
  </si>
  <si>
    <t xml:space="preserve">elykeskus
</t>
  </si>
  <si>
    <t xml:space="preserve">pirkanmaanely
</t>
  </si>
  <si>
    <t xml:space="preserve">satelykeskus
</t>
  </si>
  <si>
    <t xml:space="preserve">suomenyrittajat
</t>
  </si>
  <si>
    <t xml:space="preserve">thlmonet
</t>
  </si>
  <si>
    <t xml:space="preserve">mariaohisalo
</t>
  </si>
  <si>
    <t xml:space="preserve">timoharakka
</t>
  </si>
  <si>
    <t xml:space="preserve">tem_uutiset
</t>
  </si>
  <si>
    <t xml:space="preserve">info_migration
</t>
  </si>
  <si>
    <t>businessfinland
Valmistavan teollisuuden uudistuminen
lisää kilpailukykyä. #teollisuus
#uudistuminen #innovaatiot #kasvu
https://t.co/BNAJhQ6oy8</t>
  </si>
  <si>
    <t>leopoldvano
@paivinurmi @tampereenseutu @Finavia
@Finnair @k2tre @BusinessTre_FI
@Tamperekaupunki Eikö ilmastokatastrofin
hillitsemiseksi pitäisi pikemminkin
vähentää kuin lisätä lentämistä?</t>
  </si>
  <si>
    <t>paivinurmi
@LeopoldVanO @tampereenseutu @Finavia
@Finnair @k2tre @BusinessTre_FI
@Tamperekaupunki Asiaan pitää kiinnittää
huomiota. On fiksumpaa lentää läheltä,
eikä ajaa letkassa Helsinki-Vantaalle.
Huomioidaan myös se, että ilmailuala
tekee omaa vastuullisuustyötään.</t>
  </si>
  <si>
    <t xml:space="preserve">finnair
</t>
  </si>
  <si>
    <t xml:space="preserve">finavia
</t>
  </si>
  <si>
    <t>k2tre
RT @HeiniWallander: lmailualan
osaaminen Tampereella on vaikuttavaa.
Nyt sitä viedään systemaattisesti
yhdessä eteenpäin ja maailmalle
#aiR…</t>
  </si>
  <si>
    <t>hennaniiranen
RT @TietoSuomi: Tampereelta löytyy
maailmanluokan osaamista autoteollisuuden
tarpeisiin. "Tamperelainen autoalan
klusteri voisi hyvin olla…</t>
  </si>
  <si>
    <t>kmuranen
RT @dimecc_fi: KIckstart of Industry
&amp;amp; Cyber Program preparation!
#cybertre ⁦@BusinessTre_FI⁩ @dimecc_fi
@⁦HeiniWallander⁩ ⁦@PetriNykanen⁩…</t>
  </si>
  <si>
    <t>petrinykanen
RT @dimecc_fi: KIckstart of Industry
&amp;amp; Cyber Program preparation!
#cybertre ⁦@BusinessTre_FI⁩ @dimecc_fi
@⁦HeiniWallander⁩ ⁦@PetriNykanen⁩…</t>
  </si>
  <si>
    <t>ai_hub_tampere
RT @SmartTampere: Vielä viikko
aikaa vastata Tampereen seudun
toimijoiden tekoälyvalmiutta ja
tarpeita kartoittavaan kyselyyn!
#smarttamper…</t>
  </si>
  <si>
    <t>ictfinland
RT @HeiniWallander: lmailualan
osaaminen Tampereella on vaikuttavaa.
Nyt sitä viedään systemaattisesti
yhdessä eteenpäin ja maailmalle
#aiR…</t>
  </si>
  <si>
    <t>heiniwallander
lmailualan osaaminen Tampereella
on vaikuttavaa. Nyt sitä viedään
systemaattisesti yhdessä eteenpäin
ja maailmalle #aiRRhow allianssin
voimin. Vaikuttava määrä yrityksiä,
koulutusorganisaatioita ja julkisia
tahoja mukana. @BusinessTre_FI
https://t.co/zNYAW0Lxix</t>
  </si>
  <si>
    <t>kimmorouhiainen
#Foodtechies together with Tribe
Tampere, #Valaa Technologies, and
https://t.co/Nz2XpyBgm0 take on
global challenges and invite you
to the 1st Food Tech Hackathon
in #Tampere! @BusinessTre_FI @TampereES
@TribeTampere @valaatech Registration:
https://t.co/2T0m2vG2ck https://t.co/WpDZ4L9QDx</t>
  </si>
  <si>
    <t xml:space="preserve">valaatech
</t>
  </si>
  <si>
    <t>reiman_kirsi
RT @HeiniWallander: lmailualan
osaaminen Tampereella on vaikuttavaa.
Nyt sitä viedään systemaattisesti
yhdessä eteenpäin ja maailmalle
#aiR…</t>
  </si>
  <si>
    <t>paulikuosmanen
RT @HeiniWallander: lmailualan
osaaminen Tampereella on vaikuttavaa.
Nyt sitä viedään systemaattisesti
yhdessä eteenpäin ja maailmalle
#aiR…</t>
  </si>
  <si>
    <t>jonimettala
RT @KimmoRouhiainen: #Foodtechies
together with Tribe Tampere, #Valaa
Technologies, and https://t.co/Nz2XpyBgm0
take on global challenges a…</t>
  </si>
  <si>
    <t>minna_kinnunen
Ilmoittaudu AI Aamuun ja pääset
kuulemaan mielenkiintoisia puheenvuoroja
tekoälyn etiikasta. Mukana mm.
Insta DefSec, Solita, 1001Lakes.
Tapahtuman järjestävät yhteistyössä
@pirkanmaan_liit, @dimecc_fi, @nokia,
@BusinessTre_FI ja @Kampusklubi.
#smarttampere #BusinessTampere
https://t.co/B9y4d6xTZ3</t>
  </si>
  <si>
    <t xml:space="preserve">kampusklubi
</t>
  </si>
  <si>
    <t xml:space="preserve">nokia
</t>
  </si>
  <si>
    <t>tribetampere
RT @KimmoRouhiainen: #Foodtechies
together with Tribe Tampere, #Valaa
Technologies, and https://t.co/Nz2XpyBgm0
take on global challenges a…</t>
  </si>
  <si>
    <t>ippu
RT @KimmoRouhiainen: #Foodtechies
together with Tribe Tampere, #Valaa
Technologies, and https://t.co/Nz2XpyBgm0
take on global challenges a…</t>
  </si>
  <si>
    <t>maja_66
RT @HeiniWallander: lmailualan
osaaminen Tampereella on vaikuttavaa.
Nyt sitä viedään systemaattisesti
yhdessä eteenpäin ja maailmalle
#aiR…</t>
  </si>
  <si>
    <t>tamperees
RT @KimmoRouhiainen: #Foodtechies
together with Tribe Tampere, #Valaa
Technologies, and https://t.co/Nz2XpyBgm0
take on global challenges a…</t>
  </si>
  <si>
    <t>akarjaluoto
RT @minna_kinnunen: Ilmoittaudu
AI Aamuun ja pääset kuulemaan mielenkiintoisia
puheenvuoroja tekoälyn etiikasta.
Mukana mm. Insta DefSec, S…</t>
  </si>
  <si>
    <t>tommiuitti
RT @KimmoRouhiainen: #Foodtechies
together with Tribe Tampere, #Valaa
Technologies, and https://t.co/Nz2XpyBgm0
take on global challenges a…</t>
  </si>
  <si>
    <t>jjmaksy
RT @KimmoRouhiainen: #Foodtechies
together with Tribe Tampere, #Valaa
Technologies, and https://t.co/Nz2XpyBgm0
take on global challenges a…</t>
  </si>
  <si>
    <t>kekrifoodtech
RT @KimmoRouhiainen: #Foodtechies
together with Tribe Tampere, #Valaa
Technologies, and https://t.co/Nz2XpyBgm0
take on global challenges a…</t>
  </si>
  <si>
    <t xml:space="preserve">xenomatix
</t>
  </si>
  <si>
    <t>teknologiamessu
RT @SmartTampere: .@BusinessTre_FI
kutsuu yrittäjät ja yrityselämän
edustajat vierailemaan #Teknologia19-messuilla
Helsingin @messukeskus’s…</t>
  </si>
  <si>
    <t xml:space="preserve">tampereuni
</t>
  </si>
  <si>
    <t xml:space="preserve">oliverhussey
</t>
  </si>
  <si>
    <t xml:space="preserve">xiaomi
</t>
  </si>
  <si>
    <t xml:space="preserve">jonikamarainen
</t>
  </si>
  <si>
    <t>kauppalehtifi
Kiinan älypuhelinjätti Xiaomi avaa
tutkimusyksikön Tampereelle – Kamerayksiköstä
tulee yhtiön suurin Kiinan ulkopuolella
https://t.co/slzSgtyydw #digitalous</t>
  </si>
  <si>
    <t>aaltoari
RT @TietoSuomi: Tampereelta löytyy
maailmanluokan osaamista autoteollisuuden
tarpeisiin. "Tamperelainen autoalan
klusteri voisi hyvin olla…</t>
  </si>
  <si>
    <t>aulipeltola
RT @TietoSuomi: Tampereelta lÃ¶ytyy
maailmanluokan osaamista autoteollisuuden
tarpeisiin. "Tamperelainen autoalan
klusteri voisi hyvin ollaâ€¦</t>
  </si>
  <si>
    <t>hiedanranta
Hiedanrannan â€kiertotalous, kestÃ¤vyys,
Ã¤lykkyysâ€ -yritysten verkottumisaamukahvit
huomenna ja 4.12. Jukolassa. https://t.co/zAxVsZEXrp
#Hiedanranta #innovaatioidenhiedaranta
#BusinessTre_FI #innovaatioalusta
https://t.co/oUVe4TJShk</t>
  </si>
  <si>
    <t>reijovaliharju
RT @hiedanranta: Hiedanrannan â€kiertotalous,
kestÃ¤vyys, Ã¤lykkyysâ€ -yritysten
verkottumisaamukahvit huomenna
ja 4.12. Jukolassa. https://t.â€¦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</si>
  <si>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</si>
  <si>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</si>
  <si>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</si>
  <si>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</si>
  <si>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</si>
  <si>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</si>
  <si>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</si>
  <si>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&lt;value&gt;steve@nextinnonprofits.com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</si>
  <si>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</si>
  <si>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</si>
  <si>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</si>
  <si>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</si>
  <si>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</si>
  <si>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</si>
  <si>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</si>
  <si>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</si>
  <si>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</si>
  <si>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</si>
  <si>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</si>
  <si>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</si>
  <si>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</si>
  <si>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</si>
  <si>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</si>
  <si>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</si>
  <si>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</si>
  <si>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</si>
  <si>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</si>
  <si>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</si>
  <si>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</si>
  <si>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</si>
  <si>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</si>
  <si>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</si>
  <si>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</si>
  <si>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</si>
  <si>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</si>
  <si>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</si>
  <si>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</si>
  <si>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</si>
  <si>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</si>
  <si>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</si>
  <si>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</si>
  <si>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</si>
  <si>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</si>
  <si>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</si>
  <si>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</si>
  <si>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</si>
  <si>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</si>
  <si>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</si>
  <si>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</si>
  <si>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</si>
  <si>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</si>
  <si>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</si>
  <si>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</si>
  <si>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</si>
  <si>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</si>
  <si>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</si>
  <si>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</si>
  <si>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</si>
  <si>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</si>
  <si>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</si>
  <si>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Top URLs in Tweet in Entire Graph</t>
  </si>
  <si>
    <t>https://www.eventbrite.com/e/food-tech-hackathon-tickets-79334532723</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</si>
  <si>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</si>
  <si>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</si>
  <si>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</si>
  <si>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</si>
  <si>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</si>
  <si>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</si>
  <si>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</si>
  <si>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</si>
  <si>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</si>
  <si>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</si>
  <si>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</si>
  <si>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</si>
  <si>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</si>
  <si>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</si>
  <si>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https://www.lyyti.fi/questions/3f7613653f</t>
  </si>
  <si>
    <t>Top URLs in Tweet in G8</t>
  </si>
  <si>
    <t>G7 Count</t>
  </si>
  <si>
    <t>Top URLs in Tweet in G9</t>
  </si>
  <si>
    <t>G8 Count</t>
  </si>
  <si>
    <t>G9 Count</t>
  </si>
  <si>
    <t>Top URLs in Tweet</t>
  </si>
  <si>
    <t>https://businesstampere.com/fi/?event=messumatka-teknologia-19-messuille-helsinkiin https://businesstampere.com/fi/tampereen-seudulla-on-maailmanluokan-osaamista-autoteollisuuden-tarpeisiin/ https://businesstampere.com/fi/alypuhelinjatti-xiaomi-avaa-alypuhelinkameroiden-tutkimus-ja-tuotekehitysyksikon-tampereelle/ https://www.kauppalehti.fi/uutiset/kiinan-alypuhelinjatti-xiaomi-avaa-tutkimusyksikon-tampereelle-kamerayksikosta-tulee-yhtion-suurin-kiinan-ulkopuolella/92164711-a654-4966-8532-c52612c1ffe1?ref=twitter:e5cd https://smarttampere.fi/fima-kutsui-xenomatixn-demonstroimaan-solid-state-lidar-teknologiaansa-tampereen-yliopistolle/ https://businesstampere.com/fi/?event=teollisuus-ja-kyber-hankevalmistelun-aloitustilaisuus https://smarttampere.fi/tampereen-seudun-tekoalykartoitus-kerro-yrityksesi-tekoalykehityksen-tilasta-ja-toiveista/</t>
  </si>
  <si>
    <t>https://www.aamulehti.fi/a/4e2edc17-9542-4b0e-96f5-5e10f2f8e67f?c=1522737894164 https://smartregions3.com/</t>
  </si>
  <si>
    <t>https://bddy.me/2NcITuI http://r.socialstudio.radian6.com/64aef2fe-272c-47d1-a6bd-6f5573dce567</t>
  </si>
  <si>
    <t>Top Domains in Tweet in Entire Graph</t>
  </si>
  <si>
    <t>eventbrite.com</t>
  </si>
  <si>
    <t>lyyti.fi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</si>
  <si>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</si>
  <si>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</si>
  <si>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</si>
  <si>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</si>
  <si>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</si>
  <si>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</si>
  <si>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</si>
  <si>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</si>
  <si>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</si>
  <si>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</si>
  <si>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businesstampere.com smarttampere.fi kauppalehti.fi</t>
  </si>
  <si>
    <t>aamulehti.fi smartregions3.com</t>
  </si>
  <si>
    <t>bddy.me radian6.com</t>
  </si>
  <si>
    <t>Top Hashtags in Tweet in Entire Graph</t>
  </si>
  <si>
    <t>businesstampere</t>
  </si>
  <si>
    <t>foodtechies</t>
  </si>
  <si>
    <t>valaa</t>
  </si>
  <si>
    <t>tampere</t>
  </si>
  <si>
    <t>lidar</t>
  </si>
  <si>
    <t>industry</t>
  </si>
  <si>
    <t>teollisuus</t>
  </si>
  <si>
    <t>Top Hashtags in Tweet in G1</t>
  </si>
  <si>
    <t>teknologia</t>
  </si>
  <si>
    <t>automotivetampere</t>
  </si>
  <si>
    <t>Top Hashtags in Tweet in G2</t>
  </si>
  <si>
    <t>uudistuminen</t>
  </si>
  <si>
    <t>innovaatiot</t>
  </si>
  <si>
    <t>kasvu</t>
  </si>
  <si>
    <t>Top Hashtags in Tweet in G3</t>
  </si>
  <si>
    <t>Top Hashtags in Tweet in G4</t>
  </si>
  <si>
    <t>smartregions</t>
  </si>
  <si>
    <t>smartspecialization</t>
  </si>
  <si>
    <t>Top Hashtags in Tweet in G5</t>
  </si>
  <si>
    <t>Top Hashtags in Tweet in G6</t>
  </si>
  <si>
    <t>Top Hashtags in Tweet in G7</t>
  </si>
  <si>
    <t>aiaamu</t>
  </si>
  <si>
    <t>Top Hashtags in Tweet in G8</t>
  </si>
  <si>
    <t>lehtovuori</t>
  </si>
  <si>
    <t>kiertotalous</t>
  </si>
  <si>
    <t>Top Hashtags in Tweet in G9</t>
  </si>
  <si>
    <t>innovaatioidenhiedaranta</t>
  </si>
  <si>
    <t>innovaatioalusta</t>
  </si>
  <si>
    <t>Top Hashtags in Tweet</t>
  </si>
  <si>
    <t>smarttampere businesstampere tampere cybertre teknologia19 lidar industry teknologia automotivetampere teollisuus</t>
  </si>
  <si>
    <t>pirkanmaa smartregions smartspecialization</t>
  </si>
  <si>
    <t>smarttampere businesstampere tampere aiaamu</t>
  </si>
  <si>
    <t>Top Words in Tweet in Entire Graph</t>
  </si>
  <si>
    <t>Words in Sentiment List#1: Positive</t>
  </si>
  <si>
    <t>Words in Sentiment List#2: Negative</t>
  </si>
  <si>
    <t>Words in Sentiment List#3: Angry/Violent</t>
  </si>
  <si>
    <t>Non-categorized Words</t>
  </si>
  <si>
    <t>Total Words</t>
  </si>
  <si>
    <t>ja</t>
  </si>
  <si>
    <t>ilmoittaudu</t>
  </si>
  <si>
    <t>10</t>
  </si>
  <si>
    <t>Top Words in Tweet in G1</t>
  </si>
  <si>
    <t>#smarttampere</t>
  </si>
  <si>
    <t>teollisuuden</t>
  </si>
  <si>
    <t>seudun</t>
  </si>
  <si>
    <t>Top Words in Tweet in G2</t>
  </si>
  <si>
    <t>Top Words in Tweet in G3</t>
  </si>
  <si>
    <t>#foodtechies</t>
  </si>
  <si>
    <t>together</t>
  </si>
  <si>
    <t>tribe</t>
  </si>
  <si>
    <t>#valaa</t>
  </si>
  <si>
    <t>technologies</t>
  </si>
  <si>
    <t>take</t>
  </si>
  <si>
    <t>global</t>
  </si>
  <si>
    <t>challenges</t>
  </si>
  <si>
    <t>Top Words in Tweet in G4</t>
  </si>
  <si>
    <t>tapahtumaan</t>
  </si>
  <si>
    <t>Top Words in Tweet in G5</t>
  </si>
  <si>
    <t>tampereelta</t>
  </si>
  <si>
    <t>maailmanluokan</t>
  </si>
  <si>
    <t>osaamista</t>
  </si>
  <si>
    <t>autoteollisuuden</t>
  </si>
  <si>
    <t>tarpeisiin</t>
  </si>
  <si>
    <t>tamperelainen</t>
  </si>
  <si>
    <t>autoalan</t>
  </si>
  <si>
    <t>klusteri</t>
  </si>
  <si>
    <t>voisi</t>
  </si>
  <si>
    <t>hyvin</t>
  </si>
  <si>
    <t>Top Words in Tweet in G6</t>
  </si>
  <si>
    <t>lmailualan</t>
  </si>
  <si>
    <t>osaaminen</t>
  </si>
  <si>
    <t>tampereella</t>
  </si>
  <si>
    <t>vaikuttavaa</t>
  </si>
  <si>
    <t>nyt</t>
  </si>
  <si>
    <t>sitä</t>
  </si>
  <si>
    <t>viedään</t>
  </si>
  <si>
    <t>systemaattisesti</t>
  </si>
  <si>
    <t>yhdessä</t>
  </si>
  <si>
    <t>Top Words in Tweet in G7</t>
  </si>
  <si>
    <t>ai</t>
  </si>
  <si>
    <t>#businesstampere</t>
  </si>
  <si>
    <t>insta</t>
  </si>
  <si>
    <t>defsec</t>
  </si>
  <si>
    <t>aamuun</t>
  </si>
  <si>
    <t>pääset</t>
  </si>
  <si>
    <t>kuulemaan</t>
  </si>
  <si>
    <t>Top Words in Tweet in G8</t>
  </si>
  <si>
    <t>Top Words in Tweet in G9</t>
  </si>
  <si>
    <t>hiedanrannan</t>
  </si>
  <si>
    <t>â</t>
  </si>
  <si>
    <t>kestã</t>
  </si>
  <si>
    <t>vyys</t>
  </si>
  <si>
    <t>ã</t>
  </si>
  <si>
    <t>lykkyysâ</t>
  </si>
  <si>
    <t>yritysten</t>
  </si>
  <si>
    <t>verkottumisaamukahvit</t>
  </si>
  <si>
    <t>huomenna</t>
  </si>
  <si>
    <t>Top Words in Tweet</t>
  </si>
  <si>
    <t>ja businesstre_fi dimecc_fi #smarttampere smarttampere teollisuuden heiniwallander seudun 10 ilmoittaudu</t>
  </si>
  <si>
    <t>#foodtechies together tribe tampere #valaa technologies take global challenges kimmorouhiainen</t>
  </si>
  <si>
    <t>ja tampereenseutu businesstre_fi tamperekaupunki ilmoittaudu tapahtumaan 10 finavia finnair k2tre</t>
  </si>
  <si>
    <t>tampereelta maailmanluokan osaamista autoteollisuuden tarpeisiin tamperelainen autoalan klusteri voisi hyvin</t>
  </si>
  <si>
    <t>ja lmailualan osaaminen tampereella vaikuttavaa nyt sitä viedään systemaattisesti yhdessä</t>
  </si>
  <si>
    <t>ai ja #smarttampere #businesstampere ilmoittaudu insta defsec aamuun pääset kuulemaan</t>
  </si>
  <si>
    <t>hiedanrannan â kiertotalous kestã vyys ã lykkyysâ yritysten verkottumisaamukahvit huomenna</t>
  </si>
  <si>
    <t>Top Word Pairs in Tweet in Entire Graph</t>
  </si>
  <si>
    <t>#foodtechies,together</t>
  </si>
  <si>
    <t>together,tribe</t>
  </si>
  <si>
    <t>tribe,tampere</t>
  </si>
  <si>
    <t>tampere,#valaa</t>
  </si>
  <si>
    <t>#valaa,technologies</t>
  </si>
  <si>
    <t>technologies,take</t>
  </si>
  <si>
    <t>take,global</t>
  </si>
  <si>
    <t>global,challenges</t>
  </si>
  <si>
    <t>yritys,kiinnostaako</t>
  </si>
  <si>
    <t>kiinnostaako,teollisuuden</t>
  </si>
  <si>
    <t>Top Word Pairs in Tweet in G1</t>
  </si>
  <si>
    <t>businesstre_fi,dimecc_fi</t>
  </si>
  <si>
    <t>teollisuuden,tai</t>
  </si>
  <si>
    <t>tai,kyberturvallisuuden</t>
  </si>
  <si>
    <t>kyberturvallisuuden,yhteishankkeet</t>
  </si>
  <si>
    <t>yhteishankkeet,ilmoittaudu</t>
  </si>
  <si>
    <t>ilmoittaudu,ti</t>
  </si>
  <si>
    <t>ti,29</t>
  </si>
  <si>
    <t>29,10</t>
  </si>
  <si>
    <t>Top Word Pairs in Tweet in G2</t>
  </si>
  <si>
    <t>Top Word Pairs in Tweet in G3</t>
  </si>
  <si>
    <t>kimmorouhiainen,#foodtechies</t>
  </si>
  <si>
    <t>Top Word Pairs in Tweet in G4</t>
  </si>
  <si>
    <t>businesstre_fi,tamperekaupunki</t>
  </si>
  <si>
    <t>finavia,finnair</t>
  </si>
  <si>
    <t>finnair,k2tre</t>
  </si>
  <si>
    <t>k2tre,businesstre_fi</t>
  </si>
  <si>
    <t>brysselissä,järjestetään</t>
  </si>
  <si>
    <t>järjestetään,smart</t>
  </si>
  <si>
    <t>smart,regions</t>
  </si>
  <si>
    <t>regions,3</t>
  </si>
  <si>
    <t>3,0</t>
  </si>
  <si>
    <t>0,tapahtuma</t>
  </si>
  <si>
    <t>Top Word Pairs in Tweet in G5</t>
  </si>
  <si>
    <t>maailmanluokan,osaamista</t>
  </si>
  <si>
    <t>osaamista,autoteollisuuden</t>
  </si>
  <si>
    <t>autoteollisuuden,tarpeisiin</t>
  </si>
  <si>
    <t>tarpeisiin,tamperelainen</t>
  </si>
  <si>
    <t>tamperelainen,autoalan</t>
  </si>
  <si>
    <t>autoalan,klusteri</t>
  </si>
  <si>
    <t>klusteri,voisi</t>
  </si>
  <si>
    <t>voisi,hyvin</t>
  </si>
  <si>
    <t>hyvin,olla</t>
  </si>
  <si>
    <t>tietosuomi,tampereelta</t>
  </si>
  <si>
    <t>Top Word Pairs in Tweet in G6</t>
  </si>
  <si>
    <t>lmailualan,osaaminen</t>
  </si>
  <si>
    <t>osaaminen,tampereella</t>
  </si>
  <si>
    <t>tampereella,vaikuttavaa</t>
  </si>
  <si>
    <t>vaikuttavaa,nyt</t>
  </si>
  <si>
    <t>nyt,sitä</t>
  </si>
  <si>
    <t>sitä,viedään</t>
  </si>
  <si>
    <t>viedään,systemaattisesti</t>
  </si>
  <si>
    <t>systemaattisesti,yhdessä</t>
  </si>
  <si>
    <t>yhdessä,eteenpäin</t>
  </si>
  <si>
    <t>eteenpäin,ja</t>
  </si>
  <si>
    <t>Top Word Pairs in Tweet in G7</t>
  </si>
  <si>
    <t>insta,defsec</t>
  </si>
  <si>
    <t>#smarttampere,#businesstampere</t>
  </si>
  <si>
    <t>ilmoittaudu,ai</t>
  </si>
  <si>
    <t>ai,aamuun</t>
  </si>
  <si>
    <t>aamuun,ja</t>
  </si>
  <si>
    <t>ja,pääset</t>
  </si>
  <si>
    <t>pääset,kuulemaan</t>
  </si>
  <si>
    <t>kuulemaan,mielenkiintoisia</t>
  </si>
  <si>
    <t>mielenkiintoisia,puheenvuoroja</t>
  </si>
  <si>
    <t>puheenvuoroja,tekoälyn</t>
  </si>
  <si>
    <t>Top Word Pairs in Tweet in G8</t>
  </si>
  <si>
    <t>Top Word Pairs in Tweet in G9</t>
  </si>
  <si>
    <t>hiedanrannan,â</t>
  </si>
  <si>
    <t>â,kiertotalous</t>
  </si>
  <si>
    <t>kiertotalous,kestã</t>
  </si>
  <si>
    <t>kestã,vyys</t>
  </si>
  <si>
    <t>vyys,ã</t>
  </si>
  <si>
    <t>ã,lykkyysâ</t>
  </si>
  <si>
    <t>lykkyysâ,yritysten</t>
  </si>
  <si>
    <t>yritysten,verkottumisaamukahvit</t>
  </si>
  <si>
    <t>verkottumisaamukahvit,huomenna</t>
  </si>
  <si>
    <t>huomenna,ja</t>
  </si>
  <si>
    <t>Top Word Pairs in Tweet</t>
  </si>
  <si>
    <t>businesstre_fi,dimecc_fi  yritys,kiinnostaako  kiinnostaako,teollisuuden  teollisuuden,tai  tai,kyberturvallisuuden  kyberturvallisuuden,yhteishankkeet  yhteishankkeet,ilmoittaudu  ilmoittaudu,ti  ti,29  29,10</t>
  </si>
  <si>
    <t>#foodtechies,together  together,tribe  tribe,tampere  tampere,#valaa  #valaa,technologies  technologies,take  take,global  global,challenges  kimmorouhiainen,#foodtechies</t>
  </si>
  <si>
    <t>businesstre_fi,tamperekaupunki  finavia,finnair  finnair,k2tre  k2tre,businesstre_fi  brysselissä,järjestetään  järjestetään,smart  smart,regions  regions,3  3,0  0,tapahtuma</t>
  </si>
  <si>
    <t>maailmanluokan,osaamista  osaamista,autoteollisuuden  autoteollisuuden,tarpeisiin  tarpeisiin,tamperelainen  tamperelainen,autoalan  autoalan,klusteri  klusteri,voisi  voisi,hyvin  hyvin,olla  tietosuomi,tampereelta</t>
  </si>
  <si>
    <t>lmailualan,osaaminen  osaaminen,tampereella  tampereella,vaikuttavaa  vaikuttavaa,nyt  nyt,sitä  sitä,viedään  viedään,systemaattisesti  systemaattisesti,yhdessä  yhdessä,eteenpäin  eteenpäin,ja</t>
  </si>
  <si>
    <t>insta,defsec  #smarttampere,#businesstampere  ilmoittaudu,ai  ai,aamuun  aamuun,ja  ja,pääset  pääset,kuulemaan  kuulemaan,mielenkiintoisia  mielenkiintoisia,puheenvuoroja  puheenvuoroja,tekoälyn</t>
  </si>
  <si>
    <t>hiedanrannan,â  â,kiertotalous  kiertotalous,kestã  kestã,vyys  vyys,ã  ã,lykkyysâ  lykkyysâ,yritysten  yritysten,verkottumisaamukahvit  verkottumisaamukahvit,huomenna  huomenna,ja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</si>
  <si>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</si>
  <si>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</si>
  <si>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</si>
  <si>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</si>
  <si>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</si>
  <si>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</si>
  <si>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</si>
  <si>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</si>
  <si>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</si>
  <si>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</si>
  <si>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</si>
  <si>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</si>
  <si>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</si>
  <si>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</si>
  <si>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</si>
  <si>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</si>
  <si>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</si>
  <si>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</si>
  <si>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</si>
  <si>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</si>
  <si>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</si>
  <si>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leopoldvano paivinurmi</t>
  </si>
  <si>
    <t>Top Mentioned in Tweet</t>
  </si>
  <si>
    <t>businesstre_fi smarttampere dimecc_fi messukeskus petrinykanen minna_kinnunen tampereuni reunavuorijukka xenomatix kauppalehtifi</t>
  </si>
  <si>
    <t>info_migration tem_uutiset timoharakka mariaohisalo thlmonet suomenyrittajat satelykeskus pirkanmaanely elykeskus varsinaisely</t>
  </si>
  <si>
    <t>kimmorouhiainen businesstre_fi tamperees tribetampere valaatech</t>
  </si>
  <si>
    <t>tampereenseutu businesstre_fi tamperekaupunki finavia finnair k2tre smarttampere eutampere heiniwallander paivinurmi</t>
  </si>
  <si>
    <t>tietosuomi aaltoari businesstre_fi</t>
  </si>
  <si>
    <t>heiniwallander smarttampere businesstre_fi</t>
  </si>
  <si>
    <t>minna_kinnunen smarttampere pirkanmaan_liit dimecc_fi nokia businesstre_fi kampusklubi</t>
  </si>
  <si>
    <t>businesstre_fi yloyrittajat ylokaupunki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</si>
  <si>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</si>
  <si>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</si>
  <si>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</si>
  <si>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</si>
  <si>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</si>
  <si>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</si>
  <si>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</si>
  <si>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</si>
  <si>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</si>
  <si>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</si>
  <si>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</si>
  <si>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cybersec_feeds kauppalehtifi retweet49751068 businesstre_fi xiaomi tampereuni smarttampere dimecc_fi jonikamarainen messukeskus</t>
  </si>
  <si>
    <t>suomenyrittajat businessfinland mariaohisalo mtaval tem_uutiset elykeskus varsinaisely tepalvelutfi pirkanmaanely timoharakka</t>
  </si>
  <si>
    <t>ippu jonimettala tribetampere kimmorouhiainen tommiuitti tamperees kekrifoodtech jjmaksy valaatech</t>
  </si>
  <si>
    <t>tamperekaupunki finnair k2tre finavia pirkanmaan_liit paivinurmi leopoldvano eutampere tampereenseutu</t>
  </si>
  <si>
    <t>hennaniiranen tietosuomi hpertta aulipeltola aaltoari</t>
  </si>
  <si>
    <t>paulikuosmanen maja_66 ictfinland reiman_kirsi heiniwallander</t>
  </si>
  <si>
    <t>nokia akarjaluoto kampusklubi minna_kinnunen</t>
  </si>
  <si>
    <t>ylokaupunki reunavuorijukka yloyrittajat</t>
  </si>
  <si>
    <t>hiedanranta reijovaliharju</t>
  </si>
  <si>
    <t>Top URLs in Tweet by Count</t>
  </si>
  <si>
    <t>https://businesstampere.com/fi/alypuhelinjatti-xiaomi-avaa-alypuhelinkameroiden-tutkimus-ja-tuotekehitysyksikon-tampereelle/ https://businesstampere.com/fi/?event=messumatka-teknologia-19-messuille-helsinkiin https://businesstampere.com/fi/tampereen-seudulla-on-maailmanluokan-osaamista-autoteollisuuden-tarpeisiin/</t>
  </si>
  <si>
    <t>https://smarttampere.fi/fima-kutsui-xenomatixn-demonstroimaan-solid-state-lidar-teknologiaansa-tampereen-yliopistolle/ https://smarttampere.fi/tampereen-seudun-tekoalykartoitus-kerro-yrityksesi-tekoalykehityksen-tilasta-ja-toiveista/ https://businesstampere.com/fi/?event=messumatka-teknologia-19-messuille-helsinkiin https://businesstampere.com/fi/?event=teollisuus-ja-kyber-hankevalmistelun-aloitustilaisuus</t>
  </si>
  <si>
    <t>Top URLs in Tweet by Salience</t>
  </si>
  <si>
    <t>Top Domains in Tweet by Count</t>
  </si>
  <si>
    <t>smarttampere.fi businesstampere.com</t>
  </si>
  <si>
    <t>Top Domains in Tweet by Salience</t>
  </si>
  <si>
    <t>Top Hashtags in Tweet by Count</t>
  </si>
  <si>
    <t>businesstampere tampere smarttampere kamerateknologia kuvantaminen xiaomi imagingtampere mobile lidar verkostoituminen</t>
  </si>
  <si>
    <t>smarttampere lidar tampere demo smartcity ai cybertre teknologia19 industry cybersecurity</t>
  </si>
  <si>
    <t>smarttampere businesstampere aiaamu tampere</t>
  </si>
  <si>
    <t>Top Hashtags in Tweet by Salience</t>
  </si>
  <si>
    <t>tampere smarttampere businesstampere kamerateknologia kuvantaminen xiaomi imagingtampere mobile lidar verkostoituminen</t>
  </si>
  <si>
    <t>lidar tampere demo smartcity ai cybertre teknologia19 industry cybersecurity smarttampere</t>
  </si>
  <si>
    <t>aiaamu tampere smarttampere businesstampere</t>
  </si>
  <si>
    <t>Top Words in Tweet by Count</t>
  </si>
  <si>
    <t>brysselissä järjestetään smart regions 3 0 tapahtuma 14 15 11</t>
  </si>
  <si>
    <t>paivinurmi kv saavutettavuus ja näkyvyys maailman lentokartalla äärimmäisen tärkeää tampereenseutu</t>
  </si>
  <si>
    <t>kickstart industry cyber program preparation #cybertre dimecc_fi heiniwallander petrinykanen #cyber</t>
  </si>
  <si>
    <t>smarttampere yritys kiinnostaako teollisuuden tai kyberturvallisuuden yhteishankkeet ilmoittaudu ti 29</t>
  </si>
  <si>
    <t>ja #businesstampere #smarttampere minna_kinnunen kiinan xiaomi suurin tampereuni osaaminen vastaa</t>
  </si>
  <si>
    <t>#smarttampere ja dimecc_fi 11 seudun myös ilmoittaudu xenomatix esitteli solid</t>
  </si>
  <si>
    <t>eutampere brysselissä järjestetään smart regions 3 0 tapahtuma 14 15</t>
  </si>
  <si>
    <t>seudullinen roadshow kierros käynnissä ilari ojanen lehtovuori oy ylöjärveltä esittelee</t>
  </si>
  <si>
    <t>better thank #educationtampere maggie great launcing ecosystem happy part connected</t>
  </si>
  <si>
    <t>smarttampere kutsuu yrittäjät ja yrityselämän edustajat vierailemaan #teknologia19 messuilla helsingin</t>
  </si>
  <si>
    <t>tietosuomi tampereelta löytyy maailmanluokan osaamista autoteollisuuden tarpeisiin tamperelainen autoalan klusteri</t>
  </si>
  <si>
    <t>ping info_migration tem_uutiset timoharakka mariaohisalo thlmonet suomenyrittajat satelykeskus pirkanmaanely elykeskus</t>
  </si>
  <si>
    <t>valmistavan teollisuuden uudistuminen lisää kilpailukykyä #teollisuus #uudistuminen #innovaatiot #kasvu</t>
  </si>
  <si>
    <t>paivinurmi tampereenseutu finavia finnair k2tre tamperekaupunki eikö ilmastokatastrofin hillitsemiseksi pitäisi</t>
  </si>
  <si>
    <t>tampereenseutu finavia finnair k2tre tamperekaupunki myös ja leopoldvano asiaan pitää</t>
  </si>
  <si>
    <t>heiniwallander lmailualan osaaminen tampereella vaikuttavaa nyt sitä viedään systemaattisesti yhdessä</t>
  </si>
  <si>
    <t>dimecc_fi kickstart industry cyber program preparation #cybertre heiniwallander petrinykanen</t>
  </si>
  <si>
    <t>smarttampere vielä viikko aikaa vastata tampereen seudun toimijoiden tekoälyvalmiutta ja</t>
  </si>
  <si>
    <t>#foodtechies together tribe tampere #valaa technologies take global challenges invite</t>
  </si>
  <si>
    <t>kimmorouhiainen #foodtechies together tribe tampere #valaa technologies take global challenges</t>
  </si>
  <si>
    <t>#smarttampere #businesstampere ai ja insta defsec ilmoittaudu aamuun pääset kuulemaan</t>
  </si>
  <si>
    <t>ilmoittaudu minna_kinnunen ai aamuun ja pääset kuulemaan mielenkiintoisia puheenvuoroja tekoälyn</t>
  </si>
  <si>
    <t>kiinan älypuhelinjätti xiaomi avaa tutkimusyksikön tampereelle kamerayksiköstä tulee yhtiön suurin</t>
  </si>
  <si>
    <t>tietosuomi tampereelta lã ytyy maailmanluokan osaamista autoteollisuuden tarpeisiin tamperelainen autoalan</t>
  </si>
  <si>
    <t>hiedanranta hiedanrannan â kiertotalous kestã vyys ã lykkyysâ yritysten verkottumisaamukahvit</t>
  </si>
  <si>
    <t>Top Words in Tweet by Salience</t>
  </si>
  <si>
    <t>ja kiinan että #businesstampere #smarttampere minna_kinnunen xiaomi suurin tampereuni osaaminen</t>
  </si>
  <si>
    <t>myös dimecc_fi 11 seudun ilmoittaudu ja xenomatix esitteli solid state</t>
  </si>
  <si>
    <t>lã ytyy tehtã vã ã yhteistyã tã löytyy tehtävää yhteistyötä</t>
  </si>
  <si>
    <t>ja leopoldvano asiaan pitää kiinnittää huomiota fiksumpaa lentää läheltä eikä</t>
  </si>
  <si>
    <t>ja insta defsec ilmoittaudu aamuun pääset kuulemaan mielenkiintoisia puheenvuoroja tekoälyn</t>
  </si>
  <si>
    <t>minna_kinnunen ai aamuun ja pääset kuulemaan mielenkiintoisia puheenvuoroja tekoälyn etiikasta</t>
  </si>
  <si>
    <t>Top Word Pairs in Tweet by Count</t>
  </si>
  <si>
    <t>brysselissä,järjestetään  järjestetään,smart  smart,regions  regions,3  3,0  0,tapahtuma  tapahtuma,14  14,15  15,11  11,tutustu</t>
  </si>
  <si>
    <t>paivinurmi,kv  kv,saavutettavuus  saavutettavuus,ja  ja,näkyvyys  näkyvyys,maailman  maailman,lentokartalla  lentokartalla,äärimmäisen  äärimmäisen,tärkeää  tärkeää,tampereenseutu  tampereenseutu,tarjoaa</t>
  </si>
  <si>
    <t>kickstart,industry  industry,cyber  cyber,program  program,preparation  preparation,#cybertre  #cybertre,businesstre_fi  businesstre_fi,dimecc_fi  dimecc_fi,heiniwallander  heiniwallander,petrinykanen  petrinykanen,#cyber</t>
  </si>
  <si>
    <t>smarttampere,yritys  yritys,kiinnostaako  kiinnostaako,teollisuuden  teollisuuden,tai  tai,kyberturvallisuuden  kyberturvallisuuden,yhteishankkeet  yhteishankkeet,ilmoittaudu  ilmoittaudu,ti  ti,29  29,10</t>
  </si>
  <si>
    <t>kauppalehtifi,kiinan  kiinan,älypuhelinjätti  älypuhelinjätti,xiaomi  xiaomi,avaa  avaa,tutkimusyksikön  tutkimusyksikön,tampereelle  tampereelle,kamerayksiköstä  kamerayksiköstä,tulee  tulee,yhtiön  yhtiön,suurin</t>
  </si>
  <si>
    <t>businesstre_fi,dimecc_fi  xenomatix,esitteli  esitteli,solid  solid,state  state,#lidar  #lidar,teknologiaa  teknologiaa,11  11,#tampere'en  #tampere'en,seudun  seudun,yritykselle</t>
  </si>
  <si>
    <t>eutampere,brysselissä  brysselissä,järjestetään  järjestetään,smart  smart,regions  regions,3  3,0  0,tapahtuma  tapahtuma,14  14,15  15,11</t>
  </si>
  <si>
    <t>seudullinen,roadshow  roadshow,kierros  kierros,käynnissä  käynnissä,ilari  ilari,ojanen  ojanen,lehtovuori  lehtovuori,oy  oy,ylöjärveltä  ylöjärveltä,esittelee  esittelee,innovaatiota</t>
  </si>
  <si>
    <t>thank,businesstre_fi  businesstre_fi,#educationtampere  #educationtampere,maggie  maggie,great  great,launcing  launcing,ecosystem  ecosystem,happy  happy,part  part,better  better,connected</t>
  </si>
  <si>
    <t>smarttampere,businesstre_fi  businesstre_fi,kutsuu  kutsuu,yrittäjät  yrittäjät,ja  ja,yrityselämän  yrityselämän,edustajat  edustajat,vierailemaan  vierailemaan,#teknologia19  #teknologia19,messuilla  messuilla,helsingin</t>
  </si>
  <si>
    <t>tietosuomi,tampereelta  tampereelta,löytyy  löytyy,maailmanluokan  maailmanluokan,osaamista  osaamista,autoteollisuuden  autoteollisuuden,tarpeisiin  tarpeisiin,tamperelainen  tamperelainen,autoalan  autoalan,klusteri  klusteri,voisi</t>
  </si>
  <si>
    <t>maailmanluokan,osaamista  osaamista,autoteollisuuden  autoteollisuuden,tarpeisiin  tarpeisiin,tamperelainen  tamperelainen,autoalan  autoalan,klusteri  klusteri,voisi  voisi,hyvin  hyvin,olla  olla,osa</t>
  </si>
  <si>
    <t>ping,info_migration  info_migration,tem_uutiset  tem_uutiset,timoharakka  timoharakka,mariaohisalo  mariaohisalo,thlmonet  thlmonet,suomenyrittajat  suomenyrittajat,satelykeskus  satelykeskus,pirkanmaanely  pirkanmaanely,elykeskus  elykeskus,varsinaisely</t>
  </si>
  <si>
    <t>valmistavan,teollisuuden  teollisuuden,uudistuminen  uudistuminen,lisää  lisää,kilpailukykyä  kilpailukykyä,#teollisuus  #teollisuus,#uudistuminen  #uudistuminen,#innovaatiot  #innovaatiot,#kasvu</t>
  </si>
  <si>
    <t>paivinurmi,tampereenseutu  tampereenseutu,finavia  finavia,finnair  finnair,k2tre  k2tre,businesstre_fi  businesstre_fi,tamperekaupunki  tamperekaupunki,eikö  eikö,ilmastokatastrofin  ilmastokatastrofin,hillitsemiseksi  hillitsemiseksi,pitäisi</t>
  </si>
  <si>
    <t>finavia,finnair  finnair,k2tre  k2tre,businesstre_fi  businesstre_fi,tamperekaupunki  leopoldvano,tampereenseutu  tampereenseutu,finavia  tamperekaupunki,asiaan  asiaan,pitää  pitää,kiinnittää  kiinnittää,huomiota</t>
  </si>
  <si>
    <t>heiniwallander,lmailualan  lmailualan,osaaminen  osaaminen,tampereella  tampereella,vaikuttavaa  vaikuttavaa,nyt  nyt,sitä  sitä,viedään  viedään,systemaattisesti  systemaattisesti,yhdessä  yhdessä,eteenpäin</t>
  </si>
  <si>
    <t>dimecc_fi,kickstart  kickstart,industry  industry,cyber  cyber,program  program,preparation  preparation,#cybertre  #cybertre,businesstre_fi  businesstre_fi,dimecc_fi  dimecc_fi,heiniwallander  heiniwallander,petrinykanen</t>
  </si>
  <si>
    <t>smarttampere,vielä  vielä,viikko  viikko,aikaa  aikaa,vastata  vastata,tampereen  tampereen,seudun  seudun,toimijoiden  toimijoiden,tekoälyvalmiutta  tekoälyvalmiutta,ja  ja,tarpeita</t>
  </si>
  <si>
    <t>#foodtechies,together  together,tribe  tribe,tampere  tampere,#valaa  #valaa,technologies  technologies,take  take,global  global,challenges  challenges,invite  invite,1st</t>
  </si>
  <si>
    <t>kimmorouhiainen,#foodtechies  #foodtechies,together  together,tribe  tribe,tampere  tampere,#valaa  #valaa,technologies  technologies,take  take,global  global,challenges</t>
  </si>
  <si>
    <t>#smarttampere,#businesstampere  insta,defsec  ilmoittaudu,ai  ai,aamuun  aamuun,ja  ja,pääset  pääset,kuulemaan  kuulemaan,mielenkiintoisia  mielenkiintoisia,puheenvuoroja  puheenvuoroja,tekoälyn</t>
  </si>
  <si>
    <t>minna_kinnunen,ilmoittaudu  ilmoittaudu,ai  ai,aamuun  aamuun,ja  ja,pääset  pääset,kuulemaan  kuulemaan,mielenkiintoisia  mielenkiintoisia,puheenvuoroja  puheenvuoroja,tekoälyn  tekoälyn,etiikasta</t>
  </si>
  <si>
    <t>kiinan,älypuhelinjätti  älypuhelinjätti,xiaomi  xiaomi,avaa  avaa,tutkimusyksikön  tutkimusyksikön,tampereelle  tampereelle,kamerayksiköstä  kamerayksiköstä,tulee  tulee,yhtiön  yhtiön,suurin  suurin,kiinan</t>
  </si>
  <si>
    <t>tietosuomi,tampereelta  tampereelta,lã  lã,ytyy  ytyy,maailmanluokan  maailmanluokan,osaamista  osaamista,autoteollisuuden  autoteollisuuden,tarpeisiin  tarpeisiin,tamperelainen  tamperelainen,autoalan  autoalan,klusteri</t>
  </si>
  <si>
    <t>hiedanranta,hiedanrannan  hiedanrannan,â  â,kiertotalous  kiertotalous,kestã  kestã,vyys  vyys,ã  ã,lykkyysâ  lykkyysâ,yritysten  yritysten,verkottumisaamukahvit  verkottumisaamukahvit,huomenna</t>
  </si>
  <si>
    <t>Top Word Pairs in Tweet by Salience</t>
  </si>
  <si>
    <t>tampereelta,lã  lã,ytyy  ytyy,maailmanluokan  rajojen,tehtã  tehtã,vã  vã,ã  ã,eurooppalaista  eurooppalaista,yhteistyã  yhteistyã,tã  tã,uskoo</t>
  </si>
  <si>
    <t>leopoldvano,tampereenseutu  tampereenseutu,finavia  tamperekaupunki,asiaan  asiaan,pitää  pitää,kiinnittää  kiinnittää,huomiota  huomiota,fiksumpaa  fiksumpaa,lentää  lentää,läheltä  läheltä,eikä</t>
  </si>
  <si>
    <t>insta,defsec  ilmoittaudu,ai  ai,aamuun  aamuun,ja  ja,pääset  pääset,kuulemaan  kuulemaan,mielenkiintoisia  mielenkiintoisia,puheenvuoroja  puheenvuoroja,tekoälyn  tekoälyn,etiikasta</t>
  </si>
  <si>
    <t>Word</t>
  </si>
  <si>
    <t>yritys</t>
  </si>
  <si>
    <t>kiinnostaako</t>
  </si>
  <si>
    <t>tai</t>
  </si>
  <si>
    <t>kyberturvallisuuden</t>
  </si>
  <si>
    <t>yhteishankkeet</t>
  </si>
  <si>
    <t>ti</t>
  </si>
  <si>
    <t>29</t>
  </si>
  <si>
    <t>pidettävään</t>
  </si>
  <si>
    <t>eteenpäin</t>
  </si>
  <si>
    <t>maailmalle</t>
  </si>
  <si>
    <t>11</t>
  </si>
  <si>
    <t>myös</t>
  </si>
  <si>
    <t>#air</t>
  </si>
  <si>
    <t>olla</t>
  </si>
  <si>
    <t>koko</t>
  </si>
  <si>
    <t>löytyy</t>
  </si>
  <si>
    <t>mennessä</t>
  </si>
  <si>
    <t>4</t>
  </si>
  <si>
    <t>kiinan</t>
  </si>
  <si>
    <t>esitteli</t>
  </si>
  <si>
    <t>vierailemaan</t>
  </si>
  <si>
    <t>mukana</t>
  </si>
  <si>
    <t>tampereen</t>
  </si>
  <si>
    <t>toimijoiden</t>
  </si>
  <si>
    <t>31</t>
  </si>
  <si>
    <t>kickstart</t>
  </si>
  <si>
    <t>cyber</t>
  </si>
  <si>
    <t>program</t>
  </si>
  <si>
    <t>preparation</t>
  </si>
  <si>
    <t>#cybertre</t>
  </si>
  <si>
    <t>lue</t>
  </si>
  <si>
    <t>suurin</t>
  </si>
  <si>
    <t>maailman</t>
  </si>
  <si>
    <t>vastaa</t>
  </si>
  <si>
    <t>tarpeita</t>
  </si>
  <si>
    <t>kutsuu</t>
  </si>
  <si>
    <t>yrittäjät</t>
  </si>
  <si>
    <t>yrityselämän</t>
  </si>
  <si>
    <t>edustajat</t>
  </si>
  <si>
    <t>#teknologia19</t>
  </si>
  <si>
    <t>messuilla</t>
  </si>
  <si>
    <t>helsingin</t>
  </si>
  <si>
    <t>s</t>
  </si>
  <si>
    <t>#tampere</t>
  </si>
  <si>
    <t>tekee</t>
  </si>
  <si>
    <t>että</t>
  </si>
  <si>
    <t>lisää</t>
  </si>
  <si>
    <t>seudullinen</t>
  </si>
  <si>
    <t>roadshow</t>
  </si>
  <si>
    <t>kierros</t>
  </si>
  <si>
    <t>käynnissä</t>
  </si>
  <si>
    <t>ilari</t>
  </si>
  <si>
    <t>ojanen</t>
  </si>
  <si>
    <t>oy</t>
  </si>
  <si>
    <t>ylöjärveltä</t>
  </si>
  <si>
    <t>esittelee</t>
  </si>
  <si>
    <t>innovaatiota</t>
  </si>
  <si>
    <t>finbin</t>
  </si>
  <si>
    <t>12</t>
  </si>
  <si>
    <t>jukolassa</t>
  </si>
  <si>
    <t>lã</t>
  </si>
  <si>
    <t>ytyy</t>
  </si>
  <si>
    <t>osa</t>
  </si>
  <si>
    <t>yli</t>
  </si>
  <si>
    <t>rajojen</t>
  </si>
  <si>
    <t>eurooppalaista</t>
  </si>
  <si>
    <t>uskoo</t>
  </si>
  <si>
    <t>artikkeli</t>
  </si>
  <si>
    <t>yhteistyötä</t>
  </si>
  <si>
    <t>älypuhelinjätti</t>
  </si>
  <si>
    <t>avaa</t>
  </si>
  <si>
    <t>tutkimusyksikön</t>
  </si>
  <si>
    <t>tampereelle</t>
  </si>
  <si>
    <t>kamerayksiköstä</t>
  </si>
  <si>
    <t>tulee</t>
  </si>
  <si>
    <t>yhtiön</t>
  </si>
  <si>
    <t>ulkopuolella</t>
  </si>
  <si>
    <t>solid</t>
  </si>
  <si>
    <t>state</t>
  </si>
  <si>
    <t>#lidar</t>
  </si>
  <si>
    <t>teknologiaa</t>
  </si>
  <si>
    <t>#tampere'en</t>
  </si>
  <si>
    <t>yritykselle</t>
  </si>
  <si>
    <t>lla</t>
  </si>
  <si>
    <t>uusia</t>
  </si>
  <si>
    <t>mielenkiintoisia</t>
  </si>
  <si>
    <t>puheenvuoroja</t>
  </si>
  <si>
    <t>tekoälyn</t>
  </si>
  <si>
    <t>etiikasta</t>
  </si>
  <si>
    <t>mm</t>
  </si>
  <si>
    <t>kaisa</t>
  </si>
  <si>
    <t>väänänen</t>
  </si>
  <si>
    <t>yliopistolta</t>
  </si>
  <si>
    <t>aamussa</t>
  </si>
  <si>
    <t>kite</t>
  </si>
  <si>
    <t>hankkeen</t>
  </si>
  <si>
    <t>kaupunkiseudun</t>
  </si>
  <si>
    <t>ihmiskeskeiset</t>
  </si>
  <si>
    <t>tekoälyratkaisut</t>
  </si>
  <si>
    <t>aamun</t>
  </si>
  <si>
    <t>antia</t>
  </si>
  <si>
    <t>miten</t>
  </si>
  <si>
    <t>kriittisissä</t>
  </si>
  <si>
    <t>järjestelmissä</t>
  </si>
  <si>
    <t>käytetään</t>
  </si>
  <si>
    <t>tekoälyä</t>
  </si>
  <si>
    <t>selvitystä</t>
  </si>
  <si>
    <t>tekoälyvalmiudesta</t>
  </si>
  <si>
    <t>tarpeista</t>
  </si>
  <si>
    <t>yrityksiä</t>
  </si>
  <si>
    <t>vielä</t>
  </si>
  <si>
    <t>viikko</t>
  </si>
  <si>
    <t>aikaa</t>
  </si>
  <si>
    <t>vastata</t>
  </si>
  <si>
    <t>tekoälyvalmiutta</t>
  </si>
  <si>
    <t>kartoittavaan</t>
  </si>
  <si>
    <t>kyselyyn</t>
  </si>
  <si>
    <t>#industry</t>
  </si>
  <si>
    <t>kv</t>
  </si>
  <si>
    <t>saavutettavuus</t>
  </si>
  <si>
    <t>näkyvyys</t>
  </si>
  <si>
    <t>lentokartalla</t>
  </si>
  <si>
    <t>äärimmäisen</t>
  </si>
  <si>
    <t>tärkeää</t>
  </si>
  <si>
    <t>tarjoaa</t>
  </si>
  <si>
    <t>laajan</t>
  </si>
  <si>
    <t>mukaan</t>
  </si>
  <si>
    <t>valmistavan</t>
  </si>
  <si>
    <t>kilpailukykyä</t>
  </si>
  <si>
    <t>#teollisuus</t>
  </si>
  <si>
    <t>#uudistuminen</t>
  </si>
  <si>
    <t>#innovaatiot</t>
  </si>
  <si>
    <t>#kasvu</t>
  </si>
  <si>
    <t>better</t>
  </si>
  <si>
    <t>brysselissä</t>
  </si>
  <si>
    <t>järjestetään</t>
  </si>
  <si>
    <t>smart</t>
  </si>
  <si>
    <t>regions</t>
  </si>
  <si>
    <t>3</t>
  </si>
  <si>
    <t>0</t>
  </si>
  <si>
    <t>tapahtuma</t>
  </si>
  <si>
    <t>14</t>
  </si>
  <si>
    <t>15</t>
  </si>
  <si>
    <t>tutustu</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</si>
  <si>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</si>
  <si>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</si>
  <si>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</si>
  <si>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</si>
  <si>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</si>
  <si>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</si>
  <si>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</si>
  <si>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</si>
  <si>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</si>
  <si>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</si>
  <si>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</si>
  <si>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</si>
  <si>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</si>
  <si>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</si>
  <si>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</si>
  <si>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</si>
  <si>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</si>
  <si>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</si>
  <si>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</si>
  <si>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</si>
  <si>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</si>
  <si>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</si>
  <si>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</si>
  <si>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</si>
  <si>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</si>
  <si>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</si>
  <si>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</si>
  <si>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</si>
  <si>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</si>
  <si>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</si>
  <si>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</si>
  <si>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</si>
  <si>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</si>
  <si>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</si>
  <si>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</si>
  <si>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</si>
  <si>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</si>
  <si>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</si>
  <si>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</si>
  <si>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</si>
  <si>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</si>
  <si>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</si>
  <si>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</si>
  <si>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</si>
  <si>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</si>
  <si>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</si>
  <si>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</si>
  <si>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</si>
  <si>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</si>
  <si>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</si>
  <si>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</si>
  <si>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</si>
  <si>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</si>
  <si>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</si>
  <si>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</si>
  <si>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</si>
  <si>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</si>
  <si>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</si>
  <si>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</si>
  <si>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</si>
  <si>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</si>
  <si>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</si>
  <si>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</si>
  <si>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</si>
  <si>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Oct</t>
  </si>
  <si>
    <t>21-Oct</t>
  </si>
  <si>
    <t>7 AM</t>
  </si>
  <si>
    <t>22-Oct</t>
  </si>
  <si>
    <t>1 PM</t>
  </si>
  <si>
    <t>23-Oct</t>
  </si>
  <si>
    <t>9 AM</t>
  </si>
  <si>
    <t>10 AM</t>
  </si>
  <si>
    <t>11 AM</t>
  </si>
  <si>
    <t>24-Oct</t>
  </si>
  <si>
    <t>8 AM</t>
  </si>
  <si>
    <t>2 PM</t>
  </si>
  <si>
    <t>25-Oct</t>
  </si>
  <si>
    <t>12 PM</t>
  </si>
  <si>
    <t>28-Oct</t>
  </si>
  <si>
    <t>3 PM</t>
  </si>
  <si>
    <t>29-Oct</t>
  </si>
  <si>
    <t>30-Oct</t>
  </si>
  <si>
    <t>4 AM</t>
  </si>
  <si>
    <t>9 PM</t>
  </si>
  <si>
    <t>31-Oct</t>
  </si>
  <si>
    <t>6 AM</t>
  </si>
  <si>
    <t>6 PM</t>
  </si>
  <si>
    <t>Nov</t>
  </si>
  <si>
    <t>1-Nov</t>
  </si>
  <si>
    <t>3-Nov</t>
  </si>
  <si>
    <t>4 PM</t>
  </si>
  <si>
    <t>5-Nov</t>
  </si>
  <si>
    <t>7 PM</t>
  </si>
  <si>
    <t>128, 128, 128</t>
  </si>
  <si>
    <t>Red</t>
  </si>
  <si>
    <t>G1: ja businesstre_fi dimecc_fi #smarttampere smarttampere teollisuuden heiniwallander seudun 10 ilmoittaudu</t>
  </si>
  <si>
    <t>G3: #foodtechies together tribe tampere #valaa technologies take global challenges kimmorouhiainen</t>
  </si>
  <si>
    <t>G4: ja tampereenseutu businesstre_fi tamperekaupunki ilmoittaudu tapahtumaan 10 finavia finnair k2tre</t>
  </si>
  <si>
    <t>G5: tampereelta maailmanluokan osaamista autoteollisuuden tarpeisiin tamperelainen autoalan klusteri voisi hyvin</t>
  </si>
  <si>
    <t>G6: ja lmailualan osaaminen tampereella vaikuttavaa nyt sitä viedään systemaattisesti yhdessä</t>
  </si>
  <si>
    <t>G7: ai ja #smarttampere #businesstampere ilmoittaudu insta defsec aamuun pääset kuulemaan</t>
  </si>
  <si>
    <t>G9: hiedanrannan â kiertotalous kestã vyys ã lykkyysâ yritysten verkottumisaamukahvit huomenna</t>
  </si>
  <si>
    <t>Autofill Workbook Results</t>
  </si>
  <si>
    <t>Edge Weight▓1▓2▓0▓True▓Gray▓Red▓▓Edge Weight▓1▓2▓0▓3▓10▓False▓Edge Weight▓1▓2▓0▓35▓12▓False▓▓0▓0▓0▓True▓Black▓Black▓▓Followers▓16▓188668▓0▓162▓1000▓False▓▓0▓0▓0▓0▓0▓False▓▓0▓0▓0▓0▓0▓False▓▓0▓0▓0▓0▓0▓False</t>
  </si>
  <si>
    <t>GraphSource░GraphServerTwitterSearch▓GraphTerm░BusinessTre_Fi▓ImportDescription░The graph represents a network of 68 Twitter users whose tweets in the requested range contained "BusinessTre_Fi", or who were replied to or mentioned in those tweets.  The network was obtained from the NodeXL Graph Server on Saturday, 09 November 2019 at 08:00 UTC.
The requested start date was Wednesday, 06 November 2019 at 01:01 UTC and the maximum number of days (going backward) was 14.
The maximum number of tweets collected was 5,000.
The tweets in the network were tweeted over the 13-day, 9-hour, 38-minute period from Wednesday, 23 October 2019 at 09:51 UTC to Tuesday, 05 November 2019 at 19:29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</si>
</sst>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184548"/>
        <c:axId val="67007749"/>
      </c:barChart>
      <c:catAx>
        <c:axId val="521845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7007749"/>
        <c:crosses val="autoZero"/>
        <c:auto val="1"/>
        <c:lblOffset val="100"/>
        <c:noMultiLvlLbl val="0"/>
      </c:catAx>
      <c:valAx>
        <c:axId val="67007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84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BusinessTre_Fi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40"/>
                <c:pt idx="0">
                  <c:v>7 AM
21-Oct
Oct
2019</c:v>
                </c:pt>
                <c:pt idx="1">
                  <c:v>7 AM
22-Oct</c:v>
                </c:pt>
                <c:pt idx="2">
                  <c:v>1 PM</c:v>
                </c:pt>
                <c:pt idx="3">
                  <c:v>9 AM
23-Oct</c:v>
                </c:pt>
                <c:pt idx="4">
                  <c:v>10 AM</c:v>
                </c:pt>
                <c:pt idx="5">
                  <c:v>11 AM</c:v>
                </c:pt>
                <c:pt idx="6">
                  <c:v>8 AM
24-Oct</c:v>
                </c:pt>
                <c:pt idx="7">
                  <c:v>9 AM</c:v>
                </c:pt>
                <c:pt idx="8">
                  <c:v>11 AM</c:v>
                </c:pt>
                <c:pt idx="9">
                  <c:v>1 PM</c:v>
                </c:pt>
                <c:pt idx="10">
                  <c:v>2 PM</c:v>
                </c:pt>
                <c:pt idx="11">
                  <c:v>12 PM
25-Oct</c:v>
                </c:pt>
                <c:pt idx="12">
                  <c:v>12 PM
28-Oct</c:v>
                </c:pt>
                <c:pt idx="13">
                  <c:v>1 PM</c:v>
                </c:pt>
                <c:pt idx="14">
                  <c:v>3 PM</c:v>
                </c:pt>
                <c:pt idx="15">
                  <c:v>10 AM
29-Oct</c:v>
                </c:pt>
                <c:pt idx="16">
                  <c:v>11 AM</c:v>
                </c:pt>
                <c:pt idx="17">
                  <c:v>1 PM</c:v>
                </c:pt>
                <c:pt idx="18">
                  <c:v>4 AM
30-Oct</c:v>
                </c:pt>
                <c:pt idx="19">
                  <c:v>10 AM</c:v>
                </c:pt>
                <c:pt idx="20">
                  <c:v>11 AM</c:v>
                </c:pt>
                <c:pt idx="21">
                  <c:v>2 PM</c:v>
                </c:pt>
                <c:pt idx="22">
                  <c:v>9 PM</c:v>
                </c:pt>
                <c:pt idx="23">
                  <c:v>6 AM
31-Oct</c:v>
                </c:pt>
                <c:pt idx="24">
                  <c:v>7 AM</c:v>
                </c:pt>
                <c:pt idx="25">
                  <c:v>8 AM</c:v>
                </c:pt>
                <c:pt idx="26">
                  <c:v>9 AM</c:v>
                </c:pt>
                <c:pt idx="27">
                  <c:v>11 AM</c:v>
                </c:pt>
                <c:pt idx="28">
                  <c:v>1 PM</c:v>
                </c:pt>
                <c:pt idx="29">
                  <c:v>2 PM</c:v>
                </c:pt>
                <c:pt idx="30">
                  <c:v>6 PM</c:v>
                </c:pt>
                <c:pt idx="31">
                  <c:v>6 AM
1-Nov
Nov</c:v>
                </c:pt>
                <c:pt idx="32">
                  <c:v>7 AM</c:v>
                </c:pt>
                <c:pt idx="33">
                  <c:v>8 AM</c:v>
                </c:pt>
                <c:pt idx="34">
                  <c:v>9 AM</c:v>
                </c:pt>
                <c:pt idx="35">
                  <c:v>11 AM</c:v>
                </c:pt>
                <c:pt idx="36">
                  <c:v>4 PM
3-Nov</c:v>
                </c:pt>
                <c:pt idx="37">
                  <c:v>6 PM</c:v>
                </c:pt>
                <c:pt idx="38">
                  <c:v>11 AM
5-Nov</c:v>
                </c:pt>
                <c:pt idx="39">
                  <c:v>7 PM</c:v>
                </c:pt>
              </c:strCache>
            </c:strRef>
          </c:cat>
          <c:val>
            <c:numRef>
              <c:f>'Time Series'!$B$26:$B$81</c:f>
              <c:numCache>
                <c:formatCode>General</c:formatCode>
                <c:ptCount val="40"/>
                <c:pt idx="0">
                  <c:v>1</c:v>
                </c:pt>
                <c:pt idx="1">
                  <c:v>1</c:v>
                </c:pt>
                <c:pt idx="2">
                  <c:v>1</c:v>
                </c:pt>
                <c:pt idx="3">
                  <c:v>2</c:v>
                </c:pt>
                <c:pt idx="4">
                  <c:v>1</c:v>
                </c:pt>
                <c:pt idx="5">
                  <c:v>4</c:v>
                </c:pt>
                <c:pt idx="6">
                  <c:v>5</c:v>
                </c:pt>
                <c:pt idx="7">
                  <c:v>2</c:v>
                </c:pt>
                <c:pt idx="8">
                  <c:v>3</c:v>
                </c:pt>
                <c:pt idx="9">
                  <c:v>1</c:v>
                </c:pt>
                <c:pt idx="10">
                  <c:v>1</c:v>
                </c:pt>
                <c:pt idx="11">
                  <c:v>1</c:v>
                </c:pt>
                <c:pt idx="12">
                  <c:v>4</c:v>
                </c:pt>
                <c:pt idx="13">
                  <c:v>3</c:v>
                </c:pt>
                <c:pt idx="14">
                  <c:v>2</c:v>
                </c:pt>
                <c:pt idx="15">
                  <c:v>3</c:v>
                </c:pt>
                <c:pt idx="16">
                  <c:v>1</c:v>
                </c:pt>
                <c:pt idx="17">
                  <c:v>1</c:v>
                </c:pt>
                <c:pt idx="18">
                  <c:v>1</c:v>
                </c:pt>
                <c:pt idx="19">
                  <c:v>1</c:v>
                </c:pt>
                <c:pt idx="20">
                  <c:v>1</c:v>
                </c:pt>
                <c:pt idx="21">
                  <c:v>1</c:v>
                </c:pt>
                <c:pt idx="22">
                  <c:v>1</c:v>
                </c:pt>
                <c:pt idx="23">
                  <c:v>1</c:v>
                </c:pt>
                <c:pt idx="24">
                  <c:v>5</c:v>
                </c:pt>
                <c:pt idx="25">
                  <c:v>2</c:v>
                </c:pt>
                <c:pt idx="26">
                  <c:v>2</c:v>
                </c:pt>
                <c:pt idx="27">
                  <c:v>2</c:v>
                </c:pt>
                <c:pt idx="28">
                  <c:v>1</c:v>
                </c:pt>
                <c:pt idx="29">
                  <c:v>1</c:v>
                </c:pt>
                <c:pt idx="30">
                  <c:v>1</c:v>
                </c:pt>
                <c:pt idx="31">
                  <c:v>1</c:v>
                </c:pt>
                <c:pt idx="32">
                  <c:v>1</c:v>
                </c:pt>
                <c:pt idx="33">
                  <c:v>2</c:v>
                </c:pt>
                <c:pt idx="34">
                  <c:v>1</c:v>
                </c:pt>
                <c:pt idx="35">
                  <c:v>3</c:v>
                </c:pt>
                <c:pt idx="36">
                  <c:v>1</c:v>
                </c:pt>
                <c:pt idx="37">
                  <c:v>1</c:v>
                </c:pt>
                <c:pt idx="38">
                  <c:v>1</c:v>
                </c:pt>
                <c:pt idx="39">
                  <c:v>1</c:v>
                </c:pt>
              </c:numCache>
            </c:numRef>
          </c:val>
        </c:ser>
        <c:axId val="62496766"/>
        <c:axId val="25599983"/>
      </c:barChart>
      <c:catAx>
        <c:axId val="62496766"/>
        <c:scaling>
          <c:orientation val="minMax"/>
        </c:scaling>
        <c:axPos val="b"/>
        <c:delete val="0"/>
        <c:numFmt formatCode="General" sourceLinked="1"/>
        <c:majorTickMark val="out"/>
        <c:minorTickMark val="none"/>
        <c:tickLblPos val="nextTo"/>
        <c:crossAx val="25599983"/>
        <c:crosses val="autoZero"/>
        <c:auto val="1"/>
        <c:lblOffset val="100"/>
        <c:noMultiLvlLbl val="0"/>
      </c:catAx>
      <c:valAx>
        <c:axId val="25599983"/>
        <c:scaling>
          <c:orientation val="minMax"/>
        </c:scaling>
        <c:axPos val="l"/>
        <c:majorGridlines/>
        <c:delete val="0"/>
        <c:numFmt formatCode="General" sourceLinked="1"/>
        <c:majorTickMark val="out"/>
        <c:minorTickMark val="none"/>
        <c:tickLblPos val="nextTo"/>
        <c:crossAx val="624967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6198830"/>
        <c:axId val="58918559"/>
      </c:barChart>
      <c:catAx>
        <c:axId val="661988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918559"/>
        <c:crosses val="autoZero"/>
        <c:auto val="1"/>
        <c:lblOffset val="100"/>
        <c:noMultiLvlLbl val="0"/>
      </c:catAx>
      <c:valAx>
        <c:axId val="58918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98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504984"/>
        <c:axId val="7673945"/>
      </c:barChart>
      <c:catAx>
        <c:axId val="605049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673945"/>
        <c:crosses val="autoZero"/>
        <c:auto val="1"/>
        <c:lblOffset val="100"/>
        <c:noMultiLvlLbl val="0"/>
      </c:catAx>
      <c:valAx>
        <c:axId val="7673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04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56642"/>
        <c:axId val="17609779"/>
      </c:barChart>
      <c:catAx>
        <c:axId val="19566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609779"/>
        <c:crosses val="autoZero"/>
        <c:auto val="1"/>
        <c:lblOffset val="100"/>
        <c:noMultiLvlLbl val="0"/>
      </c:catAx>
      <c:valAx>
        <c:axId val="17609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6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270284"/>
        <c:axId val="17105965"/>
      </c:barChart>
      <c:catAx>
        <c:axId val="242702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105965"/>
        <c:crosses val="autoZero"/>
        <c:auto val="1"/>
        <c:lblOffset val="100"/>
        <c:noMultiLvlLbl val="0"/>
      </c:catAx>
      <c:valAx>
        <c:axId val="17105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70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735958"/>
        <c:axId val="43405895"/>
      </c:barChart>
      <c:catAx>
        <c:axId val="197359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405895"/>
        <c:crosses val="autoZero"/>
        <c:auto val="1"/>
        <c:lblOffset val="100"/>
        <c:noMultiLvlLbl val="0"/>
      </c:catAx>
      <c:valAx>
        <c:axId val="43405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35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108736"/>
        <c:axId val="26216577"/>
      </c:barChart>
      <c:catAx>
        <c:axId val="551087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216577"/>
        <c:crosses val="autoZero"/>
        <c:auto val="1"/>
        <c:lblOffset val="100"/>
        <c:noMultiLvlLbl val="0"/>
      </c:catAx>
      <c:valAx>
        <c:axId val="26216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08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622602"/>
        <c:axId val="43167963"/>
      </c:barChart>
      <c:catAx>
        <c:axId val="346226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167963"/>
        <c:crosses val="autoZero"/>
        <c:auto val="1"/>
        <c:lblOffset val="100"/>
        <c:noMultiLvlLbl val="0"/>
      </c:catAx>
      <c:valAx>
        <c:axId val="43167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22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967348"/>
        <c:axId val="6944085"/>
      </c:barChart>
      <c:catAx>
        <c:axId val="52967348"/>
        <c:scaling>
          <c:orientation val="minMax"/>
        </c:scaling>
        <c:axPos val="b"/>
        <c:delete val="1"/>
        <c:majorTickMark val="out"/>
        <c:minorTickMark val="none"/>
        <c:tickLblPos val="none"/>
        <c:crossAx val="6944085"/>
        <c:crosses val="autoZero"/>
        <c:auto val="1"/>
        <c:lblOffset val="100"/>
        <c:noMultiLvlLbl val="0"/>
      </c:catAx>
      <c:valAx>
        <c:axId val="6944085"/>
        <c:scaling>
          <c:orientation val="minMax"/>
        </c:scaling>
        <c:axPos val="l"/>
        <c:delete val="1"/>
        <c:majorTickMark val="out"/>
        <c:minorTickMark val="none"/>
        <c:tickLblPos val="none"/>
        <c:crossAx val="529673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Marc Smith" refreshedVersion="5">
  <cacheSource type="worksheet">
    <worksheetSource ref="A2:BL7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s v="smartregions smartspecialization"/>
        <m/>
        <s v="lehtovuori kiertotalous"/>
        <s v="educationtampere"/>
        <s v="teknologia19"/>
        <s v="pirkanmaa"/>
        <s v="cybertre"/>
        <s v="smarttampere ai"/>
        <s v="cybertre cyber industry"/>
        <s v="foodtechies valaa tampere"/>
        <s v="foodtechies valaa"/>
        <s v="smarttampere businesstampere"/>
        <s v="smarttampere industry cybersecurity"/>
        <s v="lidar tampere smarttampere demo smartcity"/>
        <s v="lidar tampere smarttampere"/>
        <s v="teknologia19 smarttampere"/>
        <s v="tampere kamerateknologia kuvantaminen xiaomi imagingtampere businesstampere mobile"/>
        <s v="businesstampere verkostoituminen"/>
        <s v="digitalous"/>
        <s v="airrhow"/>
        <s v="teollisuus uudistuminen innovaatiot kasvu"/>
        <s v="smarttampere tampere businesstampere"/>
        <s v="smarttampere businesstampere aiaamu"/>
        <s v="smarttampere tampere"/>
        <s v="teknologia automotivetampere businesstampere"/>
        <s v="hiedanranta innovaatioidenhiedaranta businesstre_fi innovaatioalus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9">
        <d v="2019-10-22T13:12:59.000"/>
        <d v="2019-10-23T09:51:21.000"/>
        <d v="2019-10-23T10:44:59.000"/>
        <d v="2019-10-24T08:35:10.000"/>
        <d v="2019-10-24T09:43:20.000"/>
        <d v="2019-10-24T11:46:05.000"/>
        <d v="2019-10-28T12:01:43.000"/>
        <d v="2019-10-28T13:51:42.000"/>
        <d v="2019-10-28T13:55:44.000"/>
        <d v="2019-10-24T09:16:47.000"/>
        <d v="2019-10-28T13:10:37.000"/>
        <d v="2019-10-28T12:16:42.000"/>
        <d v="2019-10-28T15:34:02.000"/>
        <d v="2019-10-28T12:28:01.000"/>
        <d v="2019-10-29T10:15:51.000"/>
        <d v="2019-10-29T10:21:20.000"/>
        <d v="2019-10-24T13:16:09.000"/>
        <d v="2019-10-24T11:04:03.000"/>
        <d v="2019-10-29T10:20:45.000"/>
        <d v="2019-10-29T13:53:23.000"/>
        <d v="2019-10-30T04:45:29.000"/>
        <d v="2019-10-24T11:22:20.000"/>
        <d v="2019-10-31T07:32:54.000"/>
        <d v="2019-10-31T07:38:45.000"/>
        <d v="2019-10-31T07:42:05.000"/>
        <d v="2019-10-31T07:44:27.000"/>
        <d v="2019-10-31T08:29:17.000"/>
        <d v="2019-10-31T09:05:32.000"/>
        <d v="2019-10-24T08:25:31.000"/>
        <d v="2019-10-24T08:24:02.000"/>
        <d v="2019-10-31T09:29:25.000"/>
        <d v="2019-10-31T11:44:17.000"/>
        <d v="2019-10-31T11:49:02.000"/>
        <d v="2019-10-31T13:48:21.000"/>
        <d v="2019-10-31T14:05:37.000"/>
        <d v="2019-10-24T08:34:37.000"/>
        <d v="2019-10-31T18:01:13.000"/>
        <d v="2019-11-01T06:48:10.000"/>
        <d v="2019-11-01T07:16:15.000"/>
        <d v="2019-11-01T11:04:55.000"/>
        <d v="2019-10-24T08:13:04.000"/>
        <d v="2019-10-23T11:04:06.000"/>
        <d v="2019-10-21T07:07:53.000"/>
        <d v="2019-10-23T11:05:59.000"/>
        <d v="2019-10-23T09:56:47.000"/>
        <d v="2019-10-22T07:00:42.000"/>
        <d v="2019-10-24T14:19:57.000"/>
        <d v="2019-10-30T10:49:43.000"/>
        <d v="2019-10-30T11:01:24.000"/>
        <d v="2019-10-30T21:04:54.000"/>
        <d v="2019-10-30T14:40:49.000"/>
        <d v="2019-10-31T06:06:50.000"/>
        <d v="2019-10-31T07:18:06.000"/>
        <d v="2019-10-31T08:58:37.000"/>
        <d v="2019-10-29T11:30:39.000"/>
        <d v="2019-11-01T08:25:48.000"/>
        <d v="2019-10-23T11:00:48.000"/>
        <d v="2019-11-01T09:49:50.000"/>
        <d v="2019-11-01T08:52:52.000"/>
        <d v="2019-10-23T11:04:36.000"/>
        <d v="2019-11-01T11:06:24.000"/>
        <d v="2019-11-01T11:06:28.000"/>
        <d v="2019-10-25T12:32:35.000"/>
        <d v="2019-10-28T12:30:08.000"/>
        <d v="2019-11-03T16:30:13.000"/>
        <d v="2019-10-28T15:36:35.000"/>
        <d v="2019-11-03T18:18:48.000"/>
        <d v="2019-11-05T11:20:04.000"/>
        <d v="2019-11-05T19:29:44.000"/>
      </sharedItems>
      <fieldGroup par="66" base="22">
        <rangePr groupBy="hours" autoEnd="1" autoStart="1" startDate="2019-10-21T07:07:53.000" endDate="2019-11-05T19:29:44.000"/>
        <groupItems count="26">
          <s v="&lt;10/21/2019"/>
          <s v="12 AM"/>
          <s v="1 AM"/>
          <s v="2 AM"/>
          <s v="3 AM"/>
          <s v="4 AM"/>
          <s v="5 AM"/>
          <s v="6 AM"/>
          <s v="7 AM"/>
          <s v="8 AM"/>
          <s v="9 AM"/>
          <s v="10 AM"/>
          <s v="11 AM"/>
          <s v="12 PM"/>
          <s v="1 PM"/>
          <s v="2 PM"/>
          <s v="3 PM"/>
          <s v="4 PM"/>
          <s v="5 PM"/>
          <s v="6 PM"/>
          <s v="7 PM"/>
          <s v="8 PM"/>
          <s v="9 PM"/>
          <s v="10 PM"/>
          <s v="11 PM"/>
          <s v="&gt;1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1T07:07:53.000" endDate="2019-11-05T19:29:44.000"/>
        <groupItems count="368">
          <s v="&lt;10/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19"/>
        </groupItems>
      </fieldGroup>
    </cacheField>
    <cacheField name="Months" databaseField="0">
      <sharedItems containsMixedTypes="0" count="0"/>
      <fieldGroup base="22">
        <rangePr groupBy="months" autoEnd="1" autoStart="1" startDate="2019-10-21T07:07:53.000" endDate="2019-11-05T19:29:44.000"/>
        <groupItems count="14">
          <s v="&lt;10/21/2019"/>
          <s v="Jan"/>
          <s v="Feb"/>
          <s v="Mar"/>
          <s v="Apr"/>
          <s v="May"/>
          <s v="Jun"/>
          <s v="Jul"/>
          <s v="Aug"/>
          <s v="Sep"/>
          <s v="Oct"/>
          <s v="Nov"/>
          <s v="Dec"/>
          <s v="&gt;11/5/2019"/>
        </groupItems>
      </fieldGroup>
    </cacheField>
    <cacheField name="Years" databaseField="0">
      <sharedItems containsMixedTypes="0" count="0"/>
      <fieldGroup base="22">
        <rangePr groupBy="years" autoEnd="1" autoStart="1" startDate="2019-10-21T07:07:53.000" endDate="2019-11-05T19:29:44.000"/>
        <groupItems count="3">
          <s v="&lt;10/21/2019"/>
          <s v="2019"/>
          <s v="&gt;1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9">
  <r>
    <s v="eutampere"/>
    <s v="tampereenseutu"/>
    <m/>
    <m/>
    <m/>
    <m/>
    <m/>
    <m/>
    <m/>
    <m/>
    <s v="No"/>
    <n v="3"/>
    <m/>
    <m/>
    <x v="0"/>
    <d v="2019-10-22T13:12:59.000"/>
    <s v="Brysselissä järjestetään Smart Regions 3.0 tapahtuma 14.-15.11. Tutustu ja ilmoittaudu tapahtumaan 31.10. mennessä ⏩ https://t.co/PLhYAWzQAv @pirkanmaan_liit @SmartTampere @BusinessTre_FI @Tamperekaupunki @dimecc_fi @tampereenseutu #SmartRegions #SmartSpecialization 💡"/>
    <s v="https://smartregions3.com/"/>
    <s v="smartregions3.com"/>
    <x v="0"/>
    <m/>
    <s v="http://pbs.twimg.com/profile_images/829738333500801024/Fp9smXZD_normal.jpg"/>
    <x v="0"/>
    <s v="https://twitter.com/#!/eutampere/status/1186631537086943238"/>
    <m/>
    <m/>
    <s v="1186631537086943238"/>
    <m/>
    <b v="0"/>
    <n v="8"/>
    <s v=""/>
    <b v="0"/>
    <s v="fi"/>
    <m/>
    <s v=""/>
    <b v="0"/>
    <n v="3"/>
    <s v=""/>
    <s v="Twitter Web App"/>
    <b v="0"/>
    <s v="1186631537086943238"/>
    <s v="Retweet"/>
    <n v="0"/>
    <n v="0"/>
    <m/>
    <m/>
    <m/>
    <m/>
    <m/>
    <m/>
    <m/>
    <m/>
    <n v="1"/>
    <s v="4"/>
    <s v="4"/>
    <m/>
    <m/>
    <m/>
    <m/>
    <m/>
    <m/>
    <m/>
    <m/>
    <m/>
  </r>
  <r>
    <s v="pirkanmaan_liit"/>
    <s v="eutampere"/>
    <m/>
    <m/>
    <m/>
    <m/>
    <m/>
    <m/>
    <m/>
    <m/>
    <s v="Yes"/>
    <n v="9"/>
    <m/>
    <m/>
    <x v="0"/>
    <d v="2019-10-23T09:51:21.000"/>
    <s v="RT @EuTampere: Brysselissä järjestetään Smart Regions 3.0 tapahtuma 14.-15.11. Tutustu ja ilmoittaudu tapahtumaan 31.10. mennessä ⏩ https:/…"/>
    <m/>
    <m/>
    <x v="1"/>
    <m/>
    <s v="http://pbs.twimg.com/profile_images/2658014084/63bb3fb4c968a711760cba6ef66030ca_normal.jpeg"/>
    <x v="1"/>
    <s v="https://twitter.com/#!/pirkanmaan_liit/status/1186943182157877248"/>
    <m/>
    <m/>
    <s v="1186943182157877248"/>
    <m/>
    <b v="0"/>
    <n v="0"/>
    <s v=""/>
    <b v="0"/>
    <s v="fi"/>
    <m/>
    <s v=""/>
    <b v="0"/>
    <n v="3"/>
    <s v="1186631537086943238"/>
    <s v="Twitter for iPhone"/>
    <b v="0"/>
    <s v="1186631537086943238"/>
    <s v="Tweet"/>
    <n v="0"/>
    <n v="0"/>
    <m/>
    <m/>
    <m/>
    <m/>
    <m/>
    <m/>
    <m/>
    <m/>
    <n v="1"/>
    <s v="4"/>
    <s v="4"/>
    <n v="1"/>
    <n v="5"/>
    <n v="0"/>
    <n v="0"/>
    <n v="0"/>
    <n v="0"/>
    <n v="19"/>
    <n v="95"/>
    <n v="20"/>
  </r>
  <r>
    <s v="reunavuorijukka"/>
    <s v="ylokaupunki"/>
    <m/>
    <m/>
    <m/>
    <m/>
    <m/>
    <m/>
    <m/>
    <m/>
    <s v="No"/>
    <n v="10"/>
    <m/>
    <m/>
    <x v="0"/>
    <d v="2019-10-23T10:44:59.000"/>
    <s v="Seudullinen roadshow-kierros käynnissä! Ilari Ojanen, Lehtovuori Oy Ylöjärveltä, esittelee innovaatiota: FinBin - kokoonpuristava älyjäteastia, vientimenestys. @BusinessTre_FI #lehtovuori #kiertotalous @YloYrittajat @YLOkaupunki https://t.co/cWo4laSB1F"/>
    <m/>
    <m/>
    <x v="2"/>
    <s v="https://pbs.twimg.com/media/EHjqzQfWwAEMc8u.jpg"/>
    <s v="https://pbs.twimg.com/media/EHjqzQfWwAEMc8u.jpg"/>
    <x v="2"/>
    <s v="https://twitter.com/#!/reunavuorijukka/status/1186956678828384257"/>
    <m/>
    <m/>
    <s v="1186956678828384257"/>
    <m/>
    <b v="0"/>
    <n v="1"/>
    <s v=""/>
    <b v="0"/>
    <s v="fi"/>
    <m/>
    <s v=""/>
    <b v="0"/>
    <n v="1"/>
    <s v=""/>
    <s v="Twitter for iPhone"/>
    <b v="0"/>
    <s v="1186956678828384257"/>
    <s v="Tweet"/>
    <n v="0"/>
    <n v="0"/>
    <m/>
    <m/>
    <m/>
    <m/>
    <m/>
    <m/>
    <m/>
    <m/>
    <n v="1"/>
    <s v="8"/>
    <s v="8"/>
    <m/>
    <m/>
    <m/>
    <m/>
    <m/>
    <m/>
    <m/>
    <m/>
    <m/>
  </r>
  <r>
    <s v="retweet49751068"/>
    <s v="smarttampere"/>
    <m/>
    <m/>
    <m/>
    <m/>
    <m/>
    <m/>
    <m/>
    <m/>
    <s v="No"/>
    <n v="12"/>
    <m/>
    <m/>
    <x v="0"/>
    <d v="2019-10-24T08:35:10.000"/>
    <s v="RT @SmartTampere: Yritys, kiinnostaako teollisuuden tai kyberturvallisuuden yhteishankkeet? Ilmoittaudu ti 29.10. pidettävään tapahtumaan,…"/>
    <m/>
    <m/>
    <x v="1"/>
    <m/>
    <s v="http://pbs.twimg.com/profile_images/1162441361414610945/QMKT6AF-_normal.jpg"/>
    <x v="3"/>
    <s v="https://twitter.com/#!/retweet49751068/status/1187286397624999936"/>
    <m/>
    <m/>
    <s v="1187286397624999936"/>
    <m/>
    <b v="0"/>
    <n v="0"/>
    <s v=""/>
    <b v="0"/>
    <s v="fi"/>
    <m/>
    <s v=""/>
    <b v="0"/>
    <n v="4"/>
    <s v="1187283597243367425"/>
    <s v="TheApisInLiège"/>
    <b v="0"/>
    <s v="1187283597243367425"/>
    <s v="Tweet"/>
    <n v="0"/>
    <n v="0"/>
    <m/>
    <m/>
    <m/>
    <m/>
    <m/>
    <m/>
    <m/>
    <m/>
    <n v="1"/>
    <s v="1"/>
    <s v="1"/>
    <n v="0"/>
    <n v="0"/>
    <n v="0"/>
    <n v="0"/>
    <n v="0"/>
    <n v="0"/>
    <n v="14"/>
    <n v="100"/>
    <n v="14"/>
  </r>
  <r>
    <s v="learningscoop"/>
    <s v="businesstre_fi"/>
    <m/>
    <m/>
    <m/>
    <m/>
    <m/>
    <m/>
    <m/>
    <m/>
    <s v="No"/>
    <n v="13"/>
    <m/>
    <m/>
    <x v="0"/>
    <d v="2019-10-24T09:43:20.000"/>
    <s v="Thank you @BusinessTre_FI #educationtampere and Maggie for a great launcing of the ecosystem! We are happy to be part of it🤗 Better connected people - better services for customers. https://t.co/DJMWTwk7Rk"/>
    <m/>
    <m/>
    <x v="3"/>
    <s v="https://pbs.twimg.com/media/EHomSNHXYAEcJGF.jpg"/>
    <s v="https://pbs.twimg.com/media/EHomSNHXYAEcJGF.jpg"/>
    <x v="4"/>
    <s v="https://twitter.com/#!/learningscoop/status/1187303552718381056"/>
    <m/>
    <m/>
    <s v="1187303552718381056"/>
    <m/>
    <b v="0"/>
    <n v="0"/>
    <s v=""/>
    <b v="0"/>
    <s v="en"/>
    <m/>
    <s v=""/>
    <b v="0"/>
    <n v="0"/>
    <s v=""/>
    <s v="Twitter for Android"/>
    <b v="0"/>
    <s v="1187303552718381056"/>
    <s v="Tweet"/>
    <n v="0"/>
    <n v="0"/>
    <m/>
    <m/>
    <m/>
    <m/>
    <m/>
    <m/>
    <m/>
    <m/>
    <n v="1"/>
    <s v="1"/>
    <s v="1"/>
    <n v="5"/>
    <n v="17.857142857142858"/>
    <n v="0"/>
    <n v="0"/>
    <n v="0"/>
    <n v="0"/>
    <n v="23"/>
    <n v="82.14285714285714"/>
    <n v="28"/>
  </r>
  <r>
    <s v="cybersec_feeds"/>
    <s v="smarttampere"/>
    <m/>
    <m/>
    <m/>
    <m/>
    <m/>
    <m/>
    <m/>
    <m/>
    <s v="No"/>
    <n v="14"/>
    <m/>
    <m/>
    <x v="0"/>
    <d v="2019-10-24T11:46:05.000"/>
    <s v="RT @SmartTampere: Yritys, kiinnostaako teollisuuden tai kyberturvallisuuden yhteishankkeet? Ilmoittaudu ti 29.10. pidettävään tapahtumaan,…"/>
    <m/>
    <m/>
    <x v="1"/>
    <m/>
    <s v="http://pbs.twimg.com/profile_images/1131855016766124032/vhasETOF_normal.jpg"/>
    <x v="5"/>
    <s v="https://twitter.com/#!/cybersec_feeds/status/1187334442345521157"/>
    <m/>
    <m/>
    <s v="1187334442345521157"/>
    <m/>
    <b v="0"/>
    <n v="0"/>
    <s v=""/>
    <b v="0"/>
    <s v="fi"/>
    <m/>
    <s v=""/>
    <b v="0"/>
    <n v="7"/>
    <s v="1187283597243367425"/>
    <s v="Cyber Security Feed"/>
    <b v="0"/>
    <s v="1187283597243367425"/>
    <s v="Tweet"/>
    <n v="0"/>
    <n v="0"/>
    <m/>
    <m/>
    <m/>
    <m/>
    <m/>
    <m/>
    <m/>
    <m/>
    <n v="1"/>
    <s v="1"/>
    <s v="1"/>
    <n v="0"/>
    <n v="0"/>
    <n v="0"/>
    <n v="0"/>
    <n v="0"/>
    <n v="0"/>
    <n v="14"/>
    <n v="100"/>
    <n v="14"/>
  </r>
  <r>
    <s v="heldroid"/>
    <s v="messukeskus"/>
    <m/>
    <m/>
    <m/>
    <m/>
    <m/>
    <m/>
    <m/>
    <m/>
    <s v="No"/>
    <n v="15"/>
    <m/>
    <m/>
    <x v="0"/>
    <d v="2019-10-28T12:01:43.000"/>
    <s v="RT @SmartTampere: .@BusinessTre_FI kutsuu yrittäjät ja yrityselämän edustajat vierailemaan #Teknologia19-messuilla Helsingin @messukeskus’s…"/>
    <m/>
    <m/>
    <x v="4"/>
    <m/>
    <s v="http://pbs.twimg.com/profile_images/1164868140389621761/75AUlkJO_normal.jpg"/>
    <x v="6"/>
    <s v="https://twitter.com/#!/heldroid/status/1188787929352683520"/>
    <m/>
    <m/>
    <s v="1188787929352683520"/>
    <m/>
    <b v="0"/>
    <n v="0"/>
    <s v=""/>
    <b v="0"/>
    <s v="fi"/>
    <m/>
    <s v=""/>
    <b v="0"/>
    <n v="4"/>
    <s v="1186537847236509698"/>
    <s v="Twitter Web Client"/>
    <b v="0"/>
    <s v="1186537847236509698"/>
    <s v="Tweet"/>
    <n v="0"/>
    <n v="0"/>
    <m/>
    <m/>
    <m/>
    <m/>
    <m/>
    <m/>
    <m/>
    <m/>
    <n v="1"/>
    <s v="1"/>
    <s v="1"/>
    <n v="0"/>
    <n v="0"/>
    <n v="0"/>
    <n v="0"/>
    <n v="0"/>
    <n v="0"/>
    <n v="14"/>
    <n v="100"/>
    <n v="14"/>
  </r>
  <r>
    <s v="hpertta"/>
    <s v="tietosuomi"/>
    <m/>
    <m/>
    <m/>
    <m/>
    <m/>
    <m/>
    <m/>
    <m/>
    <s v="No"/>
    <n v="18"/>
    <m/>
    <m/>
    <x v="0"/>
    <d v="2019-10-28T13:51:42.000"/>
    <s v="RT @TietoSuomi: Tampereelta löytyy maailmanluokan osaamista autoteollisuuden tarpeisiin. &quot;Tamperelainen autoalan klusteri voisi hyvin olla…"/>
    <m/>
    <m/>
    <x v="1"/>
    <m/>
    <s v="http://pbs.twimg.com/profile_images/565485434919059456/Wec7mkS__normal.jpeg"/>
    <x v="7"/>
    <s v="https://twitter.com/#!/hpertta/status/1188815607032156160"/>
    <m/>
    <m/>
    <s v="1188815607032156160"/>
    <m/>
    <b v="0"/>
    <n v="0"/>
    <s v=""/>
    <b v="0"/>
    <s v="fi"/>
    <m/>
    <s v=""/>
    <b v="0"/>
    <n v="3"/>
    <s v="1188795080766820352"/>
    <s v="Twitter Web App"/>
    <b v="0"/>
    <s v="1188795080766820352"/>
    <s v="Tweet"/>
    <n v="0"/>
    <n v="0"/>
    <m/>
    <m/>
    <m/>
    <m/>
    <m/>
    <m/>
    <m/>
    <m/>
    <n v="1"/>
    <s v="5"/>
    <s v="5"/>
    <n v="0"/>
    <n v="0"/>
    <n v="0"/>
    <n v="0"/>
    <n v="0"/>
    <n v="0"/>
    <n v="14"/>
    <n v="100"/>
    <n v="14"/>
  </r>
  <r>
    <s v="mtaval"/>
    <s v="tepalvelutfi"/>
    <m/>
    <m/>
    <m/>
    <m/>
    <m/>
    <m/>
    <m/>
    <m/>
    <s v="No"/>
    <n v="19"/>
    <m/>
    <m/>
    <x v="0"/>
    <d v="2019-10-28T13:55:44.000"/>
    <s v="Ping @info_migration @TEM_uutiset @TimoHarakka @MariaOhisalo @thlmonet @suomenyrittajat @SATELYkeskus @PirkanmaanELY @ELYkeskus @VarsinaisELY @tepalvelutfi @BusinessFinland @BusinessTre_FI"/>
    <m/>
    <m/>
    <x v="1"/>
    <m/>
    <s v="http://pbs.twimg.com/profile_images/1183735881359855616/kWpmX2Qh_normal.jpg"/>
    <x v="8"/>
    <s v="https://twitter.com/#!/mtaval/status/1188816622523502597"/>
    <m/>
    <m/>
    <s v="1188816622523502597"/>
    <s v="1188815825131790342"/>
    <b v="0"/>
    <n v="1"/>
    <s v="473966644"/>
    <b v="0"/>
    <s v="en"/>
    <m/>
    <s v=""/>
    <b v="0"/>
    <n v="0"/>
    <s v=""/>
    <s v="Twitter Web App"/>
    <b v="0"/>
    <s v="1188815825131790342"/>
    <s v="Tweet"/>
    <n v="0"/>
    <n v="0"/>
    <m/>
    <m/>
    <m/>
    <m/>
    <m/>
    <m/>
    <m/>
    <m/>
    <n v="1"/>
    <s v="2"/>
    <s v="2"/>
    <m/>
    <m/>
    <m/>
    <m/>
    <m/>
    <m/>
    <m/>
    <m/>
    <m/>
  </r>
  <r>
    <s v="tamperekaupunki"/>
    <s v="smarttampere"/>
    <m/>
    <m/>
    <m/>
    <m/>
    <m/>
    <m/>
    <m/>
    <m/>
    <s v="No"/>
    <n v="32"/>
    <m/>
    <m/>
    <x v="0"/>
    <d v="2019-10-24T09:16:47.000"/>
    <s v="RT @SmartTampere: Yritys, kiinnostaako teollisuuden tai kyberturvallisuuden yhteishankkeet? Ilmoittaudu ti 29.10. pidettävään tapahtumaan,…"/>
    <m/>
    <m/>
    <x v="1"/>
    <m/>
    <s v="http://pbs.twimg.com/profile_images/466889974835458048/HXMIfTx8_normal.jpeg"/>
    <x v="9"/>
    <s v="https://twitter.com/#!/tamperekaupunki/status/1187296871150182400"/>
    <m/>
    <m/>
    <s v="1187296871150182400"/>
    <m/>
    <b v="0"/>
    <n v="0"/>
    <s v=""/>
    <b v="0"/>
    <s v="fi"/>
    <m/>
    <s v=""/>
    <b v="0"/>
    <n v="4"/>
    <s v="1187283597243367425"/>
    <s v="TweetDeck"/>
    <b v="0"/>
    <s v="1187283597243367425"/>
    <s v="Tweet"/>
    <n v="0"/>
    <n v="0"/>
    <m/>
    <m/>
    <m/>
    <m/>
    <m/>
    <m/>
    <m/>
    <m/>
    <n v="1"/>
    <s v="4"/>
    <s v="1"/>
    <n v="0"/>
    <n v="0"/>
    <n v="0"/>
    <n v="0"/>
    <n v="0"/>
    <n v="0"/>
    <n v="14"/>
    <n v="100"/>
    <n v="14"/>
  </r>
  <r>
    <s v="leopoldvano"/>
    <s v="tamperekaupunki"/>
    <m/>
    <m/>
    <m/>
    <m/>
    <m/>
    <m/>
    <m/>
    <m/>
    <s v="No"/>
    <n v="33"/>
    <m/>
    <m/>
    <x v="0"/>
    <d v="2019-10-28T13:10:37.000"/>
    <s v="@paivinurmi @tampereenseutu @Finavia @Finnair @k2tre @BusinessTre_FI @Tamperekaupunki Eikö ilmastokatastrofin hillitsemiseksi pitäisi pikemminkin vähentää kuin lisätä lentämistä?"/>
    <m/>
    <m/>
    <x v="1"/>
    <m/>
    <s v="http://pbs.twimg.com/profile_images/563237819167293440/TamzQvj-_normal.jpeg"/>
    <x v="10"/>
    <s v="https://twitter.com/#!/leopoldvano/status/1188805268588638210"/>
    <m/>
    <m/>
    <s v="1188805268588638210"/>
    <s v="1188791700480778241"/>
    <b v="0"/>
    <n v="0"/>
    <s v="1913609670"/>
    <b v="0"/>
    <s v="fi"/>
    <m/>
    <s v=""/>
    <b v="0"/>
    <n v="0"/>
    <s v=""/>
    <s v="Twitter for Android"/>
    <b v="0"/>
    <s v="1188791700480778241"/>
    <s v="Tweet"/>
    <n v="0"/>
    <n v="0"/>
    <m/>
    <m/>
    <m/>
    <m/>
    <m/>
    <m/>
    <m/>
    <m/>
    <n v="1"/>
    <s v="4"/>
    <s v="4"/>
    <m/>
    <m/>
    <m/>
    <m/>
    <m/>
    <m/>
    <m/>
    <m/>
    <m/>
  </r>
  <r>
    <s v="paivinurmi"/>
    <s v="tamperekaupunki"/>
    <m/>
    <m/>
    <m/>
    <m/>
    <m/>
    <m/>
    <m/>
    <m/>
    <s v="No"/>
    <n v="34"/>
    <m/>
    <m/>
    <x v="0"/>
    <d v="2019-10-28T12:16:42.000"/>
    <s v="Kv saavutettavuus ja näkyvyys maailman lentokartalla on äärimmäisen tärkeää. @Tampereenseutu tarjoaa myös laajan catchmentin. Jatkamme panostamista ja haastamme koko #Pirkanmaa’n mukaan.  @Finavia @Finnair @k2tre @BusinessTre_FI @Tamperekaupunki https://t.co/OkaIiQfo4G"/>
    <s v="https://www.aamulehti.fi/a/4e2edc17-9542-4b0e-96f5-5e10f2f8e67f?c=1522737894164"/>
    <s v="aamulehti.fi"/>
    <x v="5"/>
    <m/>
    <s v="http://pbs.twimg.com/profile_images/1068523340669739008/Pzbgm2RH_normal.jpg"/>
    <x v="11"/>
    <s v="https://twitter.com/#!/paivinurmi/status/1188791700480778241"/>
    <m/>
    <m/>
    <s v="1188791700480778241"/>
    <m/>
    <b v="0"/>
    <n v="11"/>
    <s v=""/>
    <b v="0"/>
    <s v="fi"/>
    <m/>
    <s v=""/>
    <b v="0"/>
    <n v="1"/>
    <s v=""/>
    <s v="Twitter for iPad"/>
    <b v="0"/>
    <s v="1188791700480778241"/>
    <s v="Tweet"/>
    <n v="0"/>
    <n v="0"/>
    <m/>
    <m/>
    <m/>
    <m/>
    <m/>
    <m/>
    <m/>
    <m/>
    <n v="2"/>
    <s v="4"/>
    <s v="4"/>
    <m/>
    <m/>
    <m/>
    <m/>
    <m/>
    <m/>
    <m/>
    <m/>
    <m/>
  </r>
  <r>
    <s v="paivinurmi"/>
    <s v="tamperekaupunki"/>
    <m/>
    <m/>
    <m/>
    <m/>
    <m/>
    <m/>
    <m/>
    <m/>
    <s v="No"/>
    <n v="35"/>
    <m/>
    <m/>
    <x v="0"/>
    <d v="2019-10-28T15:34:02.000"/>
    <s v="@LeopoldVanO @tampereenseutu @Finavia @Finnair @k2tre @BusinessTre_FI @Tamperekaupunki Asiaan pitää kiinnittää huomiota. On fiksumpaa lentää läheltä, eikä ajaa letkassa Helsinki-Vantaalle. Huomioidaan myös se, että ilmailuala tekee omaa vastuullisuustyötään."/>
    <m/>
    <m/>
    <x v="1"/>
    <m/>
    <s v="http://pbs.twimg.com/profile_images/1068523340669739008/Pzbgm2RH_normal.jpg"/>
    <x v="12"/>
    <s v="https://twitter.com/#!/paivinurmi/status/1188841361270890497"/>
    <m/>
    <m/>
    <s v="1188841361270890497"/>
    <s v="1188805268588638210"/>
    <b v="0"/>
    <n v="1"/>
    <s v="2702411225"/>
    <b v="0"/>
    <s v="fi"/>
    <m/>
    <s v=""/>
    <b v="0"/>
    <n v="0"/>
    <s v=""/>
    <s v="Twitter for iPad"/>
    <b v="0"/>
    <s v="1188805268588638210"/>
    <s v="Tweet"/>
    <n v="0"/>
    <n v="0"/>
    <m/>
    <m/>
    <m/>
    <m/>
    <m/>
    <m/>
    <m/>
    <m/>
    <n v="2"/>
    <s v="4"/>
    <s v="4"/>
    <m/>
    <m/>
    <m/>
    <m/>
    <m/>
    <m/>
    <m/>
    <m/>
    <m/>
  </r>
  <r>
    <s v="tampereenseutu"/>
    <s v="paivinurmi"/>
    <m/>
    <m/>
    <m/>
    <m/>
    <m/>
    <m/>
    <m/>
    <m/>
    <s v="Yes"/>
    <n v="42"/>
    <m/>
    <m/>
    <x v="0"/>
    <d v="2019-10-28T12:28:01.000"/>
    <s v="RT @paivinurmi: Kv saavutettavuus ja näkyvyys maailman lentokartalla on äärimmäisen tärkeää. @Tampereenseutu tarjoaa myös laajan catchmenti…"/>
    <m/>
    <m/>
    <x v="1"/>
    <m/>
    <s v="http://pbs.twimg.com/profile_images/956529006807011329/Y8Oz9W_o_normal.jpg"/>
    <x v="13"/>
    <s v="https://twitter.com/#!/tampereenseutu/status/1188794547339444224"/>
    <m/>
    <m/>
    <s v="1188794547339444224"/>
    <m/>
    <b v="0"/>
    <n v="0"/>
    <s v=""/>
    <b v="0"/>
    <s v="fi"/>
    <m/>
    <s v=""/>
    <b v="0"/>
    <n v="1"/>
    <s v="1188791700480778241"/>
    <s v="Twitter Web App"/>
    <b v="0"/>
    <s v="1188791700480778241"/>
    <s v="Tweet"/>
    <n v="0"/>
    <n v="0"/>
    <m/>
    <m/>
    <m/>
    <m/>
    <m/>
    <m/>
    <m/>
    <m/>
    <n v="1"/>
    <s v="4"/>
    <s v="4"/>
    <n v="0"/>
    <n v="0"/>
    <n v="0"/>
    <n v="0"/>
    <n v="0"/>
    <n v="0"/>
    <n v="16"/>
    <n v="100"/>
    <n v="16"/>
  </r>
  <r>
    <s v="hennaniiranen"/>
    <s v="tietosuomi"/>
    <m/>
    <m/>
    <m/>
    <m/>
    <m/>
    <m/>
    <m/>
    <m/>
    <s v="No"/>
    <n v="54"/>
    <m/>
    <m/>
    <x v="0"/>
    <d v="2019-10-29T10:15:51.000"/>
    <s v="RT @TietoSuomi: Tampereelta löytyy maailmanluokan osaamista autoteollisuuden tarpeisiin. &quot;Tamperelainen autoalan klusteri voisi hyvin olla…"/>
    <m/>
    <m/>
    <x v="1"/>
    <m/>
    <s v="http://pbs.twimg.com/profile_images/1164392229416427520/S9WRyMXf_normal.jpg"/>
    <x v="14"/>
    <s v="https://twitter.com/#!/hennaniiranen/status/1189123673225125888"/>
    <m/>
    <m/>
    <s v="1189123673225125888"/>
    <m/>
    <b v="0"/>
    <n v="0"/>
    <s v=""/>
    <b v="0"/>
    <s v="fi"/>
    <m/>
    <s v=""/>
    <b v="0"/>
    <n v="3"/>
    <s v="1188795080766820352"/>
    <s v="Twitter for iPhone"/>
    <b v="0"/>
    <s v="1188795080766820352"/>
    <s v="Tweet"/>
    <n v="0"/>
    <n v="0"/>
    <m/>
    <m/>
    <m/>
    <m/>
    <m/>
    <m/>
    <m/>
    <m/>
    <n v="1"/>
    <s v="5"/>
    <s v="5"/>
    <n v="0"/>
    <n v="0"/>
    <n v="0"/>
    <n v="0"/>
    <n v="0"/>
    <n v="0"/>
    <n v="14"/>
    <n v="100"/>
    <n v="14"/>
  </r>
  <r>
    <s v="kmuranen"/>
    <s v="petrinykanen"/>
    <m/>
    <m/>
    <m/>
    <m/>
    <m/>
    <m/>
    <m/>
    <m/>
    <s v="No"/>
    <n v="55"/>
    <m/>
    <m/>
    <x v="0"/>
    <d v="2019-10-29T10:21:20.000"/>
    <s v="RT @dimecc_fi: KIckstart of Industry &amp;amp; Cyber Program preparation! #cybertre ⁦@BusinessTre_FI⁩ @dimecc_fi @⁦HeiniWallander⁩ ⁦@PetriNykanen⁩…"/>
    <m/>
    <m/>
    <x v="6"/>
    <m/>
    <s v="http://pbs.twimg.com/profile_images/1119805300406661120/CwnAhZH7_normal.jpg"/>
    <x v="15"/>
    <s v="https://twitter.com/#!/kmuranen/status/1189125055533461504"/>
    <m/>
    <m/>
    <s v="1189125055533461504"/>
    <m/>
    <b v="0"/>
    <n v="0"/>
    <s v=""/>
    <b v="0"/>
    <s v="en"/>
    <m/>
    <s v=""/>
    <b v="0"/>
    <n v="1"/>
    <s v="1189124909487808513"/>
    <s v="Twitter for iPhone"/>
    <b v="0"/>
    <s v="1189124909487808513"/>
    <s v="Tweet"/>
    <n v="0"/>
    <n v="0"/>
    <m/>
    <m/>
    <m/>
    <m/>
    <m/>
    <m/>
    <m/>
    <m/>
    <n v="1"/>
    <s v="1"/>
    <s v="1"/>
    <n v="0"/>
    <n v="0"/>
    <n v="0"/>
    <n v="0"/>
    <n v="0"/>
    <n v="0"/>
    <n v="14"/>
    <n v="100"/>
    <n v="14"/>
  </r>
  <r>
    <s v="ai_hub_tampere"/>
    <s v="smarttampere"/>
    <m/>
    <m/>
    <m/>
    <m/>
    <m/>
    <m/>
    <m/>
    <m/>
    <s v="Yes"/>
    <n v="58"/>
    <m/>
    <m/>
    <x v="0"/>
    <d v="2019-10-24T13:16:09.000"/>
    <s v="RT @SmartTampere: Vielä viikko aikaa vastata Tampereen seudun toimijoiden tekoälyvalmiutta ja tarpeita kartoittavaan kyselyyn! #smarttamper…"/>
    <m/>
    <m/>
    <x v="1"/>
    <m/>
    <s v="http://pbs.twimg.com/profile_images/1070985650072100864/t4OyiyIv_normal.jpg"/>
    <x v="16"/>
    <s v="https://twitter.com/#!/ai_hub_tampere/status/1187357108435595271"/>
    <m/>
    <m/>
    <s v="1187357108435595271"/>
    <m/>
    <b v="0"/>
    <n v="0"/>
    <s v=""/>
    <b v="0"/>
    <s v="fi"/>
    <m/>
    <s v=""/>
    <b v="0"/>
    <n v="1"/>
    <s v="1187323863950090240"/>
    <s v="Twitter Web App"/>
    <b v="0"/>
    <s v="1187323863950090240"/>
    <s v="Tweet"/>
    <n v="0"/>
    <n v="0"/>
    <m/>
    <m/>
    <m/>
    <m/>
    <m/>
    <m/>
    <m/>
    <m/>
    <n v="1"/>
    <s v="1"/>
    <s v="1"/>
    <n v="0"/>
    <n v="0"/>
    <n v="0"/>
    <n v="0"/>
    <n v="0"/>
    <n v="0"/>
    <n v="15"/>
    <n v="100"/>
    <n v="15"/>
  </r>
  <r>
    <s v="smarttampere"/>
    <s v="ai_hub_tampere"/>
    <m/>
    <m/>
    <m/>
    <m/>
    <m/>
    <m/>
    <m/>
    <m/>
    <s v="Yes"/>
    <n v="59"/>
    <m/>
    <m/>
    <x v="0"/>
    <d v="2019-10-24T11:04:03.000"/>
    <s v="Vielä viikko aikaa vastata Tampereen seudun toimijoiden tekoälyvalmiutta ja tarpeita kartoittavaan kyselyyn! #smarttampere #AI @AI_Hub_Tampere @BusinessTre_FI _x000a__x000a_https://t.co/v437KrN4sR"/>
    <s v="https://smarttampere.fi/tampereen-seudun-tekoalykartoitus-kerro-yrityksesi-tekoalykehityksen-tilasta-ja-toiveista/"/>
    <s v="smarttampere.fi"/>
    <x v="7"/>
    <m/>
    <s v="http://pbs.twimg.com/profile_images/787336839954894848/h90UjdE8_normal.jpg"/>
    <x v="17"/>
    <s v="https://twitter.com/#!/smarttampere/status/1187323863950090240"/>
    <m/>
    <m/>
    <s v="1187323863950090240"/>
    <m/>
    <b v="0"/>
    <n v="0"/>
    <s v=""/>
    <b v="0"/>
    <s v="fi"/>
    <m/>
    <s v=""/>
    <b v="0"/>
    <n v="0"/>
    <s v=""/>
    <s v="Twitter Web App"/>
    <b v="0"/>
    <s v="1187323863950090240"/>
    <s v="Tweet"/>
    <n v="0"/>
    <n v="0"/>
    <m/>
    <m/>
    <m/>
    <m/>
    <m/>
    <m/>
    <m/>
    <m/>
    <n v="1"/>
    <s v="1"/>
    <s v="1"/>
    <n v="0"/>
    <n v="0"/>
    <n v="0"/>
    <n v="0"/>
    <n v="0"/>
    <n v="0"/>
    <n v="16"/>
    <n v="100"/>
    <n v="16"/>
  </r>
  <r>
    <s v="dimecc_fi"/>
    <s v="petrinykanen"/>
    <m/>
    <m/>
    <m/>
    <m/>
    <m/>
    <m/>
    <m/>
    <m/>
    <s v="Yes"/>
    <n v="60"/>
    <m/>
    <m/>
    <x v="0"/>
    <d v="2019-10-29T10:20:45.000"/>
    <s v="KIckstart of Industry &amp;amp; Cyber Program preparation! #cybertre ⁦@BusinessTre_FI⁩ @dimecc_fi @⁦HeiniWallander⁩ ⁦@PetriNykanen⁩ #cyber #industry https://t.co/Z3c4dUn4Ic"/>
    <m/>
    <m/>
    <x v="8"/>
    <s v="https://pbs.twimg.com/media/EICezEhXYAAmCvP.jpg"/>
    <s v="https://pbs.twimg.com/media/EICezEhXYAAmCvP.jpg"/>
    <x v="18"/>
    <s v="https://twitter.com/#!/dimecc_fi/status/1189124909487808513"/>
    <m/>
    <m/>
    <s v="1189124909487808513"/>
    <m/>
    <b v="0"/>
    <n v="3"/>
    <s v=""/>
    <b v="0"/>
    <s v="en"/>
    <m/>
    <s v=""/>
    <b v="0"/>
    <n v="1"/>
    <s v=""/>
    <s v="Twitter for iPhone"/>
    <b v="0"/>
    <s v="1189124909487808513"/>
    <s v="Tweet"/>
    <n v="0"/>
    <n v="0"/>
    <m/>
    <m/>
    <m/>
    <m/>
    <m/>
    <m/>
    <m/>
    <m/>
    <n v="1"/>
    <s v="1"/>
    <s v="1"/>
    <n v="0"/>
    <n v="0"/>
    <n v="0"/>
    <n v="0"/>
    <n v="0"/>
    <n v="0"/>
    <n v="14"/>
    <n v="100"/>
    <n v="14"/>
  </r>
  <r>
    <s v="petrinykanen"/>
    <s v="businesstre_fi"/>
    <m/>
    <m/>
    <m/>
    <m/>
    <m/>
    <m/>
    <m/>
    <m/>
    <s v="No"/>
    <n v="61"/>
    <m/>
    <m/>
    <x v="0"/>
    <d v="2019-10-29T13:53:23.000"/>
    <s v="RT @dimecc_fi: KIckstart of Industry &amp;amp; Cyber Program preparation! #cybertre ⁦@BusinessTre_FI⁩ @dimecc_fi @⁦HeiniWallander⁩ ⁦@PetriNykanen⁩…"/>
    <m/>
    <m/>
    <x v="6"/>
    <m/>
    <s v="http://pbs.twimg.com/profile_images/565139369640476672/z9Dhq41q_normal.jpeg"/>
    <x v="19"/>
    <s v="https://twitter.com/#!/petrinykanen/status/1189178419176558593"/>
    <m/>
    <m/>
    <s v="1189178419176558593"/>
    <m/>
    <b v="0"/>
    <n v="0"/>
    <s v=""/>
    <b v="0"/>
    <s v="en"/>
    <m/>
    <s v=""/>
    <b v="0"/>
    <n v="3"/>
    <s v="1189124909487808513"/>
    <s v="Twitter for Android"/>
    <b v="0"/>
    <s v="1189124909487808513"/>
    <s v="Tweet"/>
    <n v="0"/>
    <n v="0"/>
    <m/>
    <m/>
    <m/>
    <m/>
    <m/>
    <m/>
    <m/>
    <m/>
    <n v="1"/>
    <s v="1"/>
    <s v="1"/>
    <m/>
    <m/>
    <m/>
    <m/>
    <m/>
    <m/>
    <m/>
    <m/>
    <m/>
  </r>
  <r>
    <s v="smarttampere"/>
    <s v="petrinykanen"/>
    <m/>
    <m/>
    <m/>
    <m/>
    <m/>
    <m/>
    <m/>
    <m/>
    <s v="No"/>
    <n v="63"/>
    <m/>
    <m/>
    <x v="0"/>
    <d v="2019-10-30T04:45:29.000"/>
    <s v="RT @dimecc_fi: KIckstart of Industry &amp;amp; Cyber Program preparation! #cybertre ⁦@BusinessTre_FI⁩ @dimecc_fi @⁦HeiniWallander⁩ ⁦@PetriNykanen⁩…"/>
    <m/>
    <m/>
    <x v="6"/>
    <m/>
    <s v="http://pbs.twimg.com/profile_images/787336839954894848/h90UjdE8_normal.jpg"/>
    <x v="20"/>
    <s v="https://twitter.com/#!/smarttampere/status/1189402924583137281"/>
    <m/>
    <m/>
    <s v="1189402924583137281"/>
    <m/>
    <b v="0"/>
    <n v="0"/>
    <s v=""/>
    <b v="0"/>
    <s v="en"/>
    <m/>
    <s v=""/>
    <b v="0"/>
    <n v="3"/>
    <s v="1189124909487808513"/>
    <s v="Twitter for Android"/>
    <b v="0"/>
    <s v="1189124909487808513"/>
    <s v="Tweet"/>
    <n v="0"/>
    <n v="0"/>
    <m/>
    <m/>
    <m/>
    <m/>
    <m/>
    <m/>
    <m/>
    <m/>
    <n v="1"/>
    <s v="1"/>
    <s v="1"/>
    <n v="0"/>
    <n v="0"/>
    <n v="0"/>
    <n v="0"/>
    <n v="0"/>
    <n v="0"/>
    <n v="14"/>
    <n v="100"/>
    <n v="14"/>
  </r>
  <r>
    <s v="ictfinland"/>
    <s v="smarttampere"/>
    <m/>
    <m/>
    <m/>
    <m/>
    <m/>
    <m/>
    <m/>
    <m/>
    <s v="No"/>
    <n v="64"/>
    <m/>
    <m/>
    <x v="0"/>
    <d v="2019-10-24T11:22:20.000"/>
    <s v="RT @SmartTampere: Yritys, kiinnostaako teollisuuden tai kyberturvallisuuden yhteishankkeet? Ilmoittaudu ti 29.10. pidettävään tapahtumaan,…"/>
    <m/>
    <m/>
    <x v="1"/>
    <m/>
    <s v="http://pbs.twimg.com/profile_images/998256335979298816/Xe-66om0_normal.jpg"/>
    <x v="21"/>
    <s v="https://twitter.com/#!/ictfinland/status/1187328464216608768"/>
    <m/>
    <m/>
    <s v="1187328464216608768"/>
    <m/>
    <b v="0"/>
    <n v="0"/>
    <s v=""/>
    <b v="0"/>
    <s v="fi"/>
    <m/>
    <s v=""/>
    <b v="0"/>
    <n v="7"/>
    <s v="1187283597243367425"/>
    <s v="Twitter for Android"/>
    <b v="0"/>
    <s v="1187283597243367425"/>
    <s v="Tweet"/>
    <n v="0"/>
    <n v="0"/>
    <m/>
    <m/>
    <m/>
    <m/>
    <m/>
    <m/>
    <m/>
    <m/>
    <n v="1"/>
    <s v="6"/>
    <s v="1"/>
    <n v="0"/>
    <n v="0"/>
    <n v="0"/>
    <n v="0"/>
    <n v="0"/>
    <n v="0"/>
    <n v="14"/>
    <n v="100"/>
    <n v="14"/>
  </r>
  <r>
    <s v="ictfinland"/>
    <s v="heiniwallander"/>
    <m/>
    <m/>
    <m/>
    <m/>
    <m/>
    <m/>
    <m/>
    <m/>
    <s v="No"/>
    <n v="65"/>
    <m/>
    <m/>
    <x v="0"/>
    <d v="2019-10-31T07:32:54.000"/>
    <s v="RT @HeiniWallander: lmailualan osaaminen Tampereella on vaikuttavaa. Nyt sitä viedään systemaattisesti yhdessä eteenpäin ja maailmalle #aiR…"/>
    <m/>
    <m/>
    <x v="1"/>
    <m/>
    <s v="http://pbs.twimg.com/profile_images/998256335979298816/Xe-66om0_normal.jpg"/>
    <x v="22"/>
    <s v="https://twitter.com/#!/ictfinland/status/1189807443561385984"/>
    <m/>
    <m/>
    <s v="1189807443561385984"/>
    <m/>
    <b v="0"/>
    <n v="0"/>
    <s v=""/>
    <b v="0"/>
    <s v="fi"/>
    <m/>
    <s v=""/>
    <b v="0"/>
    <n v="5"/>
    <s v="1189803717584990208"/>
    <s v="Twitter for Android"/>
    <b v="0"/>
    <s v="1189803717584990208"/>
    <s v="Tweet"/>
    <n v="0"/>
    <n v="0"/>
    <m/>
    <m/>
    <m/>
    <m/>
    <m/>
    <m/>
    <m/>
    <m/>
    <n v="1"/>
    <s v="6"/>
    <s v="6"/>
    <n v="0"/>
    <n v="0"/>
    <n v="0"/>
    <n v="0"/>
    <n v="0"/>
    <n v="0"/>
    <n v="16"/>
    <n v="100"/>
    <n v="16"/>
  </r>
  <r>
    <s v="kimmorouhiainen"/>
    <s v="valaatech"/>
    <m/>
    <m/>
    <m/>
    <m/>
    <m/>
    <m/>
    <m/>
    <m/>
    <s v="No"/>
    <n v="66"/>
    <m/>
    <m/>
    <x v="0"/>
    <d v="2019-10-31T07:38:45.000"/>
    <s v="#Foodtechies together with Tribe Tampere, #Valaa Technologies, and https://t.co/Nz2XpyBgm0 take on global challenges and invite you to the 1st Food Tech Hackathon in #Tampere! @BusinessTre_FI @TampereES @TribeTampere @valaatech Registration: https://t.co/2T0m2vG2ck https://t.co/WpDZ4L9QDx"/>
    <s v="http://Ateriat.com https://www.eventbrite.com/e/food-tech-hackathon-tickets-79334532723"/>
    <s v="ateriat.com eventbrite.com"/>
    <x v="9"/>
    <s v="https://pbs.twimg.com/media/EIMM5lIWsAAg8iM.jpg"/>
    <s v="https://pbs.twimg.com/media/EIMM5lIWsAAg8iM.jpg"/>
    <x v="23"/>
    <s v="https://twitter.com/#!/kimmorouhiainen/status/1189808914558341120"/>
    <m/>
    <m/>
    <s v="1189808914558341120"/>
    <m/>
    <b v="0"/>
    <n v="0"/>
    <s v=""/>
    <b v="0"/>
    <s v="en"/>
    <m/>
    <s v=""/>
    <b v="0"/>
    <n v="1"/>
    <s v=""/>
    <s v="Twitter Web App"/>
    <b v="0"/>
    <s v="1189808914558341120"/>
    <s v="Tweet"/>
    <n v="0"/>
    <n v="0"/>
    <m/>
    <m/>
    <m/>
    <m/>
    <m/>
    <m/>
    <m/>
    <m/>
    <n v="1"/>
    <s v="3"/>
    <s v="3"/>
    <m/>
    <m/>
    <m/>
    <m/>
    <m/>
    <m/>
    <m/>
    <m/>
    <m/>
  </r>
  <r>
    <s v="reiman_kirsi"/>
    <s v="heiniwallander"/>
    <m/>
    <m/>
    <m/>
    <m/>
    <m/>
    <m/>
    <m/>
    <m/>
    <s v="No"/>
    <n v="67"/>
    <m/>
    <m/>
    <x v="0"/>
    <d v="2019-10-31T07:42:05.000"/>
    <s v="RT @HeiniWallander: lmailualan osaaminen Tampereella on vaikuttavaa. Nyt sitä viedään systemaattisesti yhdessä eteenpäin ja maailmalle #aiR…"/>
    <m/>
    <m/>
    <x v="1"/>
    <m/>
    <s v="http://pbs.twimg.com/profile_images/713099216902598657/rtHShLuy_normal.jpg"/>
    <x v="24"/>
    <s v="https://twitter.com/#!/reiman_kirsi/status/1189809752618029056"/>
    <m/>
    <m/>
    <s v="1189809752618029056"/>
    <m/>
    <b v="0"/>
    <n v="0"/>
    <s v=""/>
    <b v="0"/>
    <s v="fi"/>
    <m/>
    <s v=""/>
    <b v="0"/>
    <n v="5"/>
    <s v="1189803717584990208"/>
    <s v="Twitter for iPhone"/>
    <b v="0"/>
    <s v="1189803717584990208"/>
    <s v="Tweet"/>
    <n v="0"/>
    <n v="0"/>
    <m/>
    <m/>
    <m/>
    <m/>
    <m/>
    <m/>
    <m/>
    <m/>
    <n v="1"/>
    <s v="6"/>
    <s v="6"/>
    <n v="0"/>
    <n v="0"/>
    <n v="0"/>
    <n v="0"/>
    <n v="0"/>
    <n v="0"/>
    <n v="16"/>
    <n v="100"/>
    <n v="16"/>
  </r>
  <r>
    <s v="paulikuosmanen"/>
    <s v="heiniwallander"/>
    <m/>
    <m/>
    <m/>
    <m/>
    <m/>
    <m/>
    <m/>
    <m/>
    <s v="No"/>
    <n v="68"/>
    <m/>
    <m/>
    <x v="0"/>
    <d v="2019-10-31T07:44:27.000"/>
    <s v="RT @HeiniWallander: lmailualan osaaminen Tampereella on vaikuttavaa. Nyt sitä viedään systemaattisesti yhdessä eteenpäin ja maailmalle #aiR…"/>
    <m/>
    <m/>
    <x v="1"/>
    <m/>
    <s v="http://pbs.twimg.com/profile_images/544074405630849025/9esp0jTk_normal.jpeg"/>
    <x v="25"/>
    <s v="https://twitter.com/#!/paulikuosmanen/status/1189810350159466496"/>
    <m/>
    <m/>
    <s v="1189810350159466496"/>
    <m/>
    <b v="0"/>
    <n v="0"/>
    <s v=""/>
    <b v="0"/>
    <s v="fi"/>
    <m/>
    <s v=""/>
    <b v="0"/>
    <n v="5"/>
    <s v="1189803717584990208"/>
    <s v="TweetDeck"/>
    <b v="0"/>
    <s v="1189803717584990208"/>
    <s v="Tweet"/>
    <n v="0"/>
    <n v="0"/>
    <m/>
    <m/>
    <m/>
    <m/>
    <m/>
    <m/>
    <m/>
    <m/>
    <n v="1"/>
    <s v="6"/>
    <s v="6"/>
    <n v="0"/>
    <n v="0"/>
    <n v="0"/>
    <n v="0"/>
    <n v="0"/>
    <n v="0"/>
    <n v="16"/>
    <n v="100"/>
    <n v="16"/>
  </r>
  <r>
    <s v="jonimettala"/>
    <s v="kimmorouhiainen"/>
    <m/>
    <m/>
    <m/>
    <m/>
    <m/>
    <m/>
    <m/>
    <m/>
    <s v="No"/>
    <n v="69"/>
    <m/>
    <m/>
    <x v="0"/>
    <d v="2019-10-31T08:29:17.000"/>
    <s v="RT @KimmoRouhiainen: #Foodtechies together with Tribe Tampere, #Valaa Technologies, and https://t.co/Nz2XpyBgm0 take on global challenges a…"/>
    <s v="http://Ateriat.com"/>
    <s v="ateriat.com"/>
    <x v="10"/>
    <m/>
    <s v="http://pbs.twimg.com/profile_images/1170326595023855616/L5W19xyz_normal.jpg"/>
    <x v="26"/>
    <s v="https://twitter.com/#!/jonimettala/status/1189821631339925505"/>
    <m/>
    <m/>
    <s v="1189821631339925505"/>
    <m/>
    <b v="0"/>
    <n v="0"/>
    <s v=""/>
    <b v="0"/>
    <s v="en"/>
    <m/>
    <s v=""/>
    <b v="0"/>
    <n v="1"/>
    <s v="1189808914558341120"/>
    <s v="Twitter for Android"/>
    <b v="0"/>
    <s v="1189808914558341120"/>
    <s v="Tweet"/>
    <n v="0"/>
    <n v="0"/>
    <m/>
    <m/>
    <m/>
    <m/>
    <m/>
    <m/>
    <m/>
    <m/>
    <n v="1"/>
    <s v="3"/>
    <s v="3"/>
    <n v="0"/>
    <n v="0"/>
    <n v="0"/>
    <n v="0"/>
    <n v="0"/>
    <n v="0"/>
    <n v="15"/>
    <n v="100"/>
    <n v="15"/>
  </r>
  <r>
    <s v="minna_kinnunen"/>
    <s v="kampusklubi"/>
    <m/>
    <m/>
    <m/>
    <m/>
    <m/>
    <m/>
    <m/>
    <m/>
    <s v="No"/>
    <n v="70"/>
    <m/>
    <m/>
    <x v="0"/>
    <d v="2019-10-31T09:05:32.000"/>
    <s v="Ilmoittaudu AI Aamuun ja pääset kuulemaan mielenkiintoisia puheenvuoroja tekoälyn etiikasta. Mukana mm. Insta DefSec, Solita, 1001Lakes._x000a_Tapahtuman järjestävät yhteistyössä @pirkanmaan_liit, @dimecc_fi, @nokia, @BusinessTre_FI ja @Kampusklubi. _x000a_#smarttampere #BusinessTampere https://t.co/B9y4d6xTZ3"/>
    <m/>
    <m/>
    <x v="11"/>
    <s v="https://pbs.twimg.com/media/EIMgwhpXsAEKpkq.jpg"/>
    <s v="https://pbs.twimg.com/media/EIMgwhpXsAEKpkq.jpg"/>
    <x v="27"/>
    <s v="https://twitter.com/#!/minna_kinnunen/status/1189830752436965376"/>
    <m/>
    <m/>
    <s v="1189830752436965376"/>
    <m/>
    <b v="0"/>
    <n v="3"/>
    <s v=""/>
    <b v="0"/>
    <s v="fi"/>
    <m/>
    <s v=""/>
    <b v="0"/>
    <n v="0"/>
    <s v=""/>
    <s v="Twitter Web App"/>
    <b v="0"/>
    <s v="1189830752436965376"/>
    <s v="Tweet"/>
    <n v="0"/>
    <n v="0"/>
    <m/>
    <m/>
    <m/>
    <m/>
    <m/>
    <m/>
    <m/>
    <m/>
    <n v="1"/>
    <s v="7"/>
    <s v="7"/>
    <m/>
    <m/>
    <m/>
    <m/>
    <m/>
    <m/>
    <m/>
    <m/>
    <m/>
  </r>
  <r>
    <s v="dimecc_fi"/>
    <s v="smarttampere"/>
    <m/>
    <m/>
    <m/>
    <m/>
    <m/>
    <m/>
    <m/>
    <m/>
    <s v="Yes"/>
    <n v="72"/>
    <m/>
    <m/>
    <x v="0"/>
    <d v="2019-10-24T08:25:31.000"/>
    <s v="RT @SmartTampere: Yritys, kiinnostaako teollisuuden tai kyberturvallisuuden yhteishankkeet? Ilmoittaudu ti 29.10. pidettävään tapahtumaan,…"/>
    <m/>
    <m/>
    <x v="1"/>
    <m/>
    <s v="http://pbs.twimg.com/profile_images/765116328701206528/qHg3tHBi_normal.jpg"/>
    <x v="28"/>
    <s v="https://twitter.com/#!/dimecc_fi/status/1187283967793422336"/>
    <m/>
    <m/>
    <s v="1187283967793422336"/>
    <m/>
    <b v="0"/>
    <n v="0"/>
    <s v=""/>
    <b v="0"/>
    <s v="fi"/>
    <m/>
    <s v=""/>
    <b v="0"/>
    <n v="4"/>
    <s v="1187283597243367425"/>
    <s v="Twitter for iPhone"/>
    <b v="0"/>
    <s v="1187283597243367425"/>
    <s v="Tweet"/>
    <n v="0"/>
    <n v="0"/>
    <m/>
    <m/>
    <m/>
    <m/>
    <m/>
    <m/>
    <m/>
    <m/>
    <n v="1"/>
    <s v="1"/>
    <s v="1"/>
    <n v="0"/>
    <n v="0"/>
    <n v="0"/>
    <n v="0"/>
    <n v="0"/>
    <n v="0"/>
    <n v="14"/>
    <n v="100"/>
    <n v="14"/>
  </r>
  <r>
    <s v="smarttampere"/>
    <s v="dimecc_fi"/>
    <m/>
    <m/>
    <m/>
    <m/>
    <m/>
    <m/>
    <m/>
    <m/>
    <s v="Yes"/>
    <n v="74"/>
    <m/>
    <m/>
    <x v="0"/>
    <d v="2019-10-24T08:24:02.000"/>
    <s v="Yritys, kiinnostaako teollisuuden tai kyberturvallisuuden yhteishankkeet? Ilmoittaudu ti 29.10. pidettävään tapahtumaan, niin pääset kommentoimaan ja työstämään alustavia hankeaihioita! #smarttampere #industry #cybersecurity @BusinessTre_FI @dimecc_fi_x000a__x000a_https://t.co/6ME6WlwMjj"/>
    <s v="https://businesstampere.com/fi/?event=teollisuus-ja-kyber-hankevalmistelun-aloitustilaisuus"/>
    <s v="businesstampere.com"/>
    <x v="12"/>
    <m/>
    <s v="http://pbs.twimg.com/profile_images/787336839954894848/h90UjdE8_normal.jpg"/>
    <x v="29"/>
    <s v="https://twitter.com/#!/smarttampere/status/1187283597243367425"/>
    <m/>
    <m/>
    <s v="1187283597243367425"/>
    <m/>
    <b v="0"/>
    <n v="3"/>
    <s v=""/>
    <b v="0"/>
    <s v="fi"/>
    <m/>
    <s v=""/>
    <b v="0"/>
    <n v="4"/>
    <s v=""/>
    <s v="Twitter Web App"/>
    <b v="0"/>
    <s v="1187283597243367425"/>
    <s v="Tweet"/>
    <n v="0"/>
    <n v="0"/>
    <m/>
    <m/>
    <m/>
    <m/>
    <m/>
    <m/>
    <m/>
    <m/>
    <n v="2"/>
    <s v="1"/>
    <s v="1"/>
    <m/>
    <m/>
    <m/>
    <m/>
    <m/>
    <m/>
    <m/>
    <m/>
    <m/>
  </r>
  <r>
    <s v="k2tre"/>
    <s v="heiniwallander"/>
    <m/>
    <m/>
    <m/>
    <m/>
    <m/>
    <m/>
    <m/>
    <m/>
    <s v="No"/>
    <n v="78"/>
    <m/>
    <m/>
    <x v="0"/>
    <d v="2019-10-31T09:29:25.000"/>
    <s v="RT @HeiniWallander: lmailualan osaaminen Tampereella on vaikuttavaa. Nyt sitä viedään systemaattisesti yhdessä eteenpäin ja maailmalle #aiR…"/>
    <m/>
    <m/>
    <x v="1"/>
    <m/>
    <s v="http://pbs.twimg.com/profile_images/496548925998788608/Up5aV09L_normal.jpeg"/>
    <x v="30"/>
    <s v="https://twitter.com/#!/k2tre/status/1189836765701558274"/>
    <m/>
    <m/>
    <s v="1189836765701558274"/>
    <m/>
    <b v="0"/>
    <n v="0"/>
    <s v=""/>
    <b v="0"/>
    <s v="fi"/>
    <m/>
    <s v=""/>
    <b v="0"/>
    <n v="5"/>
    <s v="1189803717584990208"/>
    <s v="Twitter Web App"/>
    <b v="0"/>
    <s v="1189803717584990208"/>
    <s v="Tweet"/>
    <n v="0"/>
    <n v="0"/>
    <m/>
    <m/>
    <m/>
    <m/>
    <m/>
    <m/>
    <m/>
    <m/>
    <n v="1"/>
    <s v="4"/>
    <s v="6"/>
    <n v="0"/>
    <n v="0"/>
    <n v="0"/>
    <n v="0"/>
    <n v="0"/>
    <n v="0"/>
    <n v="16"/>
    <n v="100"/>
    <n v="16"/>
  </r>
  <r>
    <s v="tribetampere"/>
    <s v="kimmorouhiainen"/>
    <m/>
    <m/>
    <m/>
    <m/>
    <m/>
    <m/>
    <m/>
    <m/>
    <s v="Yes"/>
    <n v="80"/>
    <m/>
    <m/>
    <x v="0"/>
    <d v="2019-10-31T11:44:17.000"/>
    <s v="RT @KimmoRouhiainen: #Foodtechies together with Tribe Tampere, #Valaa Technologies, and https://t.co/Nz2XpyBgm0 take on global challenges a…"/>
    <s v="http://Ateriat.com"/>
    <s v="ateriat.com"/>
    <x v="10"/>
    <m/>
    <s v="http://pbs.twimg.com/profile_images/1045338036727361537/nNvTKVV7_normal.jpg"/>
    <x v="31"/>
    <s v="https://twitter.com/#!/tribetampere/status/1189870705548107781"/>
    <m/>
    <m/>
    <s v="1189870705548107781"/>
    <m/>
    <b v="0"/>
    <n v="0"/>
    <s v=""/>
    <b v="0"/>
    <s v="en"/>
    <m/>
    <s v=""/>
    <b v="0"/>
    <n v="7"/>
    <s v="1189808914558341120"/>
    <s v="Twitter for Android"/>
    <b v="0"/>
    <s v="1189808914558341120"/>
    <s v="Tweet"/>
    <n v="0"/>
    <n v="0"/>
    <m/>
    <m/>
    <m/>
    <m/>
    <m/>
    <m/>
    <m/>
    <m/>
    <n v="1"/>
    <s v="3"/>
    <s v="3"/>
    <n v="0"/>
    <n v="0"/>
    <n v="0"/>
    <n v="0"/>
    <n v="0"/>
    <n v="0"/>
    <n v="15"/>
    <n v="100"/>
    <n v="15"/>
  </r>
  <r>
    <s v="ippu"/>
    <s v="kimmorouhiainen"/>
    <m/>
    <m/>
    <m/>
    <m/>
    <m/>
    <m/>
    <m/>
    <m/>
    <s v="No"/>
    <n v="81"/>
    <m/>
    <m/>
    <x v="0"/>
    <d v="2019-10-31T11:49:02.000"/>
    <s v="RT @KimmoRouhiainen: #Foodtechies together with Tribe Tampere, #Valaa Technologies, and https://t.co/Nz2XpyBgm0 take on global challenges a…"/>
    <s v="http://Ateriat.com"/>
    <s v="ateriat.com"/>
    <x v="10"/>
    <m/>
    <s v="http://pbs.twimg.com/profile_images/843959369205239809/XwyE3NOE_normal.jpg"/>
    <x v="32"/>
    <s v="https://twitter.com/#!/ippu/status/1189871898680795136"/>
    <m/>
    <m/>
    <s v="1189871898680795136"/>
    <m/>
    <b v="0"/>
    <n v="0"/>
    <s v=""/>
    <b v="0"/>
    <s v="en"/>
    <m/>
    <s v=""/>
    <b v="0"/>
    <n v="7"/>
    <s v="1189808914558341120"/>
    <s v="Twitter for iPhone"/>
    <b v="0"/>
    <s v="1189808914558341120"/>
    <s v="Tweet"/>
    <n v="0"/>
    <n v="0"/>
    <m/>
    <m/>
    <m/>
    <m/>
    <m/>
    <m/>
    <m/>
    <m/>
    <n v="1"/>
    <s v="3"/>
    <s v="3"/>
    <n v="0"/>
    <n v="0"/>
    <n v="0"/>
    <n v="0"/>
    <n v="0"/>
    <n v="0"/>
    <n v="15"/>
    <n v="100"/>
    <n v="15"/>
  </r>
  <r>
    <s v="maja_66"/>
    <s v="heiniwallander"/>
    <m/>
    <m/>
    <m/>
    <m/>
    <m/>
    <m/>
    <m/>
    <m/>
    <s v="No"/>
    <n v="82"/>
    <m/>
    <m/>
    <x v="0"/>
    <d v="2019-10-31T13:48:21.000"/>
    <s v="RT @HeiniWallander: lmailualan osaaminen Tampereella on vaikuttavaa. Nyt sitä viedään systemaattisesti yhdessä eteenpäin ja maailmalle #aiR…"/>
    <m/>
    <m/>
    <x v="1"/>
    <m/>
    <s v="http://pbs.twimg.com/profile_images/1182743946511958016/dyVxx8ku_normal.jpg"/>
    <x v="33"/>
    <s v="https://twitter.com/#!/maja_66/status/1189901926399389696"/>
    <m/>
    <m/>
    <s v="1189901926399389696"/>
    <m/>
    <b v="0"/>
    <n v="0"/>
    <s v=""/>
    <b v="0"/>
    <s v="fi"/>
    <m/>
    <s v=""/>
    <b v="0"/>
    <n v="6"/>
    <s v="1189803717584990208"/>
    <s v="Twitter for iPhone"/>
    <b v="0"/>
    <s v="1189803717584990208"/>
    <s v="Tweet"/>
    <n v="0"/>
    <n v="0"/>
    <m/>
    <m/>
    <m/>
    <m/>
    <m/>
    <m/>
    <m/>
    <m/>
    <n v="1"/>
    <s v="6"/>
    <s v="6"/>
    <n v="0"/>
    <n v="0"/>
    <n v="0"/>
    <n v="0"/>
    <n v="0"/>
    <n v="0"/>
    <n v="16"/>
    <n v="100"/>
    <n v="16"/>
  </r>
  <r>
    <s v="tamperees"/>
    <s v="kimmorouhiainen"/>
    <m/>
    <m/>
    <m/>
    <m/>
    <m/>
    <m/>
    <m/>
    <m/>
    <s v="Yes"/>
    <n v="84"/>
    <m/>
    <m/>
    <x v="0"/>
    <d v="2019-10-31T14:05:37.000"/>
    <s v="RT @KimmoRouhiainen: #Foodtechies together with Tribe Tampere, #Valaa Technologies, and https://t.co/Nz2XpyBgm0 take on global challenges a…"/>
    <s v="http://Ateriat.com"/>
    <s v="ateriat.com"/>
    <x v="10"/>
    <m/>
    <s v="http://pbs.twimg.com/profile_images/516909273704439808/WpHQ4xcR_normal.png"/>
    <x v="34"/>
    <s v="https://twitter.com/#!/tamperees/status/1189906272285581312"/>
    <m/>
    <m/>
    <s v="1189906272285581312"/>
    <m/>
    <b v="0"/>
    <n v="0"/>
    <s v=""/>
    <b v="0"/>
    <s v="en"/>
    <m/>
    <s v=""/>
    <b v="0"/>
    <n v="7"/>
    <s v="1189808914558341120"/>
    <s v="Twitter for Android"/>
    <b v="0"/>
    <s v="1189808914558341120"/>
    <s v="Tweet"/>
    <n v="0"/>
    <n v="0"/>
    <m/>
    <m/>
    <m/>
    <m/>
    <m/>
    <m/>
    <m/>
    <m/>
    <n v="1"/>
    <s v="3"/>
    <s v="3"/>
    <n v="0"/>
    <n v="0"/>
    <n v="0"/>
    <n v="0"/>
    <n v="0"/>
    <n v="0"/>
    <n v="15"/>
    <n v="100"/>
    <n v="15"/>
  </r>
  <r>
    <s v="akarjaluoto"/>
    <s v="smarttampere"/>
    <m/>
    <m/>
    <m/>
    <m/>
    <m/>
    <m/>
    <m/>
    <m/>
    <s v="No"/>
    <n v="85"/>
    <m/>
    <m/>
    <x v="0"/>
    <d v="2019-10-24T08:34:37.000"/>
    <s v="RT @SmartTampere: Yritys, kiinnostaako teollisuuden tai kyberturvallisuuden yhteishankkeet? Ilmoittaudu ti 29.10. pidettävään tapahtumaan,…"/>
    <m/>
    <m/>
    <x v="1"/>
    <m/>
    <s v="http://pbs.twimg.com/profile_images/915157150095282177/v9I5W2Nc_normal.jpg"/>
    <x v="35"/>
    <s v="https://twitter.com/#!/akarjaluoto/status/1187286257212284928"/>
    <m/>
    <m/>
    <s v="1187286257212284928"/>
    <m/>
    <b v="0"/>
    <n v="0"/>
    <s v=""/>
    <b v="0"/>
    <s v="fi"/>
    <m/>
    <s v=""/>
    <b v="0"/>
    <n v="4"/>
    <s v="1187283597243367425"/>
    <s v="Twitter for iPhone"/>
    <b v="0"/>
    <s v="1187283597243367425"/>
    <s v="Tweet"/>
    <n v="0"/>
    <n v="0"/>
    <m/>
    <m/>
    <m/>
    <m/>
    <m/>
    <m/>
    <m/>
    <m/>
    <n v="1"/>
    <s v="7"/>
    <s v="1"/>
    <n v="0"/>
    <n v="0"/>
    <n v="0"/>
    <n v="0"/>
    <n v="0"/>
    <n v="0"/>
    <n v="14"/>
    <n v="100"/>
    <n v="14"/>
  </r>
  <r>
    <s v="akarjaluoto"/>
    <s v="minna_kinnunen"/>
    <m/>
    <m/>
    <m/>
    <m/>
    <m/>
    <m/>
    <m/>
    <m/>
    <s v="No"/>
    <n v="86"/>
    <m/>
    <m/>
    <x v="0"/>
    <d v="2019-10-31T18:01:13.000"/>
    <s v="RT @minna_kinnunen: Ilmoittaudu AI Aamuun ja pääset kuulemaan mielenkiintoisia puheenvuoroja tekoälyn etiikasta. Mukana mm. Insta DefSec, S…"/>
    <m/>
    <m/>
    <x v="1"/>
    <m/>
    <s v="http://pbs.twimg.com/profile_images/915157150095282177/v9I5W2Nc_normal.jpg"/>
    <x v="36"/>
    <s v="https://twitter.com/#!/akarjaluoto/status/1189965561595338753"/>
    <m/>
    <m/>
    <s v="1189965561595338753"/>
    <m/>
    <b v="0"/>
    <n v="0"/>
    <s v=""/>
    <b v="0"/>
    <s v="fi"/>
    <m/>
    <s v=""/>
    <b v="0"/>
    <n v="1"/>
    <s v="1189830752436965376"/>
    <s v="Twitter for iPhone"/>
    <b v="0"/>
    <s v="1189830752436965376"/>
    <s v="Tweet"/>
    <n v="0"/>
    <n v="0"/>
    <m/>
    <m/>
    <m/>
    <m/>
    <m/>
    <m/>
    <m/>
    <m/>
    <n v="1"/>
    <s v="7"/>
    <s v="7"/>
    <n v="0"/>
    <n v="0"/>
    <n v="0"/>
    <n v="0"/>
    <n v="0"/>
    <n v="0"/>
    <n v="17"/>
    <n v="100"/>
    <n v="17"/>
  </r>
  <r>
    <s v="tommiuitti"/>
    <s v="kimmorouhiainen"/>
    <m/>
    <m/>
    <m/>
    <m/>
    <m/>
    <m/>
    <m/>
    <m/>
    <s v="No"/>
    <n v="87"/>
    <m/>
    <m/>
    <x v="0"/>
    <d v="2019-11-01T06:48:10.000"/>
    <s v="RT @KimmoRouhiainen: #Foodtechies together with Tribe Tampere, #Valaa Technologies, and https://t.co/Nz2XpyBgm0 take on global challenges a…"/>
    <s v="http://Ateriat.com"/>
    <s v="ateriat.com"/>
    <x v="10"/>
    <m/>
    <s v="http://pbs.twimg.com/profile_images/795847454/tommiuitti__normal.JPG"/>
    <x v="37"/>
    <s v="https://twitter.com/#!/tommiuitti/status/1190158574384758785"/>
    <m/>
    <m/>
    <s v="1190158574384758785"/>
    <m/>
    <b v="0"/>
    <n v="0"/>
    <s v=""/>
    <b v="0"/>
    <s v="en"/>
    <m/>
    <s v=""/>
    <b v="0"/>
    <n v="7"/>
    <s v="1189808914558341120"/>
    <s v="Twitter for Android"/>
    <b v="0"/>
    <s v="1189808914558341120"/>
    <s v="Tweet"/>
    <n v="0"/>
    <n v="0"/>
    <m/>
    <m/>
    <m/>
    <m/>
    <m/>
    <m/>
    <m/>
    <m/>
    <n v="1"/>
    <s v="3"/>
    <s v="3"/>
    <n v="0"/>
    <n v="0"/>
    <n v="0"/>
    <n v="0"/>
    <n v="0"/>
    <n v="0"/>
    <n v="15"/>
    <n v="100"/>
    <n v="15"/>
  </r>
  <r>
    <s v="jjmaksy"/>
    <s v="kimmorouhiainen"/>
    <m/>
    <m/>
    <m/>
    <m/>
    <m/>
    <m/>
    <m/>
    <m/>
    <s v="No"/>
    <n v="88"/>
    <m/>
    <m/>
    <x v="0"/>
    <d v="2019-11-01T07:16:15.000"/>
    <s v="RT @KimmoRouhiainen: #Foodtechies together with Tribe Tampere, #Valaa Technologies, and https://t.co/Nz2XpyBgm0 take on global challenges a…"/>
    <s v="http://Ateriat.com"/>
    <s v="ateriat.com"/>
    <x v="10"/>
    <m/>
    <s v="http://pbs.twimg.com/profile_images/1131163371036913664/iUME9R3L_normal.png"/>
    <x v="38"/>
    <s v="https://twitter.com/#!/jjmaksy/status/1190165638339272704"/>
    <m/>
    <m/>
    <s v="1190165638339272704"/>
    <m/>
    <b v="0"/>
    <n v="0"/>
    <s v=""/>
    <b v="0"/>
    <s v="en"/>
    <m/>
    <s v=""/>
    <b v="0"/>
    <n v="7"/>
    <s v="1189808914558341120"/>
    <s v="Twitter for Android"/>
    <b v="0"/>
    <s v="1189808914558341120"/>
    <s v="Tweet"/>
    <n v="0"/>
    <n v="0"/>
    <m/>
    <m/>
    <m/>
    <m/>
    <m/>
    <m/>
    <m/>
    <m/>
    <n v="1"/>
    <s v="3"/>
    <s v="3"/>
    <n v="0"/>
    <n v="0"/>
    <n v="0"/>
    <n v="0"/>
    <n v="0"/>
    <n v="0"/>
    <n v="15"/>
    <n v="100"/>
    <n v="15"/>
  </r>
  <r>
    <s v="kekrifoodtech"/>
    <s v="kimmorouhiainen"/>
    <m/>
    <m/>
    <m/>
    <m/>
    <m/>
    <m/>
    <m/>
    <m/>
    <s v="No"/>
    <n v="90"/>
    <m/>
    <m/>
    <x v="0"/>
    <d v="2019-11-01T11:04:55.000"/>
    <s v="RT @KimmoRouhiainen: #Foodtechies together with Tribe Tampere, #Valaa Technologies, and https://t.co/Nz2XpyBgm0 take on global challenges a…"/>
    <s v="http://Ateriat.com"/>
    <s v="ateriat.com"/>
    <x v="10"/>
    <m/>
    <s v="http://pbs.twimg.com/profile_images/1187640701724565504/ocZMP_2G_normal.jpg"/>
    <x v="39"/>
    <s v="https://twitter.com/#!/kekrifoodtech/status/1190223186618716161"/>
    <m/>
    <m/>
    <s v="1190223186618716161"/>
    <m/>
    <b v="0"/>
    <n v="0"/>
    <s v=""/>
    <b v="0"/>
    <s v="en"/>
    <m/>
    <s v=""/>
    <b v="0"/>
    <n v="7"/>
    <s v="1189808914558341120"/>
    <s v="Twitter Web App"/>
    <b v="0"/>
    <s v="1189808914558341120"/>
    <s v="Tweet"/>
    <n v="0"/>
    <n v="0"/>
    <m/>
    <m/>
    <m/>
    <m/>
    <m/>
    <m/>
    <m/>
    <m/>
    <n v="1"/>
    <s v="3"/>
    <s v="3"/>
    <n v="0"/>
    <n v="0"/>
    <n v="0"/>
    <n v="0"/>
    <n v="0"/>
    <n v="0"/>
    <n v="15"/>
    <n v="100"/>
    <n v="15"/>
  </r>
  <r>
    <s v="smarttampere"/>
    <s v="reunavuorijukka"/>
    <m/>
    <m/>
    <m/>
    <m/>
    <m/>
    <m/>
    <m/>
    <m/>
    <s v="No"/>
    <n v="92"/>
    <m/>
    <m/>
    <x v="0"/>
    <d v="2019-10-24T08:13:04.000"/>
    <s v="RT @ReunavuoriJukka: Seudullinen roadshow-kierros käynnissä! Ilari Ojanen, Lehtovuori Oy Ylöjärveltä, esittelee innovaatiota: FinBin - koko…"/>
    <m/>
    <m/>
    <x v="1"/>
    <m/>
    <s v="http://pbs.twimg.com/profile_images/787336839954894848/h90UjdE8_normal.jpg"/>
    <x v="40"/>
    <s v="https://twitter.com/#!/smarttampere/status/1187280833616535552"/>
    <m/>
    <m/>
    <s v="1187280833616535552"/>
    <m/>
    <b v="0"/>
    <n v="0"/>
    <s v=""/>
    <b v="0"/>
    <s v="fi"/>
    <m/>
    <s v=""/>
    <b v="0"/>
    <n v="2"/>
    <s v="1186956678828384257"/>
    <s v="Twitter Web App"/>
    <b v="0"/>
    <s v="1186956678828384257"/>
    <s v="Tweet"/>
    <n v="0"/>
    <n v="0"/>
    <m/>
    <m/>
    <m/>
    <m/>
    <m/>
    <m/>
    <m/>
    <m/>
    <n v="1"/>
    <s v="1"/>
    <s v="8"/>
    <n v="0"/>
    <n v="0"/>
    <n v="0"/>
    <n v="0"/>
    <n v="0"/>
    <n v="0"/>
    <n v="15"/>
    <n v="100"/>
    <n v="15"/>
  </r>
  <r>
    <s v="businesstre_fi"/>
    <s v="reunavuorijukka"/>
    <m/>
    <m/>
    <m/>
    <m/>
    <m/>
    <m/>
    <m/>
    <m/>
    <s v="Yes"/>
    <n v="93"/>
    <m/>
    <m/>
    <x v="0"/>
    <d v="2019-10-23T11:04:06.000"/>
    <s v="RT @ReunavuoriJukka: Seudullinen roadshow-kierros käynnissä! Ilari Ojanen, Lehtovuori Oy Ylöjärveltä, esittelee innovaatiota: FinBin - koko…"/>
    <m/>
    <m/>
    <x v="1"/>
    <m/>
    <s v="http://pbs.twimg.com/profile_images/1117752969842315264/CCI6mgfT_normal.png"/>
    <x v="41"/>
    <s v="https://twitter.com/#!/businesstre_fi/status/1186961487719489536"/>
    <m/>
    <m/>
    <s v="1186961487719489536"/>
    <m/>
    <b v="0"/>
    <n v="0"/>
    <s v=""/>
    <b v="0"/>
    <s v="fi"/>
    <m/>
    <s v=""/>
    <b v="0"/>
    <n v="1"/>
    <s v="1186956678828384257"/>
    <s v="Twitter Web App"/>
    <b v="0"/>
    <s v="1186956678828384257"/>
    <s v="Tweet"/>
    <n v="0"/>
    <n v="0"/>
    <m/>
    <m/>
    <m/>
    <m/>
    <m/>
    <m/>
    <m/>
    <m/>
    <n v="1"/>
    <s v="1"/>
    <s v="8"/>
    <n v="0"/>
    <n v="0"/>
    <n v="0"/>
    <n v="0"/>
    <n v="0"/>
    <n v="0"/>
    <n v="15"/>
    <n v="100"/>
    <n v="15"/>
  </r>
  <r>
    <s v="smarttampere"/>
    <s v="xenomatix"/>
    <m/>
    <m/>
    <m/>
    <m/>
    <m/>
    <m/>
    <m/>
    <m/>
    <s v="No"/>
    <n v="94"/>
    <m/>
    <m/>
    <x v="0"/>
    <d v="2019-10-21T07:07:53.000"/>
    <s v=".@XenomatiX esitteli solid-state #LiDaR-teknologiaa 11 #Tampere'en seudun yritykselle @TampereUni’lla. Myös #smarttampere seurasi #demo’a suurella mielenkiinnolla, sillä LiDaR tuo uusia mahdollisuuksia myös älykaupunkikehitykseen. #smartcity_x000a__x000a_https://t.co/MywwMpB3j4"/>
    <s v="https://smarttampere.fi/fima-kutsui-xenomatixn-demonstroimaan-solid-state-lidar-teknologiaansa-tampereen-yliopistolle/"/>
    <s v="smarttampere.fi"/>
    <x v="13"/>
    <m/>
    <s v="http://pbs.twimg.com/profile_images/787336839954894848/h90UjdE8_normal.jpg"/>
    <x v="42"/>
    <s v="https://twitter.com/#!/smarttampere/status/1186177268709765121"/>
    <m/>
    <m/>
    <s v="1186177268709765121"/>
    <m/>
    <b v="0"/>
    <n v="3"/>
    <s v=""/>
    <b v="0"/>
    <s v="fi"/>
    <m/>
    <s v=""/>
    <b v="0"/>
    <n v="4"/>
    <s v=""/>
    <s v="Twitter Web App"/>
    <b v="0"/>
    <s v="1186177268709765121"/>
    <s v="Retweet"/>
    <n v="0"/>
    <n v="0"/>
    <m/>
    <m/>
    <m/>
    <m/>
    <m/>
    <m/>
    <m/>
    <m/>
    <n v="1"/>
    <s v="1"/>
    <s v="1"/>
    <m/>
    <m/>
    <m/>
    <m/>
    <m/>
    <m/>
    <m/>
    <m/>
    <m/>
  </r>
  <r>
    <s v="businesstre_fi"/>
    <s v="xenomatix"/>
    <m/>
    <m/>
    <m/>
    <m/>
    <m/>
    <m/>
    <m/>
    <m/>
    <s v="No"/>
    <n v="95"/>
    <m/>
    <m/>
    <x v="0"/>
    <d v="2019-10-23T11:05:59.000"/>
    <s v="RT @SmartTampere: .@XenomatiX esitteli solid-state #LiDaR-teknologiaa 11 #Tampere'en seudun yritykselle @TampereUni’lla. Myös #smarttampere…"/>
    <m/>
    <m/>
    <x v="14"/>
    <m/>
    <s v="http://pbs.twimg.com/profile_images/1117752969842315264/CCI6mgfT_normal.png"/>
    <x v="43"/>
    <s v="https://twitter.com/#!/businesstre_fi/status/1186961962011451392"/>
    <m/>
    <m/>
    <s v="1186961962011451392"/>
    <m/>
    <b v="0"/>
    <n v="0"/>
    <s v=""/>
    <b v="0"/>
    <s v="fi"/>
    <m/>
    <s v=""/>
    <b v="0"/>
    <n v="4"/>
    <s v="1186177268709765121"/>
    <s v="Twitter Web App"/>
    <b v="0"/>
    <s v="1186177268709765121"/>
    <s v="Tweet"/>
    <n v="0"/>
    <n v="0"/>
    <m/>
    <m/>
    <m/>
    <m/>
    <m/>
    <m/>
    <m/>
    <m/>
    <n v="1"/>
    <s v="1"/>
    <s v="1"/>
    <m/>
    <m/>
    <m/>
    <m/>
    <m/>
    <m/>
    <m/>
    <m/>
    <m/>
  </r>
  <r>
    <s v="teknologiamessu"/>
    <s v="smarttampere"/>
    <m/>
    <m/>
    <m/>
    <m/>
    <m/>
    <m/>
    <m/>
    <m/>
    <s v="No"/>
    <n v="96"/>
    <m/>
    <m/>
    <x v="0"/>
    <d v="2019-10-23T09:56:47.000"/>
    <s v="RT @SmartTampere: .@BusinessTre_FI kutsuu yrittäjät ja yrityselämän edustajat vierailemaan #Teknologia19-messuilla Helsingin @messukeskus’s…"/>
    <m/>
    <m/>
    <x v="4"/>
    <m/>
    <s v="http://pbs.twimg.com/profile_images/570857869960966144/vsuuKbZn_normal.jpeg"/>
    <x v="44"/>
    <s v="https://twitter.com/#!/teknologiamessu/status/1186944548674641921"/>
    <m/>
    <m/>
    <s v="1186944548674641921"/>
    <m/>
    <b v="0"/>
    <n v="0"/>
    <s v=""/>
    <b v="0"/>
    <s v="fi"/>
    <m/>
    <s v=""/>
    <b v="0"/>
    <n v="3"/>
    <s v="1186537847236509698"/>
    <s v="Twitter Web App"/>
    <b v="0"/>
    <s v="1186537847236509698"/>
    <s v="Tweet"/>
    <n v="0"/>
    <n v="0"/>
    <m/>
    <m/>
    <m/>
    <m/>
    <m/>
    <m/>
    <m/>
    <m/>
    <n v="1"/>
    <s v="1"/>
    <s v="1"/>
    <m/>
    <m/>
    <m/>
    <m/>
    <m/>
    <m/>
    <m/>
    <m/>
    <m/>
  </r>
  <r>
    <s v="smarttampere"/>
    <s v="messukeskus"/>
    <m/>
    <m/>
    <m/>
    <m/>
    <m/>
    <m/>
    <m/>
    <m/>
    <s v="No"/>
    <n v="98"/>
    <m/>
    <m/>
    <x v="0"/>
    <d v="2019-10-22T07:00:42.000"/>
    <s v=".@BusinessTre_FI kutsuu yrittäjät ja yrityselämän edustajat vierailemaan #Teknologia19-messuilla Helsingin @messukeskus’ssa! Ilmoittaudu mukaan 4.11. mennessä #smarttampere_x000a__x000a_https://t.co/wBXB2e20Wu"/>
    <s v="https://businesstampere.com/fi/?event=messumatka-teknologia-19-messuille-helsinkiin"/>
    <s v="businesstampere.com"/>
    <x v="15"/>
    <m/>
    <s v="http://pbs.twimg.com/profile_images/787336839954894848/h90UjdE8_normal.jpg"/>
    <x v="45"/>
    <s v="https://twitter.com/#!/smarttampere/status/1186537847236509698"/>
    <m/>
    <m/>
    <s v="1186537847236509698"/>
    <m/>
    <b v="0"/>
    <n v="2"/>
    <s v=""/>
    <b v="0"/>
    <s v="fi"/>
    <m/>
    <s v=""/>
    <b v="0"/>
    <n v="4"/>
    <s v=""/>
    <s v="Twitter Web App"/>
    <b v="0"/>
    <s v="1186537847236509698"/>
    <s v="Retweet"/>
    <n v="0"/>
    <n v="0"/>
    <m/>
    <m/>
    <m/>
    <m/>
    <m/>
    <m/>
    <m/>
    <m/>
    <n v="1"/>
    <s v="1"/>
    <s v="1"/>
    <n v="0"/>
    <n v="0"/>
    <n v="0"/>
    <n v="0"/>
    <n v="0"/>
    <n v="0"/>
    <n v="18"/>
    <n v="100"/>
    <n v="18"/>
  </r>
  <r>
    <s v="heiniwallander"/>
    <s v="smarttampere"/>
    <m/>
    <m/>
    <m/>
    <m/>
    <m/>
    <m/>
    <m/>
    <m/>
    <s v="No"/>
    <n v="103"/>
    <m/>
    <m/>
    <x v="0"/>
    <d v="2019-10-24T14:19:57.000"/>
    <s v="RT @SmartTampere: Yritys, kiinnostaako teollisuuden tai kyberturvallisuuden yhteishankkeet? Ilmoittaudu ti 29.10. pidettävään tapahtumaan,…"/>
    <m/>
    <m/>
    <x v="1"/>
    <m/>
    <s v="http://pbs.twimg.com/profile_images/826896244647874560/LHGbK6Uk_normal.jpg"/>
    <x v="46"/>
    <s v="https://twitter.com/#!/heiniwallander/status/1187373163832926209"/>
    <m/>
    <m/>
    <s v="1187373163832926209"/>
    <m/>
    <b v="0"/>
    <n v="0"/>
    <s v=""/>
    <b v="0"/>
    <s v="fi"/>
    <m/>
    <s v=""/>
    <b v="0"/>
    <n v="7"/>
    <s v="1187283597243367425"/>
    <s v="Twitter for Android"/>
    <b v="0"/>
    <s v="1187283597243367425"/>
    <s v="Tweet"/>
    <n v="0"/>
    <n v="0"/>
    <m/>
    <m/>
    <m/>
    <m/>
    <m/>
    <m/>
    <m/>
    <m/>
    <n v="1"/>
    <s v="6"/>
    <s v="1"/>
    <n v="0"/>
    <n v="0"/>
    <n v="0"/>
    <n v="0"/>
    <n v="0"/>
    <n v="0"/>
    <n v="14"/>
    <n v="100"/>
    <n v="14"/>
  </r>
  <r>
    <s v="businesstre_fi"/>
    <s v="oliverhussey"/>
    <m/>
    <m/>
    <m/>
    <m/>
    <m/>
    <m/>
    <m/>
    <m/>
    <s v="No"/>
    <n v="105"/>
    <m/>
    <m/>
    <x v="0"/>
    <d v="2019-10-30T10:49:43.000"/>
    <s v="Maailman 4:nneksi suurin älypuhelinvalmistaja @Xiaomi toi T&amp;amp;K yksikkönsä #Tampere'elle, koska seudulta löytyvä #kamerateknologia osaaminen vastaa täydellisesti yrityksen tarpeita: https://t.co/0B1HBkxHRz #kuvantaminen #Xiaomi @oliverhussey #ImagingTampere #BusinessTampere #mobile"/>
    <s v="https://businesstampere.com/fi/alypuhelinjatti-xiaomi-avaa-alypuhelinkameroiden-tutkimus-ja-tuotekehitysyksikon-tampereelle/"/>
    <s v="businesstampere.com"/>
    <x v="16"/>
    <m/>
    <s v="http://pbs.twimg.com/profile_images/1117752969842315264/CCI6mgfT_normal.png"/>
    <x v="47"/>
    <s v="https://twitter.com/#!/businesstre_fi/status/1189494585803919361"/>
    <m/>
    <m/>
    <s v="1189494585803919361"/>
    <m/>
    <b v="0"/>
    <n v="1"/>
    <s v=""/>
    <b v="0"/>
    <s v="fi"/>
    <m/>
    <s v=""/>
    <b v="0"/>
    <n v="1"/>
    <s v=""/>
    <s v="Twitter Web App"/>
    <b v="0"/>
    <s v="1189494585803919361"/>
    <s v="Tweet"/>
    <n v="0"/>
    <n v="0"/>
    <m/>
    <m/>
    <m/>
    <m/>
    <m/>
    <m/>
    <m/>
    <m/>
    <n v="1"/>
    <s v="1"/>
    <s v="1"/>
    <m/>
    <m/>
    <m/>
    <m/>
    <m/>
    <m/>
    <m/>
    <m/>
    <m/>
  </r>
  <r>
    <s v="businesstre_fi"/>
    <s v="messukeskus"/>
    <m/>
    <m/>
    <m/>
    <m/>
    <m/>
    <m/>
    <m/>
    <m/>
    <s v="No"/>
    <n v="108"/>
    <m/>
    <m/>
    <x v="0"/>
    <d v="2019-10-30T11:01:24.000"/>
    <s v="Lähde kanssamme vierailemaan @Teknologiamessu @messukeskus 6.11.! Tervetuloa verkostoitumaan ja luomaan uusia kontakteja 🤝! Retki on maksuton, muistathan ilmoittautua 👉 https://t.co/lYly50Bd9R #businesstampere #verkostoituminen"/>
    <s v="https://businesstampere.com/fi/?event=messumatka-teknologia-19-messuille-helsinkiin"/>
    <s v="businesstampere.com"/>
    <x v="17"/>
    <m/>
    <s v="http://pbs.twimg.com/profile_images/1117752969842315264/CCI6mgfT_normal.png"/>
    <x v="48"/>
    <s v="https://twitter.com/#!/businesstre_fi/status/1189497526094831616"/>
    <m/>
    <m/>
    <s v="1189497526094831616"/>
    <m/>
    <b v="0"/>
    <n v="0"/>
    <s v=""/>
    <b v="0"/>
    <s v="fi"/>
    <m/>
    <s v=""/>
    <b v="0"/>
    <n v="0"/>
    <s v=""/>
    <s v="Twitter Web App"/>
    <b v="0"/>
    <s v="1189497526094831616"/>
    <s v="Tweet"/>
    <n v="0"/>
    <n v="0"/>
    <m/>
    <m/>
    <m/>
    <m/>
    <m/>
    <m/>
    <m/>
    <m/>
    <n v="1"/>
    <s v="1"/>
    <s v="1"/>
    <m/>
    <m/>
    <m/>
    <m/>
    <m/>
    <m/>
    <m/>
    <m/>
    <m/>
  </r>
  <r>
    <s v="businesstre_fi"/>
    <s v="tampereuni"/>
    <m/>
    <m/>
    <m/>
    <m/>
    <m/>
    <m/>
    <m/>
    <m/>
    <s v="No"/>
    <n v="112"/>
    <m/>
    <m/>
    <x v="0"/>
    <d v="2019-10-30T21:04:54.000"/>
    <s v="@JoniKamarainen @TampereUni Luotamme teihin 💪🙂"/>
    <m/>
    <m/>
    <x v="1"/>
    <m/>
    <s v="http://pbs.twimg.com/profile_images/1117752969842315264/CCI6mgfT_normal.png"/>
    <x v="49"/>
    <s v="https://twitter.com/#!/businesstre_fi/status/1189649399519088643"/>
    <m/>
    <m/>
    <s v="1189649399519088643"/>
    <s v="1189628266035986438"/>
    <b v="0"/>
    <n v="1"/>
    <s v="2561239044"/>
    <b v="0"/>
    <s v="fi"/>
    <m/>
    <s v=""/>
    <b v="0"/>
    <n v="0"/>
    <s v=""/>
    <s v="Twitter for iPhone"/>
    <b v="0"/>
    <s v="1189628266035986438"/>
    <s v="Tweet"/>
    <n v="0"/>
    <n v="0"/>
    <s v="23.545738,61.230767 _x000a_23.967192,61.230767 _x000a_23.967192,61.432459 _x000a_23.545738,61.432459"/>
    <s v="Finland"/>
    <s v="FI"/>
    <s v="Lempäälä, Suomi"/>
    <s v="3a269fb4ff679ed1"/>
    <s v="Lempäälä"/>
    <s v="city"/>
    <s v="https://api.twitter.com/1.1/geo/id/3a269fb4ff679ed1.json"/>
    <n v="2"/>
    <s v="1"/>
    <s v="1"/>
    <m/>
    <m/>
    <m/>
    <m/>
    <m/>
    <m/>
    <m/>
    <m/>
    <m/>
  </r>
  <r>
    <s v="kauppalehtifi"/>
    <s v="kauppalehtifi"/>
    <m/>
    <m/>
    <m/>
    <m/>
    <m/>
    <m/>
    <m/>
    <m/>
    <s v="No"/>
    <n v="114"/>
    <m/>
    <m/>
    <x v="1"/>
    <d v="2019-10-30T14:40:49.000"/>
    <s v="Kiinan älypuhelinjätti Xiaomi avaa tutkimusyksikön Tampereelle – Kamerayksiköstä tulee yhtiön suurin Kiinan ulkopuolella https://t.co/slzSgtyydw #digitalous"/>
    <s v="https://www.kauppalehti.fi/uutiset/kiinan-alypuhelinjatti-xiaomi-avaa-tutkimusyksikon-tampereelle-kamerayksikosta-tulee-yhtion-suurin-kiinan-ulkopuolella/92164711-a654-4966-8532-c52612c1ffe1?ref=twitter:e5cd"/>
    <s v="kauppalehti.fi"/>
    <x v="18"/>
    <m/>
    <s v="http://pbs.twimg.com/profile_images/1145586645955203073/uV8dfJIi_normal.jpg"/>
    <x v="50"/>
    <s v="https://twitter.com/#!/kauppalehtifi/status/1189552741410136066"/>
    <m/>
    <m/>
    <s v="1189552741410136066"/>
    <m/>
    <b v="0"/>
    <n v="5"/>
    <s v=""/>
    <b v="0"/>
    <s v="fi"/>
    <m/>
    <s v=""/>
    <b v="0"/>
    <n v="2"/>
    <s v=""/>
    <s v="Kauppalehti"/>
    <b v="0"/>
    <s v="1189552741410136066"/>
    <s v="Retweet"/>
    <n v="0"/>
    <n v="0"/>
    <m/>
    <m/>
    <m/>
    <m/>
    <m/>
    <m/>
    <m/>
    <m/>
    <n v="1"/>
    <s v="1"/>
    <s v="1"/>
    <n v="0"/>
    <n v="0"/>
    <n v="0"/>
    <n v="0"/>
    <n v="0"/>
    <n v="0"/>
    <n v="13"/>
    <n v="100"/>
    <n v="13"/>
  </r>
  <r>
    <s v="businesstre_fi"/>
    <s v="kauppalehtifi"/>
    <m/>
    <m/>
    <m/>
    <m/>
    <m/>
    <m/>
    <m/>
    <m/>
    <s v="No"/>
    <n v="115"/>
    <m/>
    <m/>
    <x v="0"/>
    <d v="2019-10-31T06:06:50.000"/>
    <s v="RT @KauppalehtiFi: Kiinan älypuhelinjätti Xiaomi avaa tutkimusyksikön Tampereelle – Kamerayksiköstä tulee yhtiön suurin Kiinan ulkopuolella…"/>
    <m/>
    <m/>
    <x v="1"/>
    <m/>
    <s v="http://pbs.twimg.com/profile_images/1117752969842315264/CCI6mgfT_normal.png"/>
    <x v="51"/>
    <s v="https://twitter.com/#!/businesstre_fi/status/1189785783978336256"/>
    <m/>
    <m/>
    <s v="1189785783978336256"/>
    <m/>
    <b v="0"/>
    <n v="0"/>
    <s v=""/>
    <b v="0"/>
    <s v="fi"/>
    <m/>
    <s v=""/>
    <b v="0"/>
    <n v="2"/>
    <s v="1189552741410136066"/>
    <s v="Twitter for iPhone"/>
    <b v="0"/>
    <s v="1189552741410136066"/>
    <s v="Tweet"/>
    <n v="0"/>
    <n v="0"/>
    <m/>
    <m/>
    <m/>
    <m/>
    <m/>
    <m/>
    <m/>
    <m/>
    <n v="1"/>
    <s v="1"/>
    <s v="1"/>
    <n v="0"/>
    <n v="0"/>
    <n v="0"/>
    <n v="0"/>
    <n v="0"/>
    <n v="0"/>
    <n v="14"/>
    <n v="100"/>
    <n v="14"/>
  </r>
  <r>
    <s v="heiniwallander"/>
    <s v="businesstre_fi"/>
    <m/>
    <m/>
    <m/>
    <m/>
    <m/>
    <m/>
    <m/>
    <m/>
    <s v="Yes"/>
    <n v="116"/>
    <m/>
    <m/>
    <x v="0"/>
    <d v="2019-10-31T07:18:06.000"/>
    <s v="lmailualan osaaminen Tampereella on vaikuttavaa. Nyt sitä viedään systemaattisesti yhdessä eteenpäin ja maailmalle #aiRRhow allianssin voimin. Vaikuttava määrä yrityksiä, koulutusorganisaatioita ja julkisia tahoja mukana. @BusinessTre_FI https://t.co/zNYAW0Lxix"/>
    <m/>
    <m/>
    <x v="19"/>
    <s v="https://pbs.twimg.com/media/EIMIKsJXkAATVVn.jpg"/>
    <s v="https://pbs.twimg.com/media/EIMIKsJXkAATVVn.jpg"/>
    <x v="52"/>
    <s v="https://twitter.com/#!/heiniwallander/status/1189803717584990208"/>
    <m/>
    <m/>
    <s v="1189803717584990208"/>
    <m/>
    <b v="0"/>
    <n v="13"/>
    <s v=""/>
    <b v="0"/>
    <s v="fi"/>
    <m/>
    <s v=""/>
    <b v="0"/>
    <n v="5"/>
    <s v=""/>
    <s v="Twitter for Android"/>
    <b v="0"/>
    <s v="1189803717584990208"/>
    <s v="Tweet"/>
    <n v="0"/>
    <n v="0"/>
    <m/>
    <m/>
    <m/>
    <m/>
    <m/>
    <m/>
    <m/>
    <m/>
    <n v="1"/>
    <s v="6"/>
    <s v="1"/>
    <n v="0"/>
    <n v="0"/>
    <n v="0"/>
    <n v="0"/>
    <n v="0"/>
    <n v="0"/>
    <n v="25"/>
    <n v="100"/>
    <n v="25"/>
  </r>
  <r>
    <s v="businesstre_fi"/>
    <s v="heiniwallander"/>
    <m/>
    <m/>
    <m/>
    <m/>
    <m/>
    <m/>
    <m/>
    <m/>
    <s v="Yes"/>
    <n v="117"/>
    <m/>
    <m/>
    <x v="0"/>
    <d v="2019-10-31T08:58:37.000"/>
    <s v="RT @HeiniWallander: lmailualan osaaminen Tampereella on vaikuttavaa. Nyt sitä viedään systemaattisesti yhdessä eteenpäin ja maailmalle #aiR…"/>
    <m/>
    <m/>
    <x v="1"/>
    <m/>
    <s v="http://pbs.twimg.com/profile_images/1117752969842315264/CCI6mgfT_normal.png"/>
    <x v="53"/>
    <s v="https://twitter.com/#!/businesstre_fi/status/1189829012153143296"/>
    <m/>
    <m/>
    <s v="1189829012153143296"/>
    <m/>
    <b v="0"/>
    <n v="0"/>
    <s v=""/>
    <b v="0"/>
    <s v="fi"/>
    <m/>
    <s v=""/>
    <b v="0"/>
    <n v="5"/>
    <s v="1189803717584990208"/>
    <s v="Twitter for iPhone"/>
    <b v="0"/>
    <s v="1189803717584990208"/>
    <s v="Tweet"/>
    <n v="0"/>
    <n v="0"/>
    <m/>
    <m/>
    <m/>
    <m/>
    <m/>
    <m/>
    <m/>
    <m/>
    <n v="1"/>
    <s v="1"/>
    <s v="6"/>
    <n v="0"/>
    <n v="0"/>
    <n v="0"/>
    <n v="0"/>
    <n v="0"/>
    <n v="0"/>
    <n v="16"/>
    <n v="100"/>
    <n v="16"/>
  </r>
  <r>
    <s v="businessfinland"/>
    <s v="businessfinland"/>
    <m/>
    <m/>
    <m/>
    <m/>
    <m/>
    <m/>
    <m/>
    <m/>
    <s v="No"/>
    <n v="118"/>
    <m/>
    <m/>
    <x v="1"/>
    <d v="2019-10-29T11:30:39.000"/>
    <s v="Valmistavan teollisuuden uudistuminen lisää kilpailukykyä. #teollisuus #uudistuminen #innovaatiot #kasvu https://t.co/BNAJhQ6oy8"/>
    <s v="https://www.businessfinland.fi/ajankohtaista/uutiset/tiedotteet/2019/valmistavan-teollisuuden-kilpailukykya-nostetaan-business-finlandin-uudella-ohjelmalla/"/>
    <s v="businessfinland.fi"/>
    <x v="20"/>
    <m/>
    <s v="http://pbs.twimg.com/profile_images/1146327363296419841/JFfxWHyF_normal.png"/>
    <x v="54"/>
    <s v="https://twitter.com/#!/businessfinland/status/1189142499408973824"/>
    <m/>
    <m/>
    <s v="1189142499408973824"/>
    <m/>
    <b v="0"/>
    <n v="20"/>
    <s v=""/>
    <b v="0"/>
    <s v="fi"/>
    <m/>
    <s v=""/>
    <b v="0"/>
    <n v="9"/>
    <s v=""/>
    <s v="Twitter Web Client"/>
    <b v="0"/>
    <s v="1189142499408973824"/>
    <s v="Retweet"/>
    <n v="0"/>
    <n v="0"/>
    <m/>
    <m/>
    <m/>
    <m/>
    <m/>
    <m/>
    <m/>
    <m/>
    <n v="1"/>
    <s v="2"/>
    <s v="2"/>
    <n v="0"/>
    <n v="0"/>
    <n v="0"/>
    <n v="0"/>
    <n v="0"/>
    <n v="0"/>
    <n v="9"/>
    <n v="100"/>
    <n v="9"/>
  </r>
  <r>
    <s v="businesstre_fi"/>
    <s v="businessfinland"/>
    <m/>
    <m/>
    <m/>
    <m/>
    <m/>
    <m/>
    <m/>
    <m/>
    <s v="No"/>
    <n v="119"/>
    <m/>
    <m/>
    <x v="0"/>
    <d v="2019-11-01T08:25:48.000"/>
    <s v="RT @BusinessFinland: Valmistavan teollisuuden uudistuminen lisää kilpailukykyä. #teollisuus #uudistuminen #innovaatiot #kasvu https://t.co/…"/>
    <m/>
    <m/>
    <x v="20"/>
    <m/>
    <s v="http://pbs.twimg.com/profile_images/1117752969842315264/CCI6mgfT_normal.png"/>
    <x v="55"/>
    <s v="https://twitter.com/#!/businesstre_fi/status/1190183141983559680"/>
    <m/>
    <m/>
    <s v="1190183141983559680"/>
    <m/>
    <b v="0"/>
    <n v="0"/>
    <s v=""/>
    <b v="0"/>
    <s v="fi"/>
    <m/>
    <s v=""/>
    <b v="0"/>
    <n v="9"/>
    <s v="1189142499408973824"/>
    <s v="Twitter for iPhone"/>
    <b v="0"/>
    <s v="1189142499408973824"/>
    <s v="Tweet"/>
    <n v="0"/>
    <n v="0"/>
    <m/>
    <m/>
    <m/>
    <m/>
    <m/>
    <m/>
    <m/>
    <m/>
    <n v="1"/>
    <s v="1"/>
    <s v="2"/>
    <n v="0"/>
    <n v="0"/>
    <n v="0"/>
    <n v="0"/>
    <n v="0"/>
    <n v="0"/>
    <n v="11"/>
    <n v="100"/>
    <n v="11"/>
  </r>
  <r>
    <s v="minna_kinnunen"/>
    <s v="minna_kinnunen"/>
    <m/>
    <m/>
    <m/>
    <m/>
    <m/>
    <m/>
    <m/>
    <m/>
    <s v="No"/>
    <n v="120"/>
    <m/>
    <m/>
    <x v="1"/>
    <d v="2019-10-23T11:00:48.000"/>
    <s v="#SmartTampere tekee selvitystä #Tampere’en seudun toimijoiden tekoälyvalmiudesta ja tarpeista. Vastaa 31.10. mennessä!_x000a__x000a_https://t.co/ve396KGsaR_x000a__x000a_https://t.co/FOL7mQAsL9_x000a__x000a_#BusinessTampere"/>
    <s v="https://www.lyyti.fi/questions/3f7613653f https://smarttampere.fi/tampereen-seudun-tekoalykartoitus-kerro-yrityksesi-tekoalykehityksen-tilasta-ja-toiveista/"/>
    <s v="lyyti.fi smarttampere.fi"/>
    <x v="21"/>
    <m/>
    <s v="http://pbs.twimg.com/profile_images/378800000820049974/bb7bd8fdb4671e53ef9ba6f522e27333_normal.jpeg"/>
    <x v="56"/>
    <s v="https://twitter.com/#!/minna_kinnunen/status/1186960660187549699"/>
    <m/>
    <m/>
    <s v="1186960660187549699"/>
    <m/>
    <b v="0"/>
    <n v="0"/>
    <s v=""/>
    <b v="0"/>
    <s v="fi"/>
    <m/>
    <s v=""/>
    <b v="0"/>
    <n v="1"/>
    <s v=""/>
    <s v="Twitter Web Client"/>
    <b v="0"/>
    <s v="1186960660187549699"/>
    <s v="Retweet"/>
    <n v="0"/>
    <n v="0"/>
    <s v="23.542135,61.427285 _x000a_24.1184937,61.427285 _x000a_24.1184937,61.836577 _x000a_23.542135,61.836577"/>
    <s v="Finland"/>
    <s v="FI"/>
    <s v="Tampere, Finland"/>
    <s v="e3ba9e096a0fc232"/>
    <s v="Tampere"/>
    <s v="city"/>
    <s v="https://api.twitter.com/1.1/geo/id/e3ba9e096a0fc232.json"/>
    <n v="3"/>
    <s v="7"/>
    <s v="7"/>
    <n v="0"/>
    <n v="0"/>
    <n v="0"/>
    <n v="0"/>
    <n v="0"/>
    <n v="0"/>
    <n v="15"/>
    <n v="100"/>
    <n v="15"/>
  </r>
  <r>
    <s v="minna_kinnunen"/>
    <s v="minna_kinnunen"/>
    <m/>
    <m/>
    <m/>
    <m/>
    <m/>
    <m/>
    <m/>
    <m/>
    <s v="No"/>
    <n v="121"/>
    <m/>
    <m/>
    <x v="1"/>
    <d v="2019-11-01T09:49:50.000"/>
    <s v="AI aamun antia - Insta DefSec, miten kriittisissä järjestelmissä käytetään tekoälyä. _x000a__x000a_#smarttampere #BusinessTampere #AIaamu https://t.co/GHDi9Sng6j"/>
    <m/>
    <m/>
    <x v="22"/>
    <s v="https://pbs.twimg.com/media/EIR0fdpW4AAUMbH.jpg"/>
    <s v="https://pbs.twimg.com/media/EIR0fdpW4AAUMbH.jpg"/>
    <x v="57"/>
    <s v="https://twitter.com/#!/minna_kinnunen/status/1190204291929313281"/>
    <m/>
    <m/>
    <s v="1190204291929313281"/>
    <m/>
    <b v="0"/>
    <n v="0"/>
    <s v=""/>
    <b v="0"/>
    <s v="fi"/>
    <m/>
    <s v=""/>
    <b v="0"/>
    <n v="1"/>
    <s v=""/>
    <s v="Twitter for iPhone"/>
    <b v="0"/>
    <s v="1190204291929313281"/>
    <s v="Retweet"/>
    <n v="0"/>
    <n v="0"/>
    <s v="23.857998,61.449489 _x000a_23.857998,61.449489 _x000a_23.857998,61.449489 _x000a_23.857998,61.449489"/>
    <s v="Finland"/>
    <s v="FI"/>
    <s v="Kampusklubi"/>
    <s v="0caa8c7fd414f000"/>
    <s v="Kampusklubi"/>
    <s v="poi"/>
    <s v="https://api.twitter.com/1.1/geo/id/0caa8c7fd414f000.json"/>
    <n v="3"/>
    <s v="7"/>
    <s v="7"/>
    <n v="0"/>
    <n v="0"/>
    <n v="0"/>
    <n v="0"/>
    <n v="0"/>
    <n v="0"/>
    <n v="13"/>
    <n v="100"/>
    <n v="13"/>
  </r>
  <r>
    <s v="minna_kinnunen"/>
    <s v="minna_kinnunen"/>
    <m/>
    <m/>
    <m/>
    <m/>
    <m/>
    <m/>
    <m/>
    <m/>
    <s v="No"/>
    <n v="122"/>
    <m/>
    <m/>
    <x v="1"/>
    <d v="2019-11-01T08:52:52.000"/>
    <s v="Kaisa Väänänen Tampereen Yliopistolta esitteli AI aamussa KITE-hankkeen (Kaupunkiseudun Ihmiskeskeiset Tekoälyratkaisut). Mahtavaa päästä tekemään yhteistyötä tämän parissa._x000a_#smarttampere #BusinessTampere https://t.co/rR2nvT9FlK"/>
    <m/>
    <m/>
    <x v="11"/>
    <s v="https://pbs.twimg.com/media/EIRnc12XYAAEF23.jpg"/>
    <s v="https://pbs.twimg.com/media/EIRnc12XYAAEF23.jpg"/>
    <x v="58"/>
    <s v="https://twitter.com/#!/minna_kinnunen/status/1190189952614752257"/>
    <m/>
    <m/>
    <s v="1190189952614752257"/>
    <m/>
    <b v="0"/>
    <n v="0"/>
    <s v=""/>
    <b v="0"/>
    <s v="fi"/>
    <m/>
    <s v=""/>
    <b v="0"/>
    <n v="2"/>
    <s v=""/>
    <s v="Twitter for iPhone"/>
    <b v="0"/>
    <s v="1190189952614752257"/>
    <s v="Retweet"/>
    <n v="0"/>
    <n v="0"/>
    <s v="23.857998,61.449489 _x000a_23.857998,61.449489 _x000a_23.857998,61.449489 _x000a_23.857998,61.449489"/>
    <s v="Finland"/>
    <s v="FI"/>
    <s v="Kampusklubi"/>
    <s v="0caa8c7fd414f000"/>
    <s v="Kampusklubi"/>
    <s v="poi"/>
    <s v="https://api.twitter.com/1.1/geo/id/0caa8c7fd414f000.json"/>
    <n v="3"/>
    <s v="7"/>
    <s v="7"/>
    <n v="0"/>
    <n v="0"/>
    <n v="0"/>
    <n v="0"/>
    <n v="0"/>
    <n v="0"/>
    <n v="20"/>
    <n v="100"/>
    <n v="20"/>
  </r>
  <r>
    <s v="businesstre_fi"/>
    <s v="minna_kinnunen"/>
    <m/>
    <m/>
    <m/>
    <m/>
    <m/>
    <m/>
    <m/>
    <m/>
    <s v="Yes"/>
    <n v="124"/>
    <m/>
    <m/>
    <x v="0"/>
    <d v="2019-10-23T11:04:36.000"/>
    <s v="RT @minna_kinnunen: #SmartTampere tekee selvitystä #Tampere’en seudun toimijoiden tekoälyvalmiudesta ja tarpeista. Vastaa 31.10. mennessä!…"/>
    <m/>
    <m/>
    <x v="23"/>
    <m/>
    <s v="http://pbs.twimg.com/profile_images/1117752969842315264/CCI6mgfT_normal.png"/>
    <x v="59"/>
    <s v="https://twitter.com/#!/businesstre_fi/status/1186961617159970817"/>
    <m/>
    <m/>
    <s v="1186961617159970817"/>
    <m/>
    <b v="0"/>
    <n v="0"/>
    <s v=""/>
    <b v="0"/>
    <s v="fi"/>
    <m/>
    <s v=""/>
    <b v="0"/>
    <n v="1"/>
    <s v="1186960660187549699"/>
    <s v="Twitter Web App"/>
    <b v="0"/>
    <s v="1186960660187549699"/>
    <s v="Tweet"/>
    <n v="0"/>
    <n v="0"/>
    <m/>
    <m/>
    <m/>
    <m/>
    <m/>
    <m/>
    <m/>
    <m/>
    <n v="3"/>
    <s v="1"/>
    <s v="7"/>
    <n v="0"/>
    <n v="0"/>
    <n v="0"/>
    <n v="0"/>
    <n v="0"/>
    <n v="0"/>
    <n v="16"/>
    <n v="100"/>
    <n v="16"/>
  </r>
  <r>
    <s v="businesstre_fi"/>
    <s v="minna_kinnunen"/>
    <m/>
    <m/>
    <m/>
    <m/>
    <m/>
    <m/>
    <m/>
    <m/>
    <s v="Yes"/>
    <n v="125"/>
    <m/>
    <m/>
    <x v="0"/>
    <d v="2019-11-01T11:06:24.000"/>
    <s v="RT @minna_kinnunen: AI aamun antia - Insta DefSec, miten kriittisissä järjestelmissä käytetään tekoälyä. _x000a__x000a_#smarttampere #BusinessTampere #…"/>
    <m/>
    <m/>
    <x v="11"/>
    <m/>
    <s v="http://pbs.twimg.com/profile_images/1117752969842315264/CCI6mgfT_normal.png"/>
    <x v="60"/>
    <s v="https://twitter.com/#!/businesstre_fi/status/1190223561262346241"/>
    <m/>
    <m/>
    <s v="1190223561262346241"/>
    <m/>
    <b v="0"/>
    <n v="0"/>
    <s v=""/>
    <b v="0"/>
    <s v="fi"/>
    <m/>
    <s v=""/>
    <b v="0"/>
    <n v="1"/>
    <s v="1190204291929313281"/>
    <s v="Twitter Web App"/>
    <b v="0"/>
    <s v="1190204291929313281"/>
    <s v="Tweet"/>
    <n v="0"/>
    <n v="0"/>
    <m/>
    <m/>
    <m/>
    <m/>
    <m/>
    <m/>
    <m/>
    <m/>
    <n v="3"/>
    <s v="1"/>
    <s v="7"/>
    <n v="0"/>
    <n v="0"/>
    <n v="0"/>
    <n v="0"/>
    <n v="0"/>
    <n v="0"/>
    <n v="14"/>
    <n v="100"/>
    <n v="14"/>
  </r>
  <r>
    <s v="businesstre_fi"/>
    <s v="minna_kinnunen"/>
    <m/>
    <m/>
    <m/>
    <m/>
    <m/>
    <m/>
    <m/>
    <m/>
    <s v="Yes"/>
    <n v="126"/>
    <m/>
    <m/>
    <x v="0"/>
    <d v="2019-11-01T11:06:28.000"/>
    <s v="RT @minna_kinnunen: Kaisa Väänänen Tampereen Yliopistolta esitteli AI aamussa KITE-hankkeen (Kaupunkiseudun Ihmiskeskeiset Tekoälyratkaisut…"/>
    <m/>
    <m/>
    <x v="1"/>
    <m/>
    <s v="http://pbs.twimg.com/profile_images/1117752969842315264/CCI6mgfT_normal.png"/>
    <x v="61"/>
    <s v="https://twitter.com/#!/businesstre_fi/status/1190223574965063682"/>
    <m/>
    <m/>
    <s v="1190223574965063682"/>
    <m/>
    <b v="0"/>
    <n v="0"/>
    <s v=""/>
    <b v="0"/>
    <s v="fi"/>
    <m/>
    <s v=""/>
    <b v="0"/>
    <n v="2"/>
    <s v="1190189952614752257"/>
    <s v="Twitter Web App"/>
    <b v="0"/>
    <s v="1190189952614752257"/>
    <s v="Tweet"/>
    <n v="0"/>
    <n v="0"/>
    <m/>
    <m/>
    <m/>
    <m/>
    <m/>
    <m/>
    <m/>
    <m/>
    <n v="3"/>
    <s v="1"/>
    <s v="7"/>
    <n v="0"/>
    <n v="0"/>
    <n v="0"/>
    <n v="0"/>
    <n v="0"/>
    <n v="0"/>
    <n v="14"/>
    <n v="100"/>
    <n v="14"/>
  </r>
  <r>
    <s v="businesstre_fi"/>
    <s v="businesstre_fi"/>
    <m/>
    <m/>
    <m/>
    <m/>
    <m/>
    <m/>
    <m/>
    <m/>
    <s v="No"/>
    <n v="127"/>
    <m/>
    <m/>
    <x v="1"/>
    <d v="2019-10-25T12:32:35.000"/>
    <s v="Tiesitkö, että Tampereelta löytyy kärkiosaamista autovalmistajien ja #teknologia toimittajien tarpeisiin ja että koordinoimassamme #AutomotiveTampere klusterissa on mukana jo kymmeniä yrityksiä ja toimijoita. Lue lisää jutustamme!  https://t.co/qBmKiScxB8 #BusinessTampere"/>
    <s v="https://businesstampere.com/fi/tampereen-seudulla-on-maailmanluokan-osaamista-autoteollisuuden-tarpeisiin/"/>
    <s v="businesstampere.com"/>
    <x v="24"/>
    <m/>
    <s v="http://pbs.twimg.com/profile_images/1117752969842315264/CCI6mgfT_normal.png"/>
    <x v="62"/>
    <s v="https://twitter.com/#!/businesstre_fi/status/1187708532440911872"/>
    <m/>
    <m/>
    <s v="1187708532440911872"/>
    <m/>
    <b v="0"/>
    <n v="2"/>
    <s v=""/>
    <b v="0"/>
    <s v="fi"/>
    <m/>
    <s v=""/>
    <b v="0"/>
    <n v="2"/>
    <s v=""/>
    <s v="Twitter Web App"/>
    <b v="0"/>
    <s v="1187708532440911872"/>
    <s v="Tweet"/>
    <n v="0"/>
    <n v="0"/>
    <m/>
    <m/>
    <m/>
    <m/>
    <m/>
    <m/>
    <m/>
    <m/>
    <n v="1"/>
    <s v="1"/>
    <s v="1"/>
    <n v="0"/>
    <n v="0"/>
    <n v="0"/>
    <n v="0"/>
    <n v="0"/>
    <n v="0"/>
    <n v="26"/>
    <n v="100"/>
    <n v="26"/>
  </r>
  <r>
    <s v="tietosuomi"/>
    <s v="businesstre_fi"/>
    <m/>
    <m/>
    <m/>
    <m/>
    <m/>
    <m/>
    <m/>
    <m/>
    <s v="No"/>
    <n v="128"/>
    <m/>
    <m/>
    <x v="0"/>
    <d v="2019-10-28T12:30:08.000"/>
    <s v="Tampereelta löytyy maailmanluokan osaamista autoteollisuuden tarpeisiin. &quot;Tamperelainen autoalan klusteri voisi hyvin olla osa yli rajojen tehtävää eurooppalaista yhteistyötä,&quot; uskoo @AaltoAri. Lue koko @BusinessTre_FI artikkeli https://t.co/9CsYyhA9LC. https://t.co/AKbi94f8E6"/>
    <s v="http://r.socialstudio.radian6.com/64aef2fe-272c-47d1-a6bd-6f5573dce567"/>
    <s v="radian6.com"/>
    <x v="1"/>
    <s v="https://pbs.twimg.com/media/EH9y0jbXUAAv3Lq.jpg"/>
    <s v="https://pbs.twimg.com/media/EH9y0jbXUAAv3Lq.jpg"/>
    <x v="63"/>
    <s v="https://twitter.com/#!/tietosuomi/status/1188795080766820352"/>
    <m/>
    <m/>
    <s v="1188795080766820352"/>
    <m/>
    <b v="0"/>
    <n v="3"/>
    <s v=""/>
    <b v="0"/>
    <s v="fi"/>
    <m/>
    <s v=""/>
    <b v="0"/>
    <n v="3"/>
    <s v=""/>
    <s v="Salesforce - Social Studio"/>
    <b v="0"/>
    <s v="1188795080766820352"/>
    <s v="Tweet"/>
    <n v="0"/>
    <n v="0"/>
    <m/>
    <m/>
    <m/>
    <m/>
    <m/>
    <m/>
    <m/>
    <m/>
    <n v="2"/>
    <s v="5"/>
    <s v="1"/>
    <m/>
    <m/>
    <m/>
    <m/>
    <m/>
    <m/>
    <m/>
    <m/>
    <m/>
  </r>
  <r>
    <s v="tietosuomi"/>
    <s v="businesstre_fi"/>
    <m/>
    <m/>
    <m/>
    <m/>
    <m/>
    <m/>
    <m/>
    <m/>
    <s v="No"/>
    <n v="129"/>
    <m/>
    <m/>
    <x v="0"/>
    <d v="2019-11-03T16:30:13.000"/>
    <s v="Tampereelta lÃ¶ytyy maailmanluokan osaamista autoteollisuuden tarpeisiin. &quot;Tamperelainen autoalan klusteri voisi hyvin olla osa yli rajojen tehtÃ¤vÃ¤Ã¤ eurooppalaista yhteistyÃ¶tÃ¤,&quot; uskoo @AaltoAri. Lue koko @BusinessTre_FI artikkeli https://t.co/iJKWzf3oJj. https://t.co/HBI7tBcR1q"/>
    <s v="https://bddy.me/2NcITuI"/>
    <s v="bddy.me"/>
    <x v="1"/>
    <s v="https://pbs.twimg.com/media/EIdjTzqXsAAeXza.jpg"/>
    <s v="https://pbs.twimg.com/media/EIdjTzqXsAAeXza.jpg"/>
    <x v="64"/>
    <s v="https://twitter.com/#!/tietosuomi/status/1191029825374478336"/>
    <m/>
    <m/>
    <s v="1191029825374478336"/>
    <m/>
    <b v="0"/>
    <n v="10"/>
    <s v=""/>
    <b v="0"/>
    <s v="fi"/>
    <m/>
    <s v=""/>
    <b v="0"/>
    <n v="1"/>
    <s v=""/>
    <s v="Salesforce - Social Studio"/>
    <b v="0"/>
    <s v="1191029825374478336"/>
    <s v="Tweet"/>
    <n v="0"/>
    <n v="0"/>
    <m/>
    <m/>
    <m/>
    <m/>
    <m/>
    <m/>
    <m/>
    <m/>
    <n v="2"/>
    <s v="5"/>
    <s v="1"/>
    <m/>
    <m/>
    <m/>
    <m/>
    <m/>
    <m/>
    <m/>
    <m/>
    <m/>
  </r>
  <r>
    <s v="aaltoari"/>
    <s v="tietosuomi"/>
    <m/>
    <m/>
    <m/>
    <m/>
    <m/>
    <m/>
    <m/>
    <m/>
    <s v="Yes"/>
    <n v="130"/>
    <m/>
    <m/>
    <x v="0"/>
    <d v="2019-10-28T15:36:35.000"/>
    <s v="RT @TietoSuomi: Tampereelta löytyy maailmanluokan osaamista autoteollisuuden tarpeisiin. &quot;Tamperelainen autoalan klusteri voisi hyvin olla…"/>
    <m/>
    <m/>
    <x v="1"/>
    <m/>
    <s v="http://pbs.twimg.com/profile_images/557546363135619072/m_8UccUd_normal.jpeg"/>
    <x v="65"/>
    <s v="https://twitter.com/#!/aaltoari/status/1188842000017178624"/>
    <m/>
    <m/>
    <s v="1188842000017178624"/>
    <m/>
    <b v="0"/>
    <n v="0"/>
    <s v=""/>
    <b v="0"/>
    <s v="fi"/>
    <m/>
    <s v=""/>
    <b v="0"/>
    <n v="3"/>
    <s v="1188795080766820352"/>
    <s v="Twitter for iPad"/>
    <b v="0"/>
    <s v="1188795080766820352"/>
    <s v="Tweet"/>
    <n v="0"/>
    <n v="0"/>
    <m/>
    <m/>
    <m/>
    <m/>
    <m/>
    <m/>
    <m/>
    <m/>
    <n v="1"/>
    <s v="5"/>
    <s v="5"/>
    <n v="0"/>
    <n v="0"/>
    <n v="0"/>
    <n v="0"/>
    <n v="0"/>
    <n v="0"/>
    <n v="14"/>
    <n v="100"/>
    <n v="14"/>
  </r>
  <r>
    <s v="aulipeltola"/>
    <s v="tietosuomi"/>
    <m/>
    <m/>
    <m/>
    <m/>
    <m/>
    <m/>
    <m/>
    <m/>
    <s v="No"/>
    <n v="133"/>
    <m/>
    <m/>
    <x v="0"/>
    <d v="2019-11-03T18:18:48.000"/>
    <s v="RT @TietoSuomi: Tampereelta lÃ¶ytyy maailmanluokan osaamista autoteollisuuden tarpeisiin. &quot;Tamperelainen autoalan klusteri voisi hyvin ollaâ€¦"/>
    <m/>
    <m/>
    <x v="1"/>
    <m/>
    <s v="http://pbs.twimg.com/profile_images/1058068145657823232/yn2FruBA_normal.jpg"/>
    <x v="66"/>
    <s v="https://twitter.com/#!/aulipeltola/status/1191057153056002049"/>
    <m/>
    <m/>
    <s v="1191057153056002049"/>
    <m/>
    <b v="0"/>
    <n v="0"/>
    <s v=""/>
    <b v="0"/>
    <s v="fi"/>
    <m/>
    <s v=""/>
    <b v="0"/>
    <n v="1"/>
    <s v="1191029825374478336"/>
    <s v="Twitter for Android"/>
    <b v="0"/>
    <s v="1191029825374478336"/>
    <s v="Tweet"/>
    <n v="0"/>
    <n v="0"/>
    <m/>
    <m/>
    <m/>
    <m/>
    <m/>
    <m/>
    <m/>
    <m/>
    <n v="1"/>
    <s v="5"/>
    <s v="5"/>
    <n v="0"/>
    <n v="0"/>
    <n v="0"/>
    <n v="0"/>
    <n v="0"/>
    <n v="0"/>
    <n v="15"/>
    <n v="100"/>
    <n v="15"/>
  </r>
  <r>
    <s v="hiedanranta"/>
    <s v="hiedanranta"/>
    <m/>
    <m/>
    <m/>
    <m/>
    <m/>
    <m/>
    <m/>
    <m/>
    <s v="No"/>
    <n v="134"/>
    <m/>
    <m/>
    <x v="1"/>
    <d v="2019-11-05T11:20:04.000"/>
    <s v="Hiedanrannan â€kiertotalous, kestÃ¤vyys, Ã¤lykkyysâ€ -yritysten verkottumisaamukahvit huomenna ja 4.12. Jukolassa. _x000a_https://t.co/zAxVsZEXrp_x000a__x000a_#Hiedanranta #innovaatioidenhiedaranta #BusinessTre_FI #innovaatioalusta https://t.co/oUVe4TJShk"/>
    <s v="https://www.tampere.fi/tampereen-kaupunki/ajankohtaista/artikkelit/2019/10/28102019_1.html"/>
    <s v="tampere.fi"/>
    <x v="25"/>
    <s v="https://pbs.twimg.com/media/EImvgPNWoAAwuHM.png"/>
    <s v="https://pbs.twimg.com/media/EImvgPNWoAAwuHM.png"/>
    <x v="67"/>
    <s v="https://twitter.com/#!/hiedanranta/status/1191676549860339713"/>
    <m/>
    <m/>
    <s v="1191676549860339713"/>
    <m/>
    <b v="0"/>
    <n v="3"/>
    <s v=""/>
    <b v="0"/>
    <s v="fi"/>
    <m/>
    <s v=""/>
    <b v="0"/>
    <n v="1"/>
    <s v=""/>
    <s v="Twitter Web App"/>
    <b v="0"/>
    <s v="1191676549860339713"/>
    <s v="Tweet"/>
    <n v="0"/>
    <n v="0"/>
    <m/>
    <m/>
    <m/>
    <m/>
    <m/>
    <m/>
    <m/>
    <m/>
    <n v="1"/>
    <s v="9"/>
    <s v="9"/>
    <n v="0"/>
    <n v="0"/>
    <n v="0"/>
    <n v="0"/>
    <n v="0"/>
    <n v="0"/>
    <n v="18"/>
    <n v="100"/>
    <n v="18"/>
  </r>
  <r>
    <s v="reijovaliharju"/>
    <s v="hiedanranta"/>
    <m/>
    <m/>
    <m/>
    <m/>
    <m/>
    <m/>
    <m/>
    <m/>
    <s v="No"/>
    <n v="135"/>
    <m/>
    <m/>
    <x v="0"/>
    <d v="2019-11-05T19:29:44.000"/>
    <s v="RT @hiedanranta: Hiedanrannan â€kiertotalous, kestÃ¤vyys, Ã¤lykkyysâ€ -yritysten verkottumisaamukahvit huomenna ja 4.12. Jukolassa. _x000a_https://t.â€¦"/>
    <m/>
    <m/>
    <x v="1"/>
    <m/>
    <s v="http://pbs.twimg.com/profile_images/917653900488003585/XMGTav57_normal.jpg"/>
    <x v="68"/>
    <s v="https://twitter.com/#!/reijovaliharju/status/1191799779921158152"/>
    <m/>
    <m/>
    <s v="1191799779921158152"/>
    <m/>
    <b v="0"/>
    <n v="0"/>
    <s v=""/>
    <b v="0"/>
    <s v="fi"/>
    <m/>
    <s v=""/>
    <b v="0"/>
    <n v="1"/>
    <s v="1191676549860339713"/>
    <s v="Twitter for Android"/>
    <b v="0"/>
    <s v="1191676549860339713"/>
    <s v="Tweet"/>
    <n v="0"/>
    <n v="0"/>
    <m/>
    <m/>
    <m/>
    <m/>
    <m/>
    <m/>
    <m/>
    <m/>
    <n v="1"/>
    <s v="9"/>
    <s v="9"/>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6">
    <i>
      <x v="1"/>
    </i>
    <i r="1">
      <x v="10"/>
    </i>
    <i r="2">
      <x v="295"/>
    </i>
    <i r="3">
      <x v="8"/>
    </i>
    <i r="2">
      <x v="296"/>
    </i>
    <i r="3">
      <x v="8"/>
    </i>
    <i r="3">
      <x v="14"/>
    </i>
    <i r="2">
      <x v="297"/>
    </i>
    <i r="3">
      <x v="10"/>
    </i>
    <i r="3">
      <x v="11"/>
    </i>
    <i r="3">
      <x v="12"/>
    </i>
    <i r="2">
      <x v="298"/>
    </i>
    <i r="3">
      <x v="9"/>
    </i>
    <i r="3">
      <x v="10"/>
    </i>
    <i r="3">
      <x v="12"/>
    </i>
    <i r="3">
      <x v="14"/>
    </i>
    <i r="3">
      <x v="15"/>
    </i>
    <i r="2">
      <x v="299"/>
    </i>
    <i r="3">
      <x v="13"/>
    </i>
    <i r="2">
      <x v="302"/>
    </i>
    <i r="3">
      <x v="13"/>
    </i>
    <i r="3">
      <x v="14"/>
    </i>
    <i r="3">
      <x v="16"/>
    </i>
    <i r="2">
      <x v="303"/>
    </i>
    <i r="3">
      <x v="11"/>
    </i>
    <i r="3">
      <x v="12"/>
    </i>
    <i r="3">
      <x v="14"/>
    </i>
    <i r="2">
      <x v="304"/>
    </i>
    <i r="3">
      <x v="5"/>
    </i>
    <i r="3">
      <x v="11"/>
    </i>
    <i r="3">
      <x v="12"/>
    </i>
    <i r="3">
      <x v="15"/>
    </i>
    <i r="3">
      <x v="22"/>
    </i>
    <i r="2">
      <x v="305"/>
    </i>
    <i r="3">
      <x v="7"/>
    </i>
    <i r="3">
      <x v="8"/>
    </i>
    <i r="3">
      <x v="9"/>
    </i>
    <i r="3">
      <x v="10"/>
    </i>
    <i r="3">
      <x v="12"/>
    </i>
    <i r="3">
      <x v="14"/>
    </i>
    <i r="3">
      <x v="15"/>
    </i>
    <i r="3">
      <x v="19"/>
    </i>
    <i r="1">
      <x v="11"/>
    </i>
    <i r="2">
      <x v="306"/>
    </i>
    <i r="3">
      <x v="7"/>
    </i>
    <i r="3">
      <x v="8"/>
    </i>
    <i r="3">
      <x v="9"/>
    </i>
    <i r="3">
      <x v="10"/>
    </i>
    <i r="3">
      <x v="12"/>
    </i>
    <i r="2">
      <x v="308"/>
    </i>
    <i r="3">
      <x v="17"/>
    </i>
    <i r="3">
      <x v="19"/>
    </i>
    <i r="2">
      <x v="310"/>
    </i>
    <i r="3">
      <x v="12"/>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6">
        <i x="19" s="1"/>
        <i x="17" s="1"/>
        <i x="6" s="1"/>
        <i x="8" s="1"/>
        <i x="18" s="1"/>
        <i x="3" s="1"/>
        <i x="10" s="1"/>
        <i x="9" s="1"/>
        <i x="25" s="1"/>
        <i x="2" s="1"/>
        <i x="14" s="1"/>
        <i x="13" s="1"/>
        <i x="5" s="1"/>
        <i x="0" s="1"/>
        <i x="7" s="1"/>
        <i x="11" s="1"/>
        <i x="22" s="1"/>
        <i x="12" s="1"/>
        <i x="23" s="1"/>
        <i x="21" s="1"/>
        <i x="16" s="1"/>
        <i x="24" s="1"/>
        <i x="4" s="1"/>
        <i x="15" s="1"/>
        <i x="2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35" totalsRowShown="0" headerRowDxfId="480" dataDxfId="479">
  <autoFilter ref="A2:BL135"/>
  <tableColumns count="64">
    <tableColumn id="1" name="Vertex 1" dataDxfId="478"/>
    <tableColumn id="2" name="Vertex 2" dataDxfId="477"/>
    <tableColumn id="3" name="Color" dataDxfId="476"/>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6"/>
    <tableColumn id="7" name="ID" dataDxfId="468"/>
    <tableColumn id="9" name="Dynamic Filter" dataDxfId="467"/>
    <tableColumn id="8" name="Add Your Own Columns Here" dataDxfId="466"/>
    <tableColumn id="15" name="Relationship" dataDxfId="465"/>
    <tableColumn id="16" name="Relationship Date (UTC)" dataDxfId="464"/>
    <tableColumn id="17" name="Tweet" dataDxfId="463"/>
    <tableColumn id="18" name="URLs in Tweet" dataDxfId="462"/>
    <tableColumn id="19" name="Domains in Tweet" dataDxfId="461"/>
    <tableColumn id="20" name="Hashtags in Tweet" dataDxfId="460"/>
    <tableColumn id="21" name="Media in Tweet" dataDxfId="459"/>
    <tableColumn id="22" name="Tweet Image File" dataDxfId="458"/>
    <tableColumn id="23" name="Tweet Date (UTC)" dataDxfId="457"/>
    <tableColumn id="24" name="Twitter Page for Tweet" dataDxfId="456"/>
    <tableColumn id="25" name="Latitude" dataDxfId="455"/>
    <tableColumn id="26" name="Longitude" dataDxfId="454"/>
    <tableColumn id="27" name="Imported ID" dataDxfId="453"/>
    <tableColumn id="28" name="In-Reply-To Tweet ID" dataDxfId="452"/>
    <tableColumn id="29" name="Favorited" dataDxfId="451"/>
    <tableColumn id="30" name="Favorite Count" dataDxfId="450"/>
    <tableColumn id="31" name="In-Reply-To User ID" dataDxfId="449"/>
    <tableColumn id="32" name="Is Quote Status" dataDxfId="448"/>
    <tableColumn id="33" name="Language" dataDxfId="447"/>
    <tableColumn id="34" name="Possibly Sensitive" dataDxfId="446"/>
    <tableColumn id="35" name="Quoted Status ID" dataDxfId="445"/>
    <tableColumn id="36" name="Retweeted" dataDxfId="444"/>
    <tableColumn id="37" name="Retweet Count" dataDxfId="443"/>
    <tableColumn id="38" name="Retweet ID" dataDxfId="442"/>
    <tableColumn id="39" name="Source" dataDxfId="441"/>
    <tableColumn id="40" name="Truncated" dataDxfId="440"/>
    <tableColumn id="41" name="Unified Twitter ID" dataDxfId="439"/>
    <tableColumn id="42" name="Imported Tweet Type" dataDxfId="438"/>
    <tableColumn id="43" name="Added By Extended Analysis" dataDxfId="437"/>
    <tableColumn id="44" name="Corrected By Extended Analysis" dataDxfId="436"/>
    <tableColumn id="45" name="Place Bounding Box" dataDxfId="435"/>
    <tableColumn id="46" name="Place Country" dataDxfId="434"/>
    <tableColumn id="47" name="Place Country Code" dataDxfId="433"/>
    <tableColumn id="48" name="Place Full Name" dataDxfId="432"/>
    <tableColumn id="49" name="Place ID" dataDxfId="431"/>
    <tableColumn id="50" name="Place Name" dataDxfId="430"/>
    <tableColumn id="51" name="Place Type" dataDxfId="429"/>
    <tableColumn id="52" name="Place URL" dataDxfId="428"/>
    <tableColumn id="53" name="Edge Weight"/>
    <tableColumn id="54" name="Vertex 1 Group" dataDxfId="35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335" dataDxfId="334">
  <autoFilter ref="A1:T11"/>
  <tableColumns count="20">
    <tableColumn id="1" name="Top URLs in Tweet in Entire Graph" dataDxfId="333"/>
    <tableColumn id="2" name="Entire Graph Count" dataDxfId="332"/>
    <tableColumn id="3" name="Top URLs in Tweet in G1" dataDxfId="331"/>
    <tableColumn id="4" name="G1 Count" dataDxfId="330"/>
    <tableColumn id="5" name="Top URLs in Tweet in G2" dataDxfId="329"/>
    <tableColumn id="6" name="G2 Count" dataDxfId="328"/>
    <tableColumn id="7" name="Top URLs in Tweet in G3" dataDxfId="327"/>
    <tableColumn id="8" name="G3 Count" dataDxfId="326"/>
    <tableColumn id="9" name="Top URLs in Tweet in G4" dataDxfId="325"/>
    <tableColumn id="10" name="G4 Count" dataDxfId="324"/>
    <tableColumn id="11" name="Top URLs in Tweet in G5" dataDxfId="323"/>
    <tableColumn id="12" name="G5 Count" dataDxfId="322"/>
    <tableColumn id="13" name="Top URLs in Tweet in G6" dataDxfId="321"/>
    <tableColumn id="14" name="G6 Count" dataDxfId="320"/>
    <tableColumn id="15" name="Top URLs in Tweet in G7" dataDxfId="319"/>
    <tableColumn id="16" name="G7 Count" dataDxfId="318"/>
    <tableColumn id="17" name="Top URLs in Tweet in G8" dataDxfId="317"/>
    <tableColumn id="18" name="G8 Count" dataDxfId="316"/>
    <tableColumn id="19" name="Top URLs in Tweet in G9" dataDxfId="315"/>
    <tableColumn id="20" name="G9 Count" dataDxfId="3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24" totalsRowShown="0" headerRowDxfId="312" dataDxfId="311">
  <autoFilter ref="A14:T24"/>
  <tableColumns count="20">
    <tableColumn id="1" name="Top Domains in Tweet in Entire Graph" dataDxfId="310"/>
    <tableColumn id="2" name="Entire Graph Count" dataDxfId="309"/>
    <tableColumn id="3" name="Top Domains in Tweet in G1" dataDxfId="308"/>
    <tableColumn id="4" name="G1 Count" dataDxfId="307"/>
    <tableColumn id="5" name="Top Domains in Tweet in G2" dataDxfId="306"/>
    <tableColumn id="6" name="G2 Count" dataDxfId="305"/>
    <tableColumn id="7" name="Top Domains in Tweet in G3" dataDxfId="304"/>
    <tableColumn id="8" name="G3 Count" dataDxfId="303"/>
    <tableColumn id="9" name="Top Domains in Tweet in G4" dataDxfId="302"/>
    <tableColumn id="10" name="G4 Count" dataDxfId="301"/>
    <tableColumn id="11" name="Top Domains in Tweet in G5" dataDxfId="300"/>
    <tableColumn id="12" name="G5 Count" dataDxfId="299"/>
    <tableColumn id="13" name="Top Domains in Tweet in G6" dataDxfId="298"/>
    <tableColumn id="14" name="G6 Count" dataDxfId="297"/>
    <tableColumn id="15" name="Top Domains in Tweet in G7" dataDxfId="296"/>
    <tableColumn id="16" name="G7 Count" dataDxfId="295"/>
    <tableColumn id="17" name="Top Domains in Tweet in G8" dataDxfId="294"/>
    <tableColumn id="18" name="G8 Count" dataDxfId="293"/>
    <tableColumn id="19" name="Top Domains in Tweet in G9" dataDxfId="292"/>
    <tableColumn id="20" name="G9 Count" dataDxfId="29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T37" totalsRowShown="0" headerRowDxfId="289" dataDxfId="288">
  <autoFilter ref="A27:T37"/>
  <tableColumns count="20">
    <tableColumn id="1" name="Top Hashtags in Tweet in Entire Graph" dataDxfId="287"/>
    <tableColumn id="2" name="Entire Graph Count" dataDxfId="286"/>
    <tableColumn id="3" name="Top Hashtags in Tweet in G1" dataDxfId="285"/>
    <tableColumn id="4" name="G1 Count" dataDxfId="284"/>
    <tableColumn id="5" name="Top Hashtags in Tweet in G2" dataDxfId="283"/>
    <tableColumn id="6" name="G2 Count" dataDxfId="282"/>
    <tableColumn id="7" name="Top Hashtags in Tweet in G3" dataDxfId="281"/>
    <tableColumn id="8" name="G3 Count" dataDxfId="280"/>
    <tableColumn id="9" name="Top Hashtags in Tweet in G4" dataDxfId="279"/>
    <tableColumn id="10" name="G4 Count" dataDxfId="278"/>
    <tableColumn id="11" name="Top Hashtags in Tweet in G5" dataDxfId="277"/>
    <tableColumn id="12" name="G5 Count" dataDxfId="276"/>
    <tableColumn id="13" name="Top Hashtags in Tweet in G6" dataDxfId="275"/>
    <tableColumn id="14" name="G6 Count" dataDxfId="274"/>
    <tableColumn id="15" name="Top Hashtags in Tweet in G7" dataDxfId="273"/>
    <tableColumn id="16" name="G7 Count" dataDxfId="272"/>
    <tableColumn id="17" name="Top Hashtags in Tweet in G8" dataDxfId="271"/>
    <tableColumn id="18" name="G8 Count" dataDxfId="270"/>
    <tableColumn id="19" name="Top Hashtags in Tweet in G9" dataDxfId="269"/>
    <tableColumn id="20" name="G9 Count" dataDxfId="2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T50" totalsRowShown="0" headerRowDxfId="266" dataDxfId="265">
  <autoFilter ref="A40:T50"/>
  <tableColumns count="20">
    <tableColumn id="1" name="Top Words in Tweet in Entire Graph" dataDxfId="264"/>
    <tableColumn id="2" name="Entire Graph Count" dataDxfId="263"/>
    <tableColumn id="3" name="Top Words in Tweet in G1" dataDxfId="262"/>
    <tableColumn id="4" name="G1 Count" dataDxfId="261"/>
    <tableColumn id="5" name="Top Words in Tweet in G2" dataDxfId="260"/>
    <tableColumn id="6" name="G2 Count" dataDxfId="259"/>
    <tableColumn id="7" name="Top Words in Tweet in G3" dataDxfId="258"/>
    <tableColumn id="8" name="G3 Count" dataDxfId="257"/>
    <tableColumn id="9" name="Top Words in Tweet in G4" dataDxfId="256"/>
    <tableColumn id="10" name="G4 Count" dataDxfId="255"/>
    <tableColumn id="11" name="Top Words in Tweet in G5" dataDxfId="254"/>
    <tableColumn id="12" name="G5 Count" dataDxfId="253"/>
    <tableColumn id="13" name="Top Words in Tweet in G6" dataDxfId="252"/>
    <tableColumn id="14" name="G6 Count" dataDxfId="251"/>
    <tableColumn id="15" name="Top Words in Tweet in G7" dataDxfId="250"/>
    <tableColumn id="16" name="G7 Count" dataDxfId="249"/>
    <tableColumn id="17" name="Top Words in Tweet in G8" dataDxfId="248"/>
    <tableColumn id="18" name="G8 Count" dataDxfId="247"/>
    <tableColumn id="19" name="Top Words in Tweet in G9" dataDxfId="246"/>
    <tableColumn id="20" name="G9 Count" dataDxfId="24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T63" totalsRowShown="0" headerRowDxfId="243" dataDxfId="242">
  <autoFilter ref="A53:T63"/>
  <tableColumns count="20">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 id="19" name="Top Word Pairs in Tweet in G9" dataDxfId="223"/>
    <tableColumn id="20" name="G9 Count" dataDxfId="2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T69" totalsRowShown="0" headerRowDxfId="220" dataDxfId="219">
  <autoFilter ref="A66:T69"/>
  <tableColumns count="20">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2"/>
    <tableColumn id="19" name="Top Replied-To in G9" dataDxfId="181"/>
    <tableColumn id="20" name="G9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T82" totalsRowShown="0" headerRowDxfId="217" dataDxfId="216">
  <autoFilter ref="A72:T82"/>
  <tableColumns count="20">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4"/>
    <tableColumn id="17" name="Top Mentioned in G8" dataDxfId="183"/>
    <tableColumn id="18" name="G8 Count" dataDxfId="179"/>
    <tableColumn id="19" name="Top Mentioned in G9" dataDxfId="178"/>
    <tableColumn id="20" name="G9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T95" totalsRowShown="0" headerRowDxfId="174" dataDxfId="173">
  <autoFilter ref="A85:T95"/>
  <tableColumns count="2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 id="15" name="Top Tweeters in G7" dataDxfId="158"/>
    <tableColumn id="16" name="G7 Count" dataDxfId="157"/>
    <tableColumn id="17" name="Top Tweeters in G8" dataDxfId="156"/>
    <tableColumn id="18" name="G8 Count" dataDxfId="155"/>
    <tableColumn id="19" name="Top Tweeters in G9" dataDxfId="154"/>
    <tableColumn id="20" name="G9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50" totalsRowShown="0" headerRowDxfId="141" dataDxfId="140">
  <autoFilter ref="A1:G45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0" totalsRowShown="0" headerRowDxfId="427" dataDxfId="426">
  <autoFilter ref="A2:BS70"/>
  <tableColumns count="71">
    <tableColumn id="1" name="Vertex" dataDxfId="425"/>
    <tableColumn id="2" name="Color" dataDxfId="424"/>
    <tableColumn id="5" name="Shape" dataDxfId="423"/>
    <tableColumn id="6" name="Size" dataDxfId="422"/>
    <tableColumn id="4" name="Opacity" dataDxfId="421"/>
    <tableColumn id="7" name="Image File" dataDxfId="420"/>
    <tableColumn id="3" name="Visibility" dataDxfId="419"/>
    <tableColumn id="10" name="Label" dataDxfId="418"/>
    <tableColumn id="16" name="Label Fill Color" dataDxfId="417"/>
    <tableColumn id="9" name="Label Position" dataDxfId="416"/>
    <tableColumn id="8" name="Tooltip" dataDxfId="415"/>
    <tableColumn id="18" name="Layout Order" dataDxfId="414"/>
    <tableColumn id="13" name="X" dataDxfId="413"/>
    <tableColumn id="14" name="Y" dataDxfId="412"/>
    <tableColumn id="12" name="Locked?" dataDxfId="411"/>
    <tableColumn id="19" name="Polar R" dataDxfId="410"/>
    <tableColumn id="20" name="Polar Angle" dataDxfId="40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08"/>
    <tableColumn id="28" name="Dynamic Filter" dataDxfId="407"/>
    <tableColumn id="17" name="Add Your Own Columns Here" dataDxfId="406"/>
    <tableColumn id="30" name="Name" dataDxfId="405"/>
    <tableColumn id="31" name="Followed" dataDxfId="404"/>
    <tableColumn id="32" name="Followers" dataDxfId="403"/>
    <tableColumn id="33" name="Tweets" dataDxfId="402"/>
    <tableColumn id="34" name="Favorites" dataDxfId="401"/>
    <tableColumn id="35" name="Time Zone UTC Offset (Seconds)" dataDxfId="400"/>
    <tableColumn id="36" name="Description" dataDxfId="399"/>
    <tableColumn id="37" name="Location" dataDxfId="398"/>
    <tableColumn id="38" name="Web" dataDxfId="397"/>
    <tableColumn id="39" name="Time Zone" dataDxfId="396"/>
    <tableColumn id="40" name="Joined Twitter Date (UTC)" dataDxfId="395"/>
    <tableColumn id="41" name="Profile Banner Url" dataDxfId="394"/>
    <tableColumn id="42" name="Default Profile" dataDxfId="393"/>
    <tableColumn id="43" name="Default Profile Image" dataDxfId="392"/>
    <tableColumn id="44" name="Geo Enabled" dataDxfId="391"/>
    <tableColumn id="45" name="Language" dataDxfId="390"/>
    <tableColumn id="46" name="Listed Count" dataDxfId="389"/>
    <tableColumn id="47" name="Profile Background Image Url" dataDxfId="388"/>
    <tableColumn id="48" name="Verified" dataDxfId="387"/>
    <tableColumn id="49" name="Custom Menu Item Text" dataDxfId="386"/>
    <tableColumn id="50" name="Custom Menu Item Action" dataDxfId="385"/>
    <tableColumn id="51" name="Tweeted Search Term?" dataDxfId="35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22" totalsRowShown="0" headerRowDxfId="132" dataDxfId="131">
  <autoFilter ref="A1:L42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4" totalsRowShown="0" headerRowDxfId="88" dataDxfId="87">
  <autoFilter ref="A2:C2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71" totalsRowShown="0" headerRowDxfId="64" dataDxfId="63">
  <autoFilter ref="A2:BL7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4">
  <autoFilter ref="A2:AO11"/>
  <tableColumns count="41">
    <tableColumn id="1" name="Group" dataDxfId="359"/>
    <tableColumn id="2" name="Vertex Color" dataDxfId="358"/>
    <tableColumn id="3" name="Vertex Shape" dataDxfId="356"/>
    <tableColumn id="22" name="Visibility" dataDxfId="357"/>
    <tableColumn id="4" name="Collapsed?"/>
    <tableColumn id="18" name="Label" dataDxfId="383"/>
    <tableColumn id="20" name="Collapsed X"/>
    <tableColumn id="21" name="Collapsed Y"/>
    <tableColumn id="6" name="ID" dataDxfId="382"/>
    <tableColumn id="19" name="Collapsed Properties" dataDxfId="350"/>
    <tableColumn id="5" name="Vertices" dataDxfId="349"/>
    <tableColumn id="7" name="Unique Edges" dataDxfId="348"/>
    <tableColumn id="8" name="Edges With Duplicates" dataDxfId="347"/>
    <tableColumn id="9" name="Total Edges" dataDxfId="346"/>
    <tableColumn id="10" name="Self-Loops" dataDxfId="345"/>
    <tableColumn id="24" name="Reciprocated Vertex Pair Ratio" dataDxfId="344"/>
    <tableColumn id="25" name="Reciprocated Edge Ratio" dataDxfId="343"/>
    <tableColumn id="11" name="Connected Components" dataDxfId="342"/>
    <tableColumn id="12" name="Single-Vertex Connected Components" dataDxfId="341"/>
    <tableColumn id="13" name="Maximum Vertices in a Connected Component" dataDxfId="340"/>
    <tableColumn id="14" name="Maximum Edges in a Connected Component" dataDxfId="339"/>
    <tableColumn id="15" name="Maximum Geodesic Distance (Diameter)" dataDxfId="338"/>
    <tableColumn id="16" name="Average Geodesic Distance" dataDxfId="337"/>
    <tableColumn id="17" name="Graph Density" dataDxfId="313"/>
    <tableColumn id="23" name="Top URLs in Tweet" dataDxfId="290"/>
    <tableColumn id="26" name="Top Domains in Tweet" dataDxfId="267"/>
    <tableColumn id="27" name="Top Hashtags in Tweet" dataDxfId="244"/>
    <tableColumn id="28" name="Top Words in Tweet" dataDxfId="221"/>
    <tableColumn id="29" name="Top Word Pairs in Tweet" dataDxfId="176"/>
    <tableColumn id="30" name="Top Replied-To in Tweet" dataDxfId="17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381" dataDxfId="380">
  <autoFilter ref="A1:C69"/>
  <tableColumns count="3">
    <tableColumn id="1" name="Group" dataDxfId="355"/>
    <tableColumn id="2" name="Vertex" dataDxfId="354"/>
    <tableColumn id="3" name="Vertex ID" dataDxfId="3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9"/>
    <tableColumn id="2" name="Degree Frequency" dataDxfId="378">
      <calculatedColumnFormula>COUNTIF(Vertices[Degree], "&gt;= " &amp; D2) - COUNTIF(Vertices[Degree], "&gt;=" &amp; D3)</calculatedColumnFormula>
    </tableColumn>
    <tableColumn id="3" name="In-Degree Bin" dataDxfId="377"/>
    <tableColumn id="4" name="In-Degree Frequency" dataDxfId="376">
      <calculatedColumnFormula>COUNTIF(Vertices[In-Degree], "&gt;= " &amp; F2) - COUNTIF(Vertices[In-Degree], "&gt;=" &amp; F3)</calculatedColumnFormula>
    </tableColumn>
    <tableColumn id="5" name="Out-Degree Bin" dataDxfId="375"/>
    <tableColumn id="6" name="Out-Degree Frequency" dataDxfId="374">
      <calculatedColumnFormula>COUNTIF(Vertices[Out-Degree], "&gt;= " &amp; H2) - COUNTIF(Vertices[Out-Degree], "&gt;=" &amp; H3)</calculatedColumnFormula>
    </tableColumn>
    <tableColumn id="7" name="Betweenness Centrality Bin" dataDxfId="373"/>
    <tableColumn id="8" name="Betweenness Centrality Frequency" dataDxfId="372">
      <calculatedColumnFormula>COUNTIF(Vertices[Betweenness Centrality], "&gt;= " &amp; J2) - COUNTIF(Vertices[Betweenness Centrality], "&gt;=" &amp; J3)</calculatedColumnFormula>
    </tableColumn>
    <tableColumn id="9" name="Closeness Centrality Bin" dataDxfId="371"/>
    <tableColumn id="10" name="Closeness Centrality Frequency" dataDxfId="370">
      <calculatedColumnFormula>COUNTIF(Vertices[Closeness Centrality], "&gt;= " &amp; L2) - COUNTIF(Vertices[Closeness Centrality], "&gt;=" &amp; L3)</calculatedColumnFormula>
    </tableColumn>
    <tableColumn id="11" name="Eigenvector Centrality Bin" dataDxfId="369"/>
    <tableColumn id="12" name="Eigenvector Centrality Frequency" dataDxfId="368">
      <calculatedColumnFormula>COUNTIF(Vertices[Eigenvector Centrality], "&gt;= " &amp; N2) - COUNTIF(Vertices[Eigenvector Centrality], "&gt;=" &amp; N3)</calculatedColumnFormula>
    </tableColumn>
    <tableColumn id="18" name="PageRank Bin" dataDxfId="367"/>
    <tableColumn id="17" name="PageRank Frequency" dataDxfId="366">
      <calculatedColumnFormula>COUNTIF(Vertices[Eigenvector Centrality], "&gt;= " &amp; P2) - COUNTIF(Vertices[Eigenvector Centrality], "&gt;=" &amp; P3)</calculatedColumnFormula>
    </tableColumn>
    <tableColumn id="13" name="Clustering Coefficient Bin" dataDxfId="365"/>
    <tableColumn id="14" name="Clustering Coefficient Frequency" dataDxfId="364">
      <calculatedColumnFormula>COUNTIF(Vertices[Clustering Coefficient], "&gt;= " &amp; R2) - COUNTIF(Vertices[Clustering Coefficient], "&gt;=" &amp; R3)</calculatedColumnFormula>
    </tableColumn>
    <tableColumn id="15" name="Dynamic Filter Bin" dataDxfId="363"/>
    <tableColumn id="16" name="Dynamic Filter Frequency" dataDxfId="3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martregions3.com/" TargetMode="External" /><Relationship Id="rId2" Type="http://schemas.openxmlformats.org/officeDocument/2006/relationships/hyperlink" Target="https://smartregions3.com/" TargetMode="External" /><Relationship Id="rId3" Type="http://schemas.openxmlformats.org/officeDocument/2006/relationships/hyperlink" Target="https://smartregions3.com/" TargetMode="External" /><Relationship Id="rId4" Type="http://schemas.openxmlformats.org/officeDocument/2006/relationships/hyperlink" Target="https://smartregions3.com/" TargetMode="External" /><Relationship Id="rId5" Type="http://schemas.openxmlformats.org/officeDocument/2006/relationships/hyperlink" Target="https://smartregions3.com/" TargetMode="External" /><Relationship Id="rId6" Type="http://schemas.openxmlformats.org/officeDocument/2006/relationships/hyperlink" Target="https://smartregions3.com/" TargetMode="External" /><Relationship Id="rId7" Type="http://schemas.openxmlformats.org/officeDocument/2006/relationships/hyperlink" Target="https://www.aamulehti.fi/a/4e2edc17-9542-4b0e-96f5-5e10f2f8e67f?c=1522737894164" TargetMode="External" /><Relationship Id="rId8" Type="http://schemas.openxmlformats.org/officeDocument/2006/relationships/hyperlink" Target="https://www.aamulehti.fi/a/4e2edc17-9542-4b0e-96f5-5e10f2f8e67f?c=1522737894164" TargetMode="External" /><Relationship Id="rId9" Type="http://schemas.openxmlformats.org/officeDocument/2006/relationships/hyperlink" Target="https://www.aamulehti.fi/a/4e2edc17-9542-4b0e-96f5-5e10f2f8e67f?c=1522737894164" TargetMode="External" /><Relationship Id="rId10" Type="http://schemas.openxmlformats.org/officeDocument/2006/relationships/hyperlink" Target="https://www.aamulehti.fi/a/4e2edc17-9542-4b0e-96f5-5e10f2f8e67f?c=1522737894164" TargetMode="External" /><Relationship Id="rId11" Type="http://schemas.openxmlformats.org/officeDocument/2006/relationships/hyperlink" Target="https://www.aamulehti.fi/a/4e2edc17-9542-4b0e-96f5-5e10f2f8e67f?c=1522737894164" TargetMode="External" /><Relationship Id="rId12" Type="http://schemas.openxmlformats.org/officeDocument/2006/relationships/hyperlink" Target="https://www.aamulehti.fi/a/4e2edc17-9542-4b0e-96f5-5e10f2f8e67f?c=1522737894164" TargetMode="External" /><Relationship Id="rId13" Type="http://schemas.openxmlformats.org/officeDocument/2006/relationships/hyperlink" Target="https://smarttampere.fi/tampereen-seudun-tekoalykartoitus-kerro-yrityksesi-tekoalykehityksen-tilasta-ja-toiveista/" TargetMode="External" /><Relationship Id="rId14" Type="http://schemas.openxmlformats.org/officeDocument/2006/relationships/hyperlink" Target="http://ateriat.com/" TargetMode="External" /><Relationship Id="rId15" Type="http://schemas.openxmlformats.org/officeDocument/2006/relationships/hyperlink" Target="https://businesstampere.com/fi/?event=teollisuus-ja-kyber-hankevalmistelun-aloitustilaisuus" TargetMode="External" /><Relationship Id="rId16" Type="http://schemas.openxmlformats.org/officeDocument/2006/relationships/hyperlink" Target="http://ateriat.com/" TargetMode="External" /><Relationship Id="rId17" Type="http://schemas.openxmlformats.org/officeDocument/2006/relationships/hyperlink" Target="http://ateriat.com/" TargetMode="External" /><Relationship Id="rId18" Type="http://schemas.openxmlformats.org/officeDocument/2006/relationships/hyperlink" Target="http://ateriat.com/" TargetMode="External" /><Relationship Id="rId19" Type="http://schemas.openxmlformats.org/officeDocument/2006/relationships/hyperlink" Target="http://ateriat.com/" TargetMode="External" /><Relationship Id="rId20" Type="http://schemas.openxmlformats.org/officeDocument/2006/relationships/hyperlink" Target="http://ateriat.com/" TargetMode="External" /><Relationship Id="rId21" Type="http://schemas.openxmlformats.org/officeDocument/2006/relationships/hyperlink" Target="http://ateriat.com/" TargetMode="External" /><Relationship Id="rId22" Type="http://schemas.openxmlformats.org/officeDocument/2006/relationships/hyperlink" Target="https://smarttampere.fi/fima-kutsui-xenomatixn-demonstroimaan-solid-state-lidar-teknologiaansa-tampereen-yliopistolle/" TargetMode="External" /><Relationship Id="rId23" Type="http://schemas.openxmlformats.org/officeDocument/2006/relationships/hyperlink" Target="https://smarttampere.fi/fima-kutsui-xenomatixn-demonstroimaan-solid-state-lidar-teknologiaansa-tampereen-yliopistolle/" TargetMode="External" /><Relationship Id="rId24" Type="http://schemas.openxmlformats.org/officeDocument/2006/relationships/hyperlink" Target="https://businesstampere.com/fi/?event=messumatka-teknologia-19-messuille-helsinkiin" TargetMode="External" /><Relationship Id="rId25" Type="http://schemas.openxmlformats.org/officeDocument/2006/relationships/hyperlink" Target="https://businesstampere.com/fi/?event=messumatka-teknologia-19-messuille-helsinkiin" TargetMode="External" /><Relationship Id="rId26" Type="http://schemas.openxmlformats.org/officeDocument/2006/relationships/hyperlink" Target="https://businesstampere.com/fi/?event=teollisuus-ja-kyber-hankevalmistelun-aloitustilaisuus" TargetMode="External" /><Relationship Id="rId27" Type="http://schemas.openxmlformats.org/officeDocument/2006/relationships/hyperlink" Target="https://smarttampere.fi/tampereen-seudun-tekoalykartoitus-kerro-yrityksesi-tekoalykehityksen-tilasta-ja-toiveista/" TargetMode="External" /><Relationship Id="rId28" Type="http://schemas.openxmlformats.org/officeDocument/2006/relationships/hyperlink" Target="https://businesstampere.com/fi/alypuhelinjatti-xiaomi-avaa-alypuhelinkameroiden-tutkimus-ja-tuotekehitysyksikon-tampereelle/" TargetMode="External" /><Relationship Id="rId29" Type="http://schemas.openxmlformats.org/officeDocument/2006/relationships/hyperlink" Target="https://businesstampere.com/fi/alypuhelinjatti-xiaomi-avaa-alypuhelinkameroiden-tutkimus-ja-tuotekehitysyksikon-tampereelle/" TargetMode="External" /><Relationship Id="rId30" Type="http://schemas.openxmlformats.org/officeDocument/2006/relationships/hyperlink" Target="https://businesstampere.com/fi/?event=messumatka-teknologia-19-messuille-helsinkiin" TargetMode="External" /><Relationship Id="rId31" Type="http://schemas.openxmlformats.org/officeDocument/2006/relationships/hyperlink" Target="https://businesstampere.com/fi/?event=messumatka-teknologia-19-messuille-helsinkiin" TargetMode="External" /><Relationship Id="rId32" Type="http://schemas.openxmlformats.org/officeDocument/2006/relationships/hyperlink" Target="https://www.kauppalehti.fi/uutiset/kiinan-alypuhelinjatti-xiaomi-avaa-tutkimusyksikon-tampereelle-kamerayksikosta-tulee-yhtion-suurin-kiinan-ulkopuolella/92164711-a654-4966-8532-c52612c1ffe1?ref=twitter:e5cd" TargetMode="External" /><Relationship Id="rId33" Type="http://schemas.openxmlformats.org/officeDocument/2006/relationships/hyperlink" Target="https://www.businessfinland.fi/ajankohtaista/uutiset/tiedotteet/2019/valmistavan-teollisuuden-kilpailukykya-nostetaan-business-finlandin-uudella-ohjelmalla/" TargetMode="External" /><Relationship Id="rId34" Type="http://schemas.openxmlformats.org/officeDocument/2006/relationships/hyperlink" Target="https://businesstampere.com/fi/tampereen-seudulla-on-maailmanluokan-osaamista-autoteollisuuden-tarpeisiin/" TargetMode="External" /><Relationship Id="rId35" Type="http://schemas.openxmlformats.org/officeDocument/2006/relationships/hyperlink" Target="http://r.socialstudio.radian6.com/64aef2fe-272c-47d1-a6bd-6f5573dce567" TargetMode="External" /><Relationship Id="rId36" Type="http://schemas.openxmlformats.org/officeDocument/2006/relationships/hyperlink" Target="https://bddy.me/2NcITuI" TargetMode="External" /><Relationship Id="rId37" Type="http://schemas.openxmlformats.org/officeDocument/2006/relationships/hyperlink" Target="http://r.socialstudio.radian6.com/64aef2fe-272c-47d1-a6bd-6f5573dce567" TargetMode="External" /><Relationship Id="rId38" Type="http://schemas.openxmlformats.org/officeDocument/2006/relationships/hyperlink" Target="https://bddy.me/2NcITuI" TargetMode="External" /><Relationship Id="rId39" Type="http://schemas.openxmlformats.org/officeDocument/2006/relationships/hyperlink" Target="https://www.tampere.fi/tampereen-kaupunki/ajankohtaista/artikkelit/2019/10/28102019_1.html" TargetMode="External" /><Relationship Id="rId40" Type="http://schemas.openxmlformats.org/officeDocument/2006/relationships/hyperlink" Target="https://pbs.twimg.com/media/EHjqzQfWwAEMc8u.jpg" TargetMode="External" /><Relationship Id="rId41" Type="http://schemas.openxmlformats.org/officeDocument/2006/relationships/hyperlink" Target="https://pbs.twimg.com/media/EHjqzQfWwAEMc8u.jpg" TargetMode="External" /><Relationship Id="rId42" Type="http://schemas.openxmlformats.org/officeDocument/2006/relationships/hyperlink" Target="https://pbs.twimg.com/media/EHomSNHXYAEcJGF.jpg" TargetMode="External" /><Relationship Id="rId43" Type="http://schemas.openxmlformats.org/officeDocument/2006/relationships/hyperlink" Target="https://pbs.twimg.com/media/EICezEhXYAAmCvP.jpg" TargetMode="External" /><Relationship Id="rId44" Type="http://schemas.openxmlformats.org/officeDocument/2006/relationships/hyperlink" Target="https://pbs.twimg.com/media/EIMM5lIWsAAg8iM.jpg" TargetMode="External" /><Relationship Id="rId45" Type="http://schemas.openxmlformats.org/officeDocument/2006/relationships/hyperlink" Target="https://pbs.twimg.com/media/EIMgwhpXsAEKpkq.jpg" TargetMode="External" /><Relationship Id="rId46" Type="http://schemas.openxmlformats.org/officeDocument/2006/relationships/hyperlink" Target="https://pbs.twimg.com/media/EIMgwhpXsAEKpkq.jpg" TargetMode="External" /><Relationship Id="rId47" Type="http://schemas.openxmlformats.org/officeDocument/2006/relationships/hyperlink" Target="https://pbs.twimg.com/media/EICezEhXYAAmCvP.jpg" TargetMode="External" /><Relationship Id="rId48" Type="http://schemas.openxmlformats.org/officeDocument/2006/relationships/hyperlink" Target="https://pbs.twimg.com/media/EIMgwhpXsAEKpkq.jpg" TargetMode="External" /><Relationship Id="rId49" Type="http://schemas.openxmlformats.org/officeDocument/2006/relationships/hyperlink" Target="https://pbs.twimg.com/media/EIMgwhpXsAEKpkq.jpg" TargetMode="External" /><Relationship Id="rId50" Type="http://schemas.openxmlformats.org/officeDocument/2006/relationships/hyperlink" Target="https://pbs.twimg.com/media/EIMM5lIWsAAg8iM.jpg" TargetMode="External" /><Relationship Id="rId51" Type="http://schemas.openxmlformats.org/officeDocument/2006/relationships/hyperlink" Target="https://pbs.twimg.com/media/EIMM5lIWsAAg8iM.jpg" TargetMode="External" /><Relationship Id="rId52" Type="http://schemas.openxmlformats.org/officeDocument/2006/relationships/hyperlink" Target="https://pbs.twimg.com/media/EIMM5lIWsAAg8iM.jpg" TargetMode="External" /><Relationship Id="rId53" Type="http://schemas.openxmlformats.org/officeDocument/2006/relationships/hyperlink" Target="https://pbs.twimg.com/media/EHjqzQfWwAEMc8u.jpg" TargetMode="External" /><Relationship Id="rId54" Type="http://schemas.openxmlformats.org/officeDocument/2006/relationships/hyperlink" Target="https://pbs.twimg.com/media/EIMIKsJXkAATVVn.jpg" TargetMode="External" /><Relationship Id="rId55" Type="http://schemas.openxmlformats.org/officeDocument/2006/relationships/hyperlink" Target="https://pbs.twimg.com/media/EIR0fdpW4AAUMbH.jpg" TargetMode="External" /><Relationship Id="rId56" Type="http://schemas.openxmlformats.org/officeDocument/2006/relationships/hyperlink" Target="https://pbs.twimg.com/media/EIRnc12XYAAEF23.jpg" TargetMode="External" /><Relationship Id="rId57" Type="http://schemas.openxmlformats.org/officeDocument/2006/relationships/hyperlink" Target="https://pbs.twimg.com/media/EIMgwhpXsAEKpkq.jpg" TargetMode="External" /><Relationship Id="rId58" Type="http://schemas.openxmlformats.org/officeDocument/2006/relationships/hyperlink" Target="https://pbs.twimg.com/media/EH9y0jbXUAAv3Lq.jpg" TargetMode="External" /><Relationship Id="rId59" Type="http://schemas.openxmlformats.org/officeDocument/2006/relationships/hyperlink" Target="https://pbs.twimg.com/media/EIdjTzqXsAAeXza.jpg" TargetMode="External" /><Relationship Id="rId60" Type="http://schemas.openxmlformats.org/officeDocument/2006/relationships/hyperlink" Target="https://pbs.twimg.com/media/EH9y0jbXUAAv3Lq.jpg" TargetMode="External" /><Relationship Id="rId61" Type="http://schemas.openxmlformats.org/officeDocument/2006/relationships/hyperlink" Target="https://pbs.twimg.com/media/EIdjTzqXsAAeXza.jpg" TargetMode="External" /><Relationship Id="rId62" Type="http://schemas.openxmlformats.org/officeDocument/2006/relationships/hyperlink" Target="https://pbs.twimg.com/media/EImvgPNWoAAwuHM.png" TargetMode="External" /><Relationship Id="rId63" Type="http://schemas.openxmlformats.org/officeDocument/2006/relationships/hyperlink" Target="http://pbs.twimg.com/profile_images/829738333500801024/Fp9smXZD_normal.jpg" TargetMode="External" /><Relationship Id="rId64" Type="http://schemas.openxmlformats.org/officeDocument/2006/relationships/hyperlink" Target="http://pbs.twimg.com/profile_images/829738333500801024/Fp9smXZD_normal.jpg" TargetMode="External" /><Relationship Id="rId65" Type="http://schemas.openxmlformats.org/officeDocument/2006/relationships/hyperlink" Target="http://pbs.twimg.com/profile_images/829738333500801024/Fp9smXZD_normal.jpg" TargetMode="External" /><Relationship Id="rId66" Type="http://schemas.openxmlformats.org/officeDocument/2006/relationships/hyperlink" Target="http://pbs.twimg.com/profile_images/829738333500801024/Fp9smXZD_normal.jpg" TargetMode="External" /><Relationship Id="rId67" Type="http://schemas.openxmlformats.org/officeDocument/2006/relationships/hyperlink" Target="http://pbs.twimg.com/profile_images/829738333500801024/Fp9smXZD_normal.jpg" TargetMode="External" /><Relationship Id="rId68" Type="http://schemas.openxmlformats.org/officeDocument/2006/relationships/hyperlink" Target="http://pbs.twimg.com/profile_images/829738333500801024/Fp9smXZD_normal.jpg" TargetMode="External" /><Relationship Id="rId69" Type="http://schemas.openxmlformats.org/officeDocument/2006/relationships/hyperlink" Target="http://pbs.twimg.com/profile_images/2658014084/63bb3fb4c968a711760cba6ef66030ca_normal.jpeg" TargetMode="External" /><Relationship Id="rId70" Type="http://schemas.openxmlformats.org/officeDocument/2006/relationships/hyperlink" Target="https://pbs.twimg.com/media/EHjqzQfWwAEMc8u.jpg" TargetMode="External" /><Relationship Id="rId71" Type="http://schemas.openxmlformats.org/officeDocument/2006/relationships/hyperlink" Target="https://pbs.twimg.com/media/EHjqzQfWwAEMc8u.jpg" TargetMode="External" /><Relationship Id="rId72" Type="http://schemas.openxmlformats.org/officeDocument/2006/relationships/hyperlink" Target="http://pbs.twimg.com/profile_images/1162441361414610945/QMKT6AF-_normal.jpg" TargetMode="External" /><Relationship Id="rId73" Type="http://schemas.openxmlformats.org/officeDocument/2006/relationships/hyperlink" Target="https://pbs.twimg.com/media/EHomSNHXYAEcJGF.jpg" TargetMode="External" /><Relationship Id="rId74" Type="http://schemas.openxmlformats.org/officeDocument/2006/relationships/hyperlink" Target="http://pbs.twimg.com/profile_images/1131855016766124032/vhasETOF_normal.jpg" TargetMode="External" /><Relationship Id="rId75" Type="http://schemas.openxmlformats.org/officeDocument/2006/relationships/hyperlink" Target="http://pbs.twimg.com/profile_images/1164868140389621761/75AUlkJO_normal.jpg" TargetMode="External" /><Relationship Id="rId76" Type="http://schemas.openxmlformats.org/officeDocument/2006/relationships/hyperlink" Target="http://pbs.twimg.com/profile_images/1164868140389621761/75AUlkJO_normal.jpg" TargetMode="External" /><Relationship Id="rId77" Type="http://schemas.openxmlformats.org/officeDocument/2006/relationships/hyperlink" Target="http://pbs.twimg.com/profile_images/1164868140389621761/75AUlkJO_normal.jpg" TargetMode="External" /><Relationship Id="rId78" Type="http://schemas.openxmlformats.org/officeDocument/2006/relationships/hyperlink" Target="http://pbs.twimg.com/profile_images/565485434919059456/Wec7mkS__normal.jpeg" TargetMode="External" /><Relationship Id="rId79" Type="http://schemas.openxmlformats.org/officeDocument/2006/relationships/hyperlink" Target="http://pbs.twimg.com/profile_images/1183735881359855616/kWpmX2Qh_normal.jpg" TargetMode="External" /><Relationship Id="rId80" Type="http://schemas.openxmlformats.org/officeDocument/2006/relationships/hyperlink" Target="http://pbs.twimg.com/profile_images/1183735881359855616/kWpmX2Qh_normal.jpg" TargetMode="External" /><Relationship Id="rId81" Type="http://schemas.openxmlformats.org/officeDocument/2006/relationships/hyperlink" Target="http://pbs.twimg.com/profile_images/1183735881359855616/kWpmX2Qh_normal.jpg" TargetMode="External" /><Relationship Id="rId82" Type="http://schemas.openxmlformats.org/officeDocument/2006/relationships/hyperlink" Target="http://pbs.twimg.com/profile_images/1183735881359855616/kWpmX2Qh_normal.jpg" TargetMode="External" /><Relationship Id="rId83" Type="http://schemas.openxmlformats.org/officeDocument/2006/relationships/hyperlink" Target="http://pbs.twimg.com/profile_images/1183735881359855616/kWpmX2Qh_normal.jpg" TargetMode="External" /><Relationship Id="rId84" Type="http://schemas.openxmlformats.org/officeDocument/2006/relationships/hyperlink" Target="http://pbs.twimg.com/profile_images/1183735881359855616/kWpmX2Qh_normal.jpg" TargetMode="External" /><Relationship Id="rId85" Type="http://schemas.openxmlformats.org/officeDocument/2006/relationships/hyperlink" Target="http://pbs.twimg.com/profile_images/1183735881359855616/kWpmX2Qh_normal.jpg" TargetMode="External" /><Relationship Id="rId86" Type="http://schemas.openxmlformats.org/officeDocument/2006/relationships/hyperlink" Target="http://pbs.twimg.com/profile_images/1183735881359855616/kWpmX2Qh_normal.jpg" TargetMode="External" /><Relationship Id="rId87" Type="http://schemas.openxmlformats.org/officeDocument/2006/relationships/hyperlink" Target="http://pbs.twimg.com/profile_images/1183735881359855616/kWpmX2Qh_normal.jpg" TargetMode="External" /><Relationship Id="rId88" Type="http://schemas.openxmlformats.org/officeDocument/2006/relationships/hyperlink" Target="http://pbs.twimg.com/profile_images/1183735881359855616/kWpmX2Qh_normal.jpg" TargetMode="External" /><Relationship Id="rId89" Type="http://schemas.openxmlformats.org/officeDocument/2006/relationships/hyperlink" Target="http://pbs.twimg.com/profile_images/1183735881359855616/kWpmX2Qh_normal.jpg" TargetMode="External" /><Relationship Id="rId90" Type="http://schemas.openxmlformats.org/officeDocument/2006/relationships/hyperlink" Target="http://pbs.twimg.com/profile_images/1183735881359855616/kWpmX2Qh_normal.jpg" TargetMode="External" /><Relationship Id="rId91" Type="http://schemas.openxmlformats.org/officeDocument/2006/relationships/hyperlink" Target="http://pbs.twimg.com/profile_images/1183735881359855616/kWpmX2Qh_normal.jpg" TargetMode="External" /><Relationship Id="rId92" Type="http://schemas.openxmlformats.org/officeDocument/2006/relationships/hyperlink" Target="http://pbs.twimg.com/profile_images/466889974835458048/HXMIfTx8_normal.jpeg" TargetMode="External" /><Relationship Id="rId93" Type="http://schemas.openxmlformats.org/officeDocument/2006/relationships/hyperlink" Target="http://pbs.twimg.com/profile_images/563237819167293440/TamzQvj-_normal.jpeg" TargetMode="External" /><Relationship Id="rId94" Type="http://schemas.openxmlformats.org/officeDocument/2006/relationships/hyperlink" Target="http://pbs.twimg.com/profile_images/1068523340669739008/Pzbgm2RH_normal.jpg" TargetMode="External" /><Relationship Id="rId95" Type="http://schemas.openxmlformats.org/officeDocument/2006/relationships/hyperlink" Target="http://pbs.twimg.com/profile_images/1068523340669739008/Pzbgm2RH_normal.jpg" TargetMode="External" /><Relationship Id="rId96" Type="http://schemas.openxmlformats.org/officeDocument/2006/relationships/hyperlink" Target="http://pbs.twimg.com/profile_images/563237819167293440/TamzQvj-_normal.jpeg" TargetMode="External" /><Relationship Id="rId97" Type="http://schemas.openxmlformats.org/officeDocument/2006/relationships/hyperlink" Target="http://pbs.twimg.com/profile_images/1068523340669739008/Pzbgm2RH_normal.jpg" TargetMode="External" /><Relationship Id="rId98" Type="http://schemas.openxmlformats.org/officeDocument/2006/relationships/hyperlink" Target="http://pbs.twimg.com/profile_images/1068523340669739008/Pzbgm2RH_normal.jpg" TargetMode="External" /><Relationship Id="rId99" Type="http://schemas.openxmlformats.org/officeDocument/2006/relationships/hyperlink" Target="http://pbs.twimg.com/profile_images/563237819167293440/TamzQvj-_normal.jpeg" TargetMode="External" /><Relationship Id="rId100" Type="http://schemas.openxmlformats.org/officeDocument/2006/relationships/hyperlink" Target="http://pbs.twimg.com/profile_images/1068523340669739008/Pzbgm2RH_normal.jpg" TargetMode="External" /><Relationship Id="rId101" Type="http://schemas.openxmlformats.org/officeDocument/2006/relationships/hyperlink" Target="http://pbs.twimg.com/profile_images/1068523340669739008/Pzbgm2RH_normal.jpg" TargetMode="External" /><Relationship Id="rId102" Type="http://schemas.openxmlformats.org/officeDocument/2006/relationships/hyperlink" Target="http://pbs.twimg.com/profile_images/956529006807011329/Y8Oz9W_o_normal.jpg" TargetMode="External" /><Relationship Id="rId103" Type="http://schemas.openxmlformats.org/officeDocument/2006/relationships/hyperlink" Target="http://pbs.twimg.com/profile_images/563237819167293440/TamzQvj-_normal.jpeg" TargetMode="External" /><Relationship Id="rId104" Type="http://schemas.openxmlformats.org/officeDocument/2006/relationships/hyperlink" Target="http://pbs.twimg.com/profile_images/1068523340669739008/Pzbgm2RH_normal.jpg" TargetMode="External" /><Relationship Id="rId105" Type="http://schemas.openxmlformats.org/officeDocument/2006/relationships/hyperlink" Target="http://pbs.twimg.com/profile_images/1068523340669739008/Pzbgm2RH_normal.jpg" TargetMode="External" /><Relationship Id="rId106" Type="http://schemas.openxmlformats.org/officeDocument/2006/relationships/hyperlink" Target="http://pbs.twimg.com/profile_images/563237819167293440/TamzQvj-_normal.jpeg" TargetMode="External" /><Relationship Id="rId107" Type="http://schemas.openxmlformats.org/officeDocument/2006/relationships/hyperlink" Target="http://pbs.twimg.com/profile_images/563237819167293440/TamzQvj-_normal.jpeg" TargetMode="External" /><Relationship Id="rId108" Type="http://schemas.openxmlformats.org/officeDocument/2006/relationships/hyperlink" Target="http://pbs.twimg.com/profile_images/563237819167293440/TamzQvj-_normal.jpeg" TargetMode="External" /><Relationship Id="rId109" Type="http://schemas.openxmlformats.org/officeDocument/2006/relationships/hyperlink" Target="http://pbs.twimg.com/profile_images/1068523340669739008/Pzbgm2RH_normal.jpg" TargetMode="External" /><Relationship Id="rId110" Type="http://schemas.openxmlformats.org/officeDocument/2006/relationships/hyperlink" Target="http://pbs.twimg.com/profile_images/1068523340669739008/Pzbgm2RH_normal.jpg" TargetMode="External" /><Relationship Id="rId111" Type="http://schemas.openxmlformats.org/officeDocument/2006/relationships/hyperlink" Target="http://pbs.twimg.com/profile_images/1068523340669739008/Pzbgm2RH_normal.jpg" TargetMode="External" /><Relationship Id="rId112" Type="http://schemas.openxmlformats.org/officeDocument/2006/relationships/hyperlink" Target="http://pbs.twimg.com/profile_images/1068523340669739008/Pzbgm2RH_normal.jpg" TargetMode="External" /><Relationship Id="rId113" Type="http://schemas.openxmlformats.org/officeDocument/2006/relationships/hyperlink" Target="http://pbs.twimg.com/profile_images/1068523340669739008/Pzbgm2RH_normal.jpg" TargetMode="External" /><Relationship Id="rId114" Type="http://schemas.openxmlformats.org/officeDocument/2006/relationships/hyperlink" Target="http://pbs.twimg.com/profile_images/1164392229416427520/S9WRyMXf_normal.jpg" TargetMode="External" /><Relationship Id="rId115" Type="http://schemas.openxmlformats.org/officeDocument/2006/relationships/hyperlink" Target="http://pbs.twimg.com/profile_images/1119805300406661120/CwnAhZH7_normal.jpg" TargetMode="External" /><Relationship Id="rId116" Type="http://schemas.openxmlformats.org/officeDocument/2006/relationships/hyperlink" Target="http://pbs.twimg.com/profile_images/1119805300406661120/CwnAhZH7_normal.jpg" TargetMode="External" /><Relationship Id="rId117" Type="http://schemas.openxmlformats.org/officeDocument/2006/relationships/hyperlink" Target="http://pbs.twimg.com/profile_images/1119805300406661120/CwnAhZH7_normal.jpg" TargetMode="External" /><Relationship Id="rId118" Type="http://schemas.openxmlformats.org/officeDocument/2006/relationships/hyperlink" Target="http://pbs.twimg.com/profile_images/1070985650072100864/t4OyiyIv_normal.jpg" TargetMode="External" /><Relationship Id="rId119" Type="http://schemas.openxmlformats.org/officeDocument/2006/relationships/hyperlink" Target="http://pbs.twimg.com/profile_images/787336839954894848/h90UjdE8_normal.jpg" TargetMode="External" /><Relationship Id="rId120" Type="http://schemas.openxmlformats.org/officeDocument/2006/relationships/hyperlink" Target="https://pbs.twimg.com/media/EICezEhXYAAmCvP.jpg" TargetMode="External" /><Relationship Id="rId121" Type="http://schemas.openxmlformats.org/officeDocument/2006/relationships/hyperlink" Target="http://pbs.twimg.com/profile_images/565139369640476672/z9Dhq41q_normal.jpeg" TargetMode="External" /><Relationship Id="rId122" Type="http://schemas.openxmlformats.org/officeDocument/2006/relationships/hyperlink" Target="http://pbs.twimg.com/profile_images/565139369640476672/z9Dhq41q_normal.jpeg" TargetMode="External" /><Relationship Id="rId123" Type="http://schemas.openxmlformats.org/officeDocument/2006/relationships/hyperlink" Target="http://pbs.twimg.com/profile_images/787336839954894848/h90UjdE8_normal.jpg" TargetMode="External" /><Relationship Id="rId124" Type="http://schemas.openxmlformats.org/officeDocument/2006/relationships/hyperlink" Target="http://pbs.twimg.com/profile_images/998256335979298816/Xe-66om0_normal.jpg" TargetMode="External" /><Relationship Id="rId125" Type="http://schemas.openxmlformats.org/officeDocument/2006/relationships/hyperlink" Target="http://pbs.twimg.com/profile_images/998256335979298816/Xe-66om0_normal.jpg" TargetMode="External" /><Relationship Id="rId126" Type="http://schemas.openxmlformats.org/officeDocument/2006/relationships/hyperlink" Target="https://pbs.twimg.com/media/EIMM5lIWsAAg8iM.jpg" TargetMode="External" /><Relationship Id="rId127" Type="http://schemas.openxmlformats.org/officeDocument/2006/relationships/hyperlink" Target="http://pbs.twimg.com/profile_images/713099216902598657/rtHShLuy_normal.jpg" TargetMode="External" /><Relationship Id="rId128" Type="http://schemas.openxmlformats.org/officeDocument/2006/relationships/hyperlink" Target="http://pbs.twimg.com/profile_images/544074405630849025/9esp0jTk_normal.jpeg" TargetMode="External" /><Relationship Id="rId129" Type="http://schemas.openxmlformats.org/officeDocument/2006/relationships/hyperlink" Target="http://pbs.twimg.com/profile_images/1170326595023855616/L5W19xyz_normal.jpg" TargetMode="External" /><Relationship Id="rId130" Type="http://schemas.openxmlformats.org/officeDocument/2006/relationships/hyperlink" Target="https://pbs.twimg.com/media/EIMgwhpXsAEKpkq.jpg" TargetMode="External" /><Relationship Id="rId131" Type="http://schemas.openxmlformats.org/officeDocument/2006/relationships/hyperlink" Target="https://pbs.twimg.com/media/EIMgwhpXsAEKpkq.jpg" TargetMode="External" /><Relationship Id="rId132" Type="http://schemas.openxmlformats.org/officeDocument/2006/relationships/hyperlink" Target="http://pbs.twimg.com/profile_images/765116328701206528/qHg3tHBi_normal.jpg" TargetMode="External" /><Relationship Id="rId133" Type="http://schemas.openxmlformats.org/officeDocument/2006/relationships/hyperlink" Target="https://pbs.twimg.com/media/EICezEhXYAAmCvP.jpg" TargetMode="External" /><Relationship Id="rId134" Type="http://schemas.openxmlformats.org/officeDocument/2006/relationships/hyperlink" Target="http://pbs.twimg.com/profile_images/787336839954894848/h90UjdE8_normal.jpg" TargetMode="External" /><Relationship Id="rId135" Type="http://schemas.openxmlformats.org/officeDocument/2006/relationships/hyperlink" Target="http://pbs.twimg.com/profile_images/787336839954894848/h90UjdE8_normal.jpg" TargetMode="External" /><Relationship Id="rId136" Type="http://schemas.openxmlformats.org/officeDocument/2006/relationships/hyperlink" Target="https://pbs.twimg.com/media/EIMgwhpXsAEKpkq.jpg" TargetMode="External" /><Relationship Id="rId137" Type="http://schemas.openxmlformats.org/officeDocument/2006/relationships/hyperlink" Target="https://pbs.twimg.com/media/EIMgwhpXsAEKpkq.jpg" TargetMode="External" /><Relationship Id="rId138" Type="http://schemas.openxmlformats.org/officeDocument/2006/relationships/hyperlink" Target="http://pbs.twimg.com/profile_images/496548925998788608/Up5aV09L_normal.jpeg" TargetMode="External" /><Relationship Id="rId139" Type="http://schemas.openxmlformats.org/officeDocument/2006/relationships/hyperlink" Target="https://pbs.twimg.com/media/EIMM5lIWsAAg8iM.jpg" TargetMode="External" /><Relationship Id="rId140" Type="http://schemas.openxmlformats.org/officeDocument/2006/relationships/hyperlink" Target="http://pbs.twimg.com/profile_images/1045338036727361537/nNvTKVV7_normal.jpg" TargetMode="External" /><Relationship Id="rId141" Type="http://schemas.openxmlformats.org/officeDocument/2006/relationships/hyperlink" Target="http://pbs.twimg.com/profile_images/843959369205239809/XwyE3NOE_normal.jpg" TargetMode="External" /><Relationship Id="rId142" Type="http://schemas.openxmlformats.org/officeDocument/2006/relationships/hyperlink" Target="http://pbs.twimg.com/profile_images/1182743946511958016/dyVxx8ku_normal.jpg" TargetMode="External" /><Relationship Id="rId143" Type="http://schemas.openxmlformats.org/officeDocument/2006/relationships/hyperlink" Target="https://pbs.twimg.com/media/EIMM5lIWsAAg8iM.jpg" TargetMode="External" /><Relationship Id="rId144" Type="http://schemas.openxmlformats.org/officeDocument/2006/relationships/hyperlink" Target="http://pbs.twimg.com/profile_images/516909273704439808/WpHQ4xcR_normal.png" TargetMode="External" /><Relationship Id="rId145" Type="http://schemas.openxmlformats.org/officeDocument/2006/relationships/hyperlink" Target="http://pbs.twimg.com/profile_images/915157150095282177/v9I5W2Nc_normal.jpg" TargetMode="External" /><Relationship Id="rId146" Type="http://schemas.openxmlformats.org/officeDocument/2006/relationships/hyperlink" Target="http://pbs.twimg.com/profile_images/915157150095282177/v9I5W2Nc_normal.jpg" TargetMode="External" /><Relationship Id="rId147" Type="http://schemas.openxmlformats.org/officeDocument/2006/relationships/hyperlink" Target="http://pbs.twimg.com/profile_images/795847454/tommiuitti__normal.JPG" TargetMode="External" /><Relationship Id="rId148" Type="http://schemas.openxmlformats.org/officeDocument/2006/relationships/hyperlink" Target="http://pbs.twimg.com/profile_images/1131163371036913664/iUME9R3L_normal.png" TargetMode="External" /><Relationship Id="rId149" Type="http://schemas.openxmlformats.org/officeDocument/2006/relationships/hyperlink" Target="https://pbs.twimg.com/media/EIMM5lIWsAAg8iM.jpg" TargetMode="External" /><Relationship Id="rId150" Type="http://schemas.openxmlformats.org/officeDocument/2006/relationships/hyperlink" Target="http://pbs.twimg.com/profile_images/1187640701724565504/ocZMP_2G_normal.jpg" TargetMode="External" /><Relationship Id="rId151" Type="http://schemas.openxmlformats.org/officeDocument/2006/relationships/hyperlink" Target="https://pbs.twimg.com/media/EHjqzQfWwAEMc8u.jpg" TargetMode="External" /><Relationship Id="rId152" Type="http://schemas.openxmlformats.org/officeDocument/2006/relationships/hyperlink" Target="http://pbs.twimg.com/profile_images/787336839954894848/h90UjdE8_normal.jpg" TargetMode="External" /><Relationship Id="rId153" Type="http://schemas.openxmlformats.org/officeDocument/2006/relationships/hyperlink" Target="http://pbs.twimg.com/profile_images/1117752969842315264/CCI6mgfT_normal.png" TargetMode="External" /><Relationship Id="rId154" Type="http://schemas.openxmlformats.org/officeDocument/2006/relationships/hyperlink" Target="http://pbs.twimg.com/profile_images/787336839954894848/h90UjdE8_normal.jpg" TargetMode="External" /><Relationship Id="rId155" Type="http://schemas.openxmlformats.org/officeDocument/2006/relationships/hyperlink" Target="http://pbs.twimg.com/profile_images/1117752969842315264/CCI6mgfT_normal.png" TargetMode="External" /><Relationship Id="rId156" Type="http://schemas.openxmlformats.org/officeDocument/2006/relationships/hyperlink" Target="http://pbs.twimg.com/profile_images/570857869960966144/vsuuKbZn_normal.jpeg" TargetMode="External" /><Relationship Id="rId157" Type="http://schemas.openxmlformats.org/officeDocument/2006/relationships/hyperlink" Target="http://pbs.twimg.com/profile_images/787336839954894848/h90UjdE8_normal.jpg" TargetMode="External" /><Relationship Id="rId158" Type="http://schemas.openxmlformats.org/officeDocument/2006/relationships/hyperlink" Target="http://pbs.twimg.com/profile_images/787336839954894848/h90UjdE8_normal.jpg" TargetMode="External" /><Relationship Id="rId159" Type="http://schemas.openxmlformats.org/officeDocument/2006/relationships/hyperlink" Target="http://pbs.twimg.com/profile_images/787336839954894848/h90UjdE8_normal.jpg" TargetMode="External" /><Relationship Id="rId160" Type="http://schemas.openxmlformats.org/officeDocument/2006/relationships/hyperlink" Target="http://pbs.twimg.com/profile_images/787336839954894848/h90UjdE8_normal.jpg" TargetMode="External" /><Relationship Id="rId161" Type="http://schemas.openxmlformats.org/officeDocument/2006/relationships/hyperlink" Target="http://pbs.twimg.com/profile_images/787336839954894848/h90UjdE8_normal.jpg" TargetMode="External" /><Relationship Id="rId162" Type="http://schemas.openxmlformats.org/officeDocument/2006/relationships/hyperlink" Target="http://pbs.twimg.com/profile_images/787336839954894848/h90UjdE8_normal.jpg" TargetMode="External" /><Relationship Id="rId163" Type="http://schemas.openxmlformats.org/officeDocument/2006/relationships/hyperlink" Target="http://pbs.twimg.com/profile_images/826896244647874560/LHGbK6Uk_normal.jpg" TargetMode="External" /><Relationship Id="rId164" Type="http://schemas.openxmlformats.org/officeDocument/2006/relationships/hyperlink" Target="http://pbs.twimg.com/profile_images/1117752969842315264/CCI6mgfT_normal.png" TargetMode="External" /><Relationship Id="rId165" Type="http://schemas.openxmlformats.org/officeDocument/2006/relationships/hyperlink" Target="http://pbs.twimg.com/profile_images/1117752969842315264/CCI6mgfT_normal.png" TargetMode="External" /><Relationship Id="rId166" Type="http://schemas.openxmlformats.org/officeDocument/2006/relationships/hyperlink" Target="http://pbs.twimg.com/profile_images/1117752969842315264/CCI6mgfT_normal.png" TargetMode="External" /><Relationship Id="rId167" Type="http://schemas.openxmlformats.org/officeDocument/2006/relationships/hyperlink" Target="http://pbs.twimg.com/profile_images/570857869960966144/vsuuKbZn_normal.jpeg" TargetMode="External" /><Relationship Id="rId168" Type="http://schemas.openxmlformats.org/officeDocument/2006/relationships/hyperlink" Target="http://pbs.twimg.com/profile_images/1117752969842315264/CCI6mgfT_normal.png" TargetMode="External" /><Relationship Id="rId169" Type="http://schemas.openxmlformats.org/officeDocument/2006/relationships/hyperlink" Target="http://pbs.twimg.com/profile_images/570857869960966144/vsuuKbZn_normal.jpeg" TargetMode="External" /><Relationship Id="rId170" Type="http://schemas.openxmlformats.org/officeDocument/2006/relationships/hyperlink" Target="http://pbs.twimg.com/profile_images/1117752969842315264/CCI6mgfT_normal.png" TargetMode="External" /><Relationship Id="rId171" Type="http://schemas.openxmlformats.org/officeDocument/2006/relationships/hyperlink" Target="http://pbs.twimg.com/profile_images/1117752969842315264/CCI6mgfT_normal.png" TargetMode="External" /><Relationship Id="rId172" Type="http://schemas.openxmlformats.org/officeDocument/2006/relationships/hyperlink" Target="http://pbs.twimg.com/profile_images/1117752969842315264/CCI6mgfT_normal.png" TargetMode="External" /><Relationship Id="rId173" Type="http://schemas.openxmlformats.org/officeDocument/2006/relationships/hyperlink" Target="http://pbs.twimg.com/profile_images/1117752969842315264/CCI6mgfT_normal.png" TargetMode="External" /><Relationship Id="rId174" Type="http://schemas.openxmlformats.org/officeDocument/2006/relationships/hyperlink" Target="http://pbs.twimg.com/profile_images/1145586645955203073/uV8dfJIi_normal.jpg" TargetMode="External" /><Relationship Id="rId175" Type="http://schemas.openxmlformats.org/officeDocument/2006/relationships/hyperlink" Target="http://pbs.twimg.com/profile_images/1117752969842315264/CCI6mgfT_normal.png" TargetMode="External" /><Relationship Id="rId176" Type="http://schemas.openxmlformats.org/officeDocument/2006/relationships/hyperlink" Target="https://pbs.twimg.com/media/EIMIKsJXkAATVVn.jpg" TargetMode="External" /><Relationship Id="rId177" Type="http://schemas.openxmlformats.org/officeDocument/2006/relationships/hyperlink" Target="http://pbs.twimg.com/profile_images/1117752969842315264/CCI6mgfT_normal.png" TargetMode="External" /><Relationship Id="rId178" Type="http://schemas.openxmlformats.org/officeDocument/2006/relationships/hyperlink" Target="http://pbs.twimg.com/profile_images/1146327363296419841/JFfxWHyF_normal.png" TargetMode="External" /><Relationship Id="rId179" Type="http://schemas.openxmlformats.org/officeDocument/2006/relationships/hyperlink" Target="http://pbs.twimg.com/profile_images/1117752969842315264/CCI6mgfT_normal.png" TargetMode="External" /><Relationship Id="rId180" Type="http://schemas.openxmlformats.org/officeDocument/2006/relationships/hyperlink" Target="http://pbs.twimg.com/profile_images/378800000820049974/bb7bd8fdb4671e53ef9ba6f522e27333_normal.jpeg" TargetMode="External" /><Relationship Id="rId181" Type="http://schemas.openxmlformats.org/officeDocument/2006/relationships/hyperlink" Target="https://pbs.twimg.com/media/EIR0fdpW4AAUMbH.jpg" TargetMode="External" /><Relationship Id="rId182" Type="http://schemas.openxmlformats.org/officeDocument/2006/relationships/hyperlink" Target="https://pbs.twimg.com/media/EIRnc12XYAAEF23.jpg" TargetMode="External" /><Relationship Id="rId183" Type="http://schemas.openxmlformats.org/officeDocument/2006/relationships/hyperlink" Target="https://pbs.twimg.com/media/EIMgwhpXsAEKpkq.jpg" TargetMode="External" /><Relationship Id="rId184" Type="http://schemas.openxmlformats.org/officeDocument/2006/relationships/hyperlink" Target="http://pbs.twimg.com/profile_images/1117752969842315264/CCI6mgfT_normal.png" TargetMode="External" /><Relationship Id="rId185" Type="http://schemas.openxmlformats.org/officeDocument/2006/relationships/hyperlink" Target="http://pbs.twimg.com/profile_images/1117752969842315264/CCI6mgfT_normal.png" TargetMode="External" /><Relationship Id="rId186" Type="http://schemas.openxmlformats.org/officeDocument/2006/relationships/hyperlink" Target="http://pbs.twimg.com/profile_images/1117752969842315264/CCI6mgfT_normal.png" TargetMode="External" /><Relationship Id="rId187" Type="http://schemas.openxmlformats.org/officeDocument/2006/relationships/hyperlink" Target="http://pbs.twimg.com/profile_images/1117752969842315264/CCI6mgfT_normal.png" TargetMode="External" /><Relationship Id="rId188" Type="http://schemas.openxmlformats.org/officeDocument/2006/relationships/hyperlink" Target="https://pbs.twimg.com/media/EH9y0jbXUAAv3Lq.jpg" TargetMode="External" /><Relationship Id="rId189" Type="http://schemas.openxmlformats.org/officeDocument/2006/relationships/hyperlink" Target="https://pbs.twimg.com/media/EIdjTzqXsAAeXza.jpg" TargetMode="External" /><Relationship Id="rId190" Type="http://schemas.openxmlformats.org/officeDocument/2006/relationships/hyperlink" Target="http://pbs.twimg.com/profile_images/557546363135619072/m_8UccUd_normal.jpeg" TargetMode="External" /><Relationship Id="rId191" Type="http://schemas.openxmlformats.org/officeDocument/2006/relationships/hyperlink" Target="https://pbs.twimg.com/media/EH9y0jbXUAAv3Lq.jpg" TargetMode="External" /><Relationship Id="rId192" Type="http://schemas.openxmlformats.org/officeDocument/2006/relationships/hyperlink" Target="https://pbs.twimg.com/media/EIdjTzqXsAAeXza.jpg" TargetMode="External" /><Relationship Id="rId193" Type="http://schemas.openxmlformats.org/officeDocument/2006/relationships/hyperlink" Target="http://pbs.twimg.com/profile_images/1058068145657823232/yn2FruBA_normal.jpg" TargetMode="External" /><Relationship Id="rId194" Type="http://schemas.openxmlformats.org/officeDocument/2006/relationships/hyperlink" Target="https://pbs.twimg.com/media/EImvgPNWoAAwuHM.png" TargetMode="External" /><Relationship Id="rId195" Type="http://schemas.openxmlformats.org/officeDocument/2006/relationships/hyperlink" Target="http://pbs.twimg.com/profile_images/917653900488003585/XMGTav57_normal.jpg" TargetMode="External" /><Relationship Id="rId196" Type="http://schemas.openxmlformats.org/officeDocument/2006/relationships/hyperlink" Target="https://twitter.com/#!/eutampere/status/1186631537086943238" TargetMode="External" /><Relationship Id="rId197" Type="http://schemas.openxmlformats.org/officeDocument/2006/relationships/hyperlink" Target="https://twitter.com/#!/eutampere/status/1186631537086943238" TargetMode="External" /><Relationship Id="rId198" Type="http://schemas.openxmlformats.org/officeDocument/2006/relationships/hyperlink" Target="https://twitter.com/#!/eutampere/status/1186631537086943238" TargetMode="External" /><Relationship Id="rId199" Type="http://schemas.openxmlformats.org/officeDocument/2006/relationships/hyperlink" Target="https://twitter.com/#!/eutampere/status/1186631537086943238" TargetMode="External" /><Relationship Id="rId200" Type="http://schemas.openxmlformats.org/officeDocument/2006/relationships/hyperlink" Target="https://twitter.com/#!/eutampere/status/1186631537086943238" TargetMode="External" /><Relationship Id="rId201" Type="http://schemas.openxmlformats.org/officeDocument/2006/relationships/hyperlink" Target="https://twitter.com/#!/eutampere/status/1186631537086943238" TargetMode="External" /><Relationship Id="rId202" Type="http://schemas.openxmlformats.org/officeDocument/2006/relationships/hyperlink" Target="https://twitter.com/#!/pirkanmaan_liit/status/1186943182157877248" TargetMode="External" /><Relationship Id="rId203" Type="http://schemas.openxmlformats.org/officeDocument/2006/relationships/hyperlink" Target="https://twitter.com/#!/reunavuorijukka/status/1186956678828384257" TargetMode="External" /><Relationship Id="rId204" Type="http://schemas.openxmlformats.org/officeDocument/2006/relationships/hyperlink" Target="https://twitter.com/#!/reunavuorijukka/status/1186956678828384257" TargetMode="External" /><Relationship Id="rId205" Type="http://schemas.openxmlformats.org/officeDocument/2006/relationships/hyperlink" Target="https://twitter.com/#!/retweet49751068/status/1187286397624999936" TargetMode="External" /><Relationship Id="rId206" Type="http://schemas.openxmlformats.org/officeDocument/2006/relationships/hyperlink" Target="https://twitter.com/#!/learningscoop/status/1187303552718381056" TargetMode="External" /><Relationship Id="rId207" Type="http://schemas.openxmlformats.org/officeDocument/2006/relationships/hyperlink" Target="https://twitter.com/#!/cybersec_feeds/status/1187334442345521157" TargetMode="External" /><Relationship Id="rId208" Type="http://schemas.openxmlformats.org/officeDocument/2006/relationships/hyperlink" Target="https://twitter.com/#!/heldroid/status/1188787929352683520" TargetMode="External" /><Relationship Id="rId209" Type="http://schemas.openxmlformats.org/officeDocument/2006/relationships/hyperlink" Target="https://twitter.com/#!/heldroid/status/1188787929352683520" TargetMode="External" /><Relationship Id="rId210" Type="http://schemas.openxmlformats.org/officeDocument/2006/relationships/hyperlink" Target="https://twitter.com/#!/heldroid/status/1188787929352683520" TargetMode="External" /><Relationship Id="rId211" Type="http://schemas.openxmlformats.org/officeDocument/2006/relationships/hyperlink" Target="https://twitter.com/#!/hpertta/status/1188815607032156160" TargetMode="External" /><Relationship Id="rId212" Type="http://schemas.openxmlformats.org/officeDocument/2006/relationships/hyperlink" Target="https://twitter.com/#!/mtaval/status/1188816622523502597" TargetMode="External" /><Relationship Id="rId213" Type="http://schemas.openxmlformats.org/officeDocument/2006/relationships/hyperlink" Target="https://twitter.com/#!/mtaval/status/1188816622523502597" TargetMode="External" /><Relationship Id="rId214" Type="http://schemas.openxmlformats.org/officeDocument/2006/relationships/hyperlink" Target="https://twitter.com/#!/mtaval/status/1188816622523502597" TargetMode="External" /><Relationship Id="rId215" Type="http://schemas.openxmlformats.org/officeDocument/2006/relationships/hyperlink" Target="https://twitter.com/#!/mtaval/status/1188816622523502597" TargetMode="External" /><Relationship Id="rId216" Type="http://schemas.openxmlformats.org/officeDocument/2006/relationships/hyperlink" Target="https://twitter.com/#!/mtaval/status/1188816622523502597" TargetMode="External" /><Relationship Id="rId217" Type="http://schemas.openxmlformats.org/officeDocument/2006/relationships/hyperlink" Target="https://twitter.com/#!/mtaval/status/1188816622523502597" TargetMode="External" /><Relationship Id="rId218" Type="http://schemas.openxmlformats.org/officeDocument/2006/relationships/hyperlink" Target="https://twitter.com/#!/mtaval/status/1188816622523502597" TargetMode="External" /><Relationship Id="rId219" Type="http://schemas.openxmlformats.org/officeDocument/2006/relationships/hyperlink" Target="https://twitter.com/#!/mtaval/status/1188816622523502597" TargetMode="External" /><Relationship Id="rId220" Type="http://schemas.openxmlformats.org/officeDocument/2006/relationships/hyperlink" Target="https://twitter.com/#!/mtaval/status/1188816622523502597" TargetMode="External" /><Relationship Id="rId221" Type="http://schemas.openxmlformats.org/officeDocument/2006/relationships/hyperlink" Target="https://twitter.com/#!/mtaval/status/1188816622523502597" TargetMode="External" /><Relationship Id="rId222" Type="http://schemas.openxmlformats.org/officeDocument/2006/relationships/hyperlink" Target="https://twitter.com/#!/mtaval/status/1188816622523502597" TargetMode="External" /><Relationship Id="rId223" Type="http://schemas.openxmlformats.org/officeDocument/2006/relationships/hyperlink" Target="https://twitter.com/#!/mtaval/status/1188816622523502597" TargetMode="External" /><Relationship Id="rId224" Type="http://schemas.openxmlformats.org/officeDocument/2006/relationships/hyperlink" Target="https://twitter.com/#!/mtaval/status/1188816622523502597" TargetMode="External" /><Relationship Id="rId225" Type="http://schemas.openxmlformats.org/officeDocument/2006/relationships/hyperlink" Target="https://twitter.com/#!/tamperekaupunki/status/1187296871150182400" TargetMode="External" /><Relationship Id="rId226" Type="http://schemas.openxmlformats.org/officeDocument/2006/relationships/hyperlink" Target="https://twitter.com/#!/leopoldvano/status/1188805268588638210" TargetMode="External" /><Relationship Id="rId227" Type="http://schemas.openxmlformats.org/officeDocument/2006/relationships/hyperlink" Target="https://twitter.com/#!/paivinurmi/status/1188791700480778241" TargetMode="External" /><Relationship Id="rId228" Type="http://schemas.openxmlformats.org/officeDocument/2006/relationships/hyperlink" Target="https://twitter.com/#!/paivinurmi/status/1188841361270890497" TargetMode="External" /><Relationship Id="rId229" Type="http://schemas.openxmlformats.org/officeDocument/2006/relationships/hyperlink" Target="https://twitter.com/#!/leopoldvano/status/1188805268588638210" TargetMode="External" /><Relationship Id="rId230" Type="http://schemas.openxmlformats.org/officeDocument/2006/relationships/hyperlink" Target="https://twitter.com/#!/paivinurmi/status/1188791700480778241" TargetMode="External" /><Relationship Id="rId231" Type="http://schemas.openxmlformats.org/officeDocument/2006/relationships/hyperlink" Target="https://twitter.com/#!/paivinurmi/status/1188841361270890497" TargetMode="External" /><Relationship Id="rId232" Type="http://schemas.openxmlformats.org/officeDocument/2006/relationships/hyperlink" Target="https://twitter.com/#!/leopoldvano/status/1188805268588638210" TargetMode="External" /><Relationship Id="rId233" Type="http://schemas.openxmlformats.org/officeDocument/2006/relationships/hyperlink" Target="https://twitter.com/#!/paivinurmi/status/1188791700480778241" TargetMode="External" /><Relationship Id="rId234" Type="http://schemas.openxmlformats.org/officeDocument/2006/relationships/hyperlink" Target="https://twitter.com/#!/paivinurmi/status/1188841361270890497" TargetMode="External" /><Relationship Id="rId235" Type="http://schemas.openxmlformats.org/officeDocument/2006/relationships/hyperlink" Target="https://twitter.com/#!/tampereenseutu/status/1188794547339444224" TargetMode="External" /><Relationship Id="rId236" Type="http://schemas.openxmlformats.org/officeDocument/2006/relationships/hyperlink" Target="https://twitter.com/#!/leopoldvano/status/1188805268588638210" TargetMode="External" /><Relationship Id="rId237" Type="http://schemas.openxmlformats.org/officeDocument/2006/relationships/hyperlink" Target="https://twitter.com/#!/paivinurmi/status/1188791700480778241" TargetMode="External" /><Relationship Id="rId238" Type="http://schemas.openxmlformats.org/officeDocument/2006/relationships/hyperlink" Target="https://twitter.com/#!/paivinurmi/status/1188841361270890497" TargetMode="External" /><Relationship Id="rId239" Type="http://schemas.openxmlformats.org/officeDocument/2006/relationships/hyperlink" Target="https://twitter.com/#!/leopoldvano/status/1188805268588638210" TargetMode="External" /><Relationship Id="rId240" Type="http://schemas.openxmlformats.org/officeDocument/2006/relationships/hyperlink" Target="https://twitter.com/#!/leopoldvano/status/1188805268588638210" TargetMode="External" /><Relationship Id="rId241" Type="http://schemas.openxmlformats.org/officeDocument/2006/relationships/hyperlink" Target="https://twitter.com/#!/leopoldvano/status/1188805268588638210" TargetMode="External" /><Relationship Id="rId242" Type="http://schemas.openxmlformats.org/officeDocument/2006/relationships/hyperlink" Target="https://twitter.com/#!/paivinurmi/status/1188841361270890497" TargetMode="External" /><Relationship Id="rId243" Type="http://schemas.openxmlformats.org/officeDocument/2006/relationships/hyperlink" Target="https://twitter.com/#!/paivinurmi/status/1188791700480778241" TargetMode="External" /><Relationship Id="rId244" Type="http://schemas.openxmlformats.org/officeDocument/2006/relationships/hyperlink" Target="https://twitter.com/#!/paivinurmi/status/1188791700480778241" TargetMode="External" /><Relationship Id="rId245" Type="http://schemas.openxmlformats.org/officeDocument/2006/relationships/hyperlink" Target="https://twitter.com/#!/paivinurmi/status/1188841361270890497" TargetMode="External" /><Relationship Id="rId246" Type="http://schemas.openxmlformats.org/officeDocument/2006/relationships/hyperlink" Target="https://twitter.com/#!/paivinurmi/status/1188841361270890497" TargetMode="External" /><Relationship Id="rId247" Type="http://schemas.openxmlformats.org/officeDocument/2006/relationships/hyperlink" Target="https://twitter.com/#!/hennaniiranen/status/1189123673225125888" TargetMode="External" /><Relationship Id="rId248" Type="http://schemas.openxmlformats.org/officeDocument/2006/relationships/hyperlink" Target="https://twitter.com/#!/kmuranen/status/1189125055533461504" TargetMode="External" /><Relationship Id="rId249" Type="http://schemas.openxmlformats.org/officeDocument/2006/relationships/hyperlink" Target="https://twitter.com/#!/kmuranen/status/1189125055533461504" TargetMode="External" /><Relationship Id="rId250" Type="http://schemas.openxmlformats.org/officeDocument/2006/relationships/hyperlink" Target="https://twitter.com/#!/kmuranen/status/1189125055533461504" TargetMode="External" /><Relationship Id="rId251" Type="http://schemas.openxmlformats.org/officeDocument/2006/relationships/hyperlink" Target="https://twitter.com/#!/ai_hub_tampere/status/1187357108435595271" TargetMode="External" /><Relationship Id="rId252" Type="http://schemas.openxmlformats.org/officeDocument/2006/relationships/hyperlink" Target="https://twitter.com/#!/smarttampere/status/1187323863950090240" TargetMode="External" /><Relationship Id="rId253" Type="http://schemas.openxmlformats.org/officeDocument/2006/relationships/hyperlink" Target="https://twitter.com/#!/dimecc_fi/status/1189124909487808513" TargetMode="External" /><Relationship Id="rId254" Type="http://schemas.openxmlformats.org/officeDocument/2006/relationships/hyperlink" Target="https://twitter.com/#!/petrinykanen/status/1189178419176558593" TargetMode="External" /><Relationship Id="rId255" Type="http://schemas.openxmlformats.org/officeDocument/2006/relationships/hyperlink" Target="https://twitter.com/#!/petrinykanen/status/1189178419176558593" TargetMode="External" /><Relationship Id="rId256" Type="http://schemas.openxmlformats.org/officeDocument/2006/relationships/hyperlink" Target="https://twitter.com/#!/smarttampere/status/1189402924583137281" TargetMode="External" /><Relationship Id="rId257" Type="http://schemas.openxmlformats.org/officeDocument/2006/relationships/hyperlink" Target="https://twitter.com/#!/ictfinland/status/1187328464216608768" TargetMode="External" /><Relationship Id="rId258" Type="http://schemas.openxmlformats.org/officeDocument/2006/relationships/hyperlink" Target="https://twitter.com/#!/ictfinland/status/1189807443561385984" TargetMode="External" /><Relationship Id="rId259" Type="http://schemas.openxmlformats.org/officeDocument/2006/relationships/hyperlink" Target="https://twitter.com/#!/kimmorouhiainen/status/1189808914558341120" TargetMode="External" /><Relationship Id="rId260" Type="http://schemas.openxmlformats.org/officeDocument/2006/relationships/hyperlink" Target="https://twitter.com/#!/reiman_kirsi/status/1189809752618029056" TargetMode="External" /><Relationship Id="rId261" Type="http://schemas.openxmlformats.org/officeDocument/2006/relationships/hyperlink" Target="https://twitter.com/#!/paulikuosmanen/status/1189810350159466496" TargetMode="External" /><Relationship Id="rId262" Type="http://schemas.openxmlformats.org/officeDocument/2006/relationships/hyperlink" Target="https://twitter.com/#!/jonimettala/status/1189821631339925505" TargetMode="External" /><Relationship Id="rId263" Type="http://schemas.openxmlformats.org/officeDocument/2006/relationships/hyperlink" Target="https://twitter.com/#!/minna_kinnunen/status/1189830752436965376" TargetMode="External" /><Relationship Id="rId264" Type="http://schemas.openxmlformats.org/officeDocument/2006/relationships/hyperlink" Target="https://twitter.com/#!/minna_kinnunen/status/1189830752436965376" TargetMode="External" /><Relationship Id="rId265" Type="http://schemas.openxmlformats.org/officeDocument/2006/relationships/hyperlink" Target="https://twitter.com/#!/dimecc_fi/status/1187283967793422336" TargetMode="External" /><Relationship Id="rId266" Type="http://schemas.openxmlformats.org/officeDocument/2006/relationships/hyperlink" Target="https://twitter.com/#!/dimecc_fi/status/1189124909487808513" TargetMode="External" /><Relationship Id="rId267" Type="http://schemas.openxmlformats.org/officeDocument/2006/relationships/hyperlink" Target="https://twitter.com/#!/smarttampere/status/1187283597243367425" TargetMode="External" /><Relationship Id="rId268" Type="http://schemas.openxmlformats.org/officeDocument/2006/relationships/hyperlink" Target="https://twitter.com/#!/smarttampere/status/1189402924583137281" TargetMode="External" /><Relationship Id="rId269" Type="http://schemas.openxmlformats.org/officeDocument/2006/relationships/hyperlink" Target="https://twitter.com/#!/minna_kinnunen/status/1189830752436965376" TargetMode="External" /><Relationship Id="rId270" Type="http://schemas.openxmlformats.org/officeDocument/2006/relationships/hyperlink" Target="https://twitter.com/#!/minna_kinnunen/status/1189830752436965376" TargetMode="External" /><Relationship Id="rId271" Type="http://schemas.openxmlformats.org/officeDocument/2006/relationships/hyperlink" Target="https://twitter.com/#!/k2tre/status/1189836765701558274" TargetMode="External" /><Relationship Id="rId272" Type="http://schemas.openxmlformats.org/officeDocument/2006/relationships/hyperlink" Target="https://twitter.com/#!/kimmorouhiainen/status/1189808914558341120" TargetMode="External" /><Relationship Id="rId273" Type="http://schemas.openxmlformats.org/officeDocument/2006/relationships/hyperlink" Target="https://twitter.com/#!/tribetampere/status/1189870705548107781" TargetMode="External" /><Relationship Id="rId274" Type="http://schemas.openxmlformats.org/officeDocument/2006/relationships/hyperlink" Target="https://twitter.com/#!/ippu/status/1189871898680795136" TargetMode="External" /><Relationship Id="rId275" Type="http://schemas.openxmlformats.org/officeDocument/2006/relationships/hyperlink" Target="https://twitter.com/#!/maja_66/status/1189901926399389696" TargetMode="External" /><Relationship Id="rId276" Type="http://schemas.openxmlformats.org/officeDocument/2006/relationships/hyperlink" Target="https://twitter.com/#!/kimmorouhiainen/status/1189808914558341120" TargetMode="External" /><Relationship Id="rId277" Type="http://schemas.openxmlformats.org/officeDocument/2006/relationships/hyperlink" Target="https://twitter.com/#!/tamperees/status/1189906272285581312" TargetMode="External" /><Relationship Id="rId278" Type="http://schemas.openxmlformats.org/officeDocument/2006/relationships/hyperlink" Target="https://twitter.com/#!/akarjaluoto/status/1187286257212284928" TargetMode="External" /><Relationship Id="rId279" Type="http://schemas.openxmlformats.org/officeDocument/2006/relationships/hyperlink" Target="https://twitter.com/#!/akarjaluoto/status/1189965561595338753" TargetMode="External" /><Relationship Id="rId280" Type="http://schemas.openxmlformats.org/officeDocument/2006/relationships/hyperlink" Target="https://twitter.com/#!/tommiuitti/status/1190158574384758785" TargetMode="External" /><Relationship Id="rId281" Type="http://schemas.openxmlformats.org/officeDocument/2006/relationships/hyperlink" Target="https://twitter.com/#!/jjmaksy/status/1190165638339272704" TargetMode="External" /><Relationship Id="rId282" Type="http://schemas.openxmlformats.org/officeDocument/2006/relationships/hyperlink" Target="https://twitter.com/#!/kimmorouhiainen/status/1189808914558341120" TargetMode="External" /><Relationship Id="rId283" Type="http://schemas.openxmlformats.org/officeDocument/2006/relationships/hyperlink" Target="https://twitter.com/#!/kekrifoodtech/status/1190223186618716161" TargetMode="External" /><Relationship Id="rId284" Type="http://schemas.openxmlformats.org/officeDocument/2006/relationships/hyperlink" Target="https://twitter.com/#!/reunavuorijukka/status/1186956678828384257" TargetMode="External" /><Relationship Id="rId285" Type="http://schemas.openxmlformats.org/officeDocument/2006/relationships/hyperlink" Target="https://twitter.com/#!/smarttampere/status/1187280833616535552" TargetMode="External" /><Relationship Id="rId286" Type="http://schemas.openxmlformats.org/officeDocument/2006/relationships/hyperlink" Target="https://twitter.com/#!/businesstre_fi/status/1186961487719489536" TargetMode="External" /><Relationship Id="rId287" Type="http://schemas.openxmlformats.org/officeDocument/2006/relationships/hyperlink" Target="https://twitter.com/#!/smarttampere/status/1186177268709765121" TargetMode="External" /><Relationship Id="rId288" Type="http://schemas.openxmlformats.org/officeDocument/2006/relationships/hyperlink" Target="https://twitter.com/#!/businesstre_fi/status/1186961962011451392" TargetMode="External" /><Relationship Id="rId289" Type="http://schemas.openxmlformats.org/officeDocument/2006/relationships/hyperlink" Target="https://twitter.com/#!/teknologiamessu/status/1186944548674641921" TargetMode="External" /><Relationship Id="rId290" Type="http://schemas.openxmlformats.org/officeDocument/2006/relationships/hyperlink" Target="https://twitter.com/#!/smarttampere/status/1186177268709765121" TargetMode="External" /><Relationship Id="rId291" Type="http://schemas.openxmlformats.org/officeDocument/2006/relationships/hyperlink" Target="https://twitter.com/#!/smarttampere/status/1186537847236509698" TargetMode="External" /><Relationship Id="rId292" Type="http://schemas.openxmlformats.org/officeDocument/2006/relationships/hyperlink" Target="https://twitter.com/#!/smarttampere/status/1186537847236509698" TargetMode="External" /><Relationship Id="rId293" Type="http://schemas.openxmlformats.org/officeDocument/2006/relationships/hyperlink" Target="https://twitter.com/#!/smarttampere/status/1187283597243367425" TargetMode="External" /><Relationship Id="rId294" Type="http://schemas.openxmlformats.org/officeDocument/2006/relationships/hyperlink" Target="https://twitter.com/#!/smarttampere/status/1187323863950090240" TargetMode="External" /><Relationship Id="rId295" Type="http://schemas.openxmlformats.org/officeDocument/2006/relationships/hyperlink" Target="https://twitter.com/#!/smarttampere/status/1189402924583137281" TargetMode="External" /><Relationship Id="rId296" Type="http://schemas.openxmlformats.org/officeDocument/2006/relationships/hyperlink" Target="https://twitter.com/#!/heiniwallander/status/1187373163832926209" TargetMode="External" /><Relationship Id="rId297" Type="http://schemas.openxmlformats.org/officeDocument/2006/relationships/hyperlink" Target="https://twitter.com/#!/businesstre_fi/status/1186961962011451392" TargetMode="External" /><Relationship Id="rId298" Type="http://schemas.openxmlformats.org/officeDocument/2006/relationships/hyperlink" Target="https://twitter.com/#!/businesstre_fi/status/1189494585803919361" TargetMode="External" /><Relationship Id="rId299" Type="http://schemas.openxmlformats.org/officeDocument/2006/relationships/hyperlink" Target="https://twitter.com/#!/businesstre_fi/status/1189494585803919361" TargetMode="External" /><Relationship Id="rId300" Type="http://schemas.openxmlformats.org/officeDocument/2006/relationships/hyperlink" Target="https://twitter.com/#!/teknologiamessu/status/1186944548674641921" TargetMode="External" /><Relationship Id="rId301" Type="http://schemas.openxmlformats.org/officeDocument/2006/relationships/hyperlink" Target="https://twitter.com/#!/businesstre_fi/status/1189497526094831616" TargetMode="External" /><Relationship Id="rId302" Type="http://schemas.openxmlformats.org/officeDocument/2006/relationships/hyperlink" Target="https://twitter.com/#!/teknologiamessu/status/1186944548674641921" TargetMode="External" /><Relationship Id="rId303" Type="http://schemas.openxmlformats.org/officeDocument/2006/relationships/hyperlink" Target="https://twitter.com/#!/businesstre_fi/status/1189497526094831616" TargetMode="External" /><Relationship Id="rId304" Type="http://schemas.openxmlformats.org/officeDocument/2006/relationships/hyperlink" Target="https://twitter.com/#!/businesstre_fi/status/1186961962011451392" TargetMode="External" /><Relationship Id="rId305" Type="http://schemas.openxmlformats.org/officeDocument/2006/relationships/hyperlink" Target="https://twitter.com/#!/businesstre_fi/status/1189649399519088643" TargetMode="External" /><Relationship Id="rId306" Type="http://schemas.openxmlformats.org/officeDocument/2006/relationships/hyperlink" Target="https://twitter.com/#!/businesstre_fi/status/1189649399519088643" TargetMode="External" /><Relationship Id="rId307" Type="http://schemas.openxmlformats.org/officeDocument/2006/relationships/hyperlink" Target="https://twitter.com/#!/kauppalehtifi/status/1189552741410136066" TargetMode="External" /><Relationship Id="rId308" Type="http://schemas.openxmlformats.org/officeDocument/2006/relationships/hyperlink" Target="https://twitter.com/#!/businesstre_fi/status/1189785783978336256" TargetMode="External" /><Relationship Id="rId309" Type="http://schemas.openxmlformats.org/officeDocument/2006/relationships/hyperlink" Target="https://twitter.com/#!/heiniwallander/status/1189803717584990208" TargetMode="External" /><Relationship Id="rId310" Type="http://schemas.openxmlformats.org/officeDocument/2006/relationships/hyperlink" Target="https://twitter.com/#!/businesstre_fi/status/1189829012153143296" TargetMode="External" /><Relationship Id="rId311" Type="http://schemas.openxmlformats.org/officeDocument/2006/relationships/hyperlink" Target="https://twitter.com/#!/businessfinland/status/1189142499408973824" TargetMode="External" /><Relationship Id="rId312" Type="http://schemas.openxmlformats.org/officeDocument/2006/relationships/hyperlink" Target="https://twitter.com/#!/businesstre_fi/status/1190183141983559680" TargetMode="External" /><Relationship Id="rId313" Type="http://schemas.openxmlformats.org/officeDocument/2006/relationships/hyperlink" Target="https://twitter.com/#!/minna_kinnunen/status/1186960660187549699" TargetMode="External" /><Relationship Id="rId314" Type="http://schemas.openxmlformats.org/officeDocument/2006/relationships/hyperlink" Target="https://twitter.com/#!/minna_kinnunen/status/1190204291929313281" TargetMode="External" /><Relationship Id="rId315" Type="http://schemas.openxmlformats.org/officeDocument/2006/relationships/hyperlink" Target="https://twitter.com/#!/minna_kinnunen/status/1190189952614752257" TargetMode="External" /><Relationship Id="rId316" Type="http://schemas.openxmlformats.org/officeDocument/2006/relationships/hyperlink" Target="https://twitter.com/#!/minna_kinnunen/status/1189830752436965376" TargetMode="External" /><Relationship Id="rId317" Type="http://schemas.openxmlformats.org/officeDocument/2006/relationships/hyperlink" Target="https://twitter.com/#!/businesstre_fi/status/1186961617159970817" TargetMode="External" /><Relationship Id="rId318" Type="http://schemas.openxmlformats.org/officeDocument/2006/relationships/hyperlink" Target="https://twitter.com/#!/businesstre_fi/status/1190223561262346241" TargetMode="External" /><Relationship Id="rId319" Type="http://schemas.openxmlformats.org/officeDocument/2006/relationships/hyperlink" Target="https://twitter.com/#!/businesstre_fi/status/1190223574965063682" TargetMode="External" /><Relationship Id="rId320" Type="http://schemas.openxmlformats.org/officeDocument/2006/relationships/hyperlink" Target="https://twitter.com/#!/businesstre_fi/status/1187708532440911872" TargetMode="External" /><Relationship Id="rId321" Type="http://schemas.openxmlformats.org/officeDocument/2006/relationships/hyperlink" Target="https://twitter.com/#!/tietosuomi/status/1188795080766820352" TargetMode="External" /><Relationship Id="rId322" Type="http://schemas.openxmlformats.org/officeDocument/2006/relationships/hyperlink" Target="https://twitter.com/#!/tietosuomi/status/1191029825374478336" TargetMode="External" /><Relationship Id="rId323" Type="http://schemas.openxmlformats.org/officeDocument/2006/relationships/hyperlink" Target="https://twitter.com/#!/aaltoari/status/1188842000017178624" TargetMode="External" /><Relationship Id="rId324" Type="http://schemas.openxmlformats.org/officeDocument/2006/relationships/hyperlink" Target="https://twitter.com/#!/tietosuomi/status/1188795080766820352" TargetMode="External" /><Relationship Id="rId325" Type="http://schemas.openxmlformats.org/officeDocument/2006/relationships/hyperlink" Target="https://twitter.com/#!/tietosuomi/status/1191029825374478336" TargetMode="External" /><Relationship Id="rId326" Type="http://schemas.openxmlformats.org/officeDocument/2006/relationships/hyperlink" Target="https://twitter.com/#!/aulipeltola/status/1191057153056002049" TargetMode="External" /><Relationship Id="rId327" Type="http://schemas.openxmlformats.org/officeDocument/2006/relationships/hyperlink" Target="https://twitter.com/#!/hiedanranta/status/1191676549860339713" TargetMode="External" /><Relationship Id="rId328" Type="http://schemas.openxmlformats.org/officeDocument/2006/relationships/hyperlink" Target="https://twitter.com/#!/reijovaliharju/status/1191799779921158152" TargetMode="External" /><Relationship Id="rId329" Type="http://schemas.openxmlformats.org/officeDocument/2006/relationships/hyperlink" Target="https://api.twitter.com/1.1/geo/id/3a269fb4ff679ed1.json" TargetMode="External" /><Relationship Id="rId330" Type="http://schemas.openxmlformats.org/officeDocument/2006/relationships/hyperlink" Target="https://api.twitter.com/1.1/geo/id/3a269fb4ff679ed1.json" TargetMode="External" /><Relationship Id="rId331" Type="http://schemas.openxmlformats.org/officeDocument/2006/relationships/hyperlink" Target="https://api.twitter.com/1.1/geo/id/e3ba9e096a0fc232.json" TargetMode="External" /><Relationship Id="rId332" Type="http://schemas.openxmlformats.org/officeDocument/2006/relationships/hyperlink" Target="https://api.twitter.com/1.1/geo/id/0caa8c7fd414f000.json" TargetMode="External" /><Relationship Id="rId333" Type="http://schemas.openxmlformats.org/officeDocument/2006/relationships/hyperlink" Target="https://api.twitter.com/1.1/geo/id/0caa8c7fd414f000.json" TargetMode="External" /><Relationship Id="rId334" Type="http://schemas.openxmlformats.org/officeDocument/2006/relationships/comments" Target="../comments1.xml" /><Relationship Id="rId335" Type="http://schemas.openxmlformats.org/officeDocument/2006/relationships/vmlDrawing" Target="../drawings/vmlDrawing1.vml" /><Relationship Id="rId336" Type="http://schemas.openxmlformats.org/officeDocument/2006/relationships/table" Target="../tables/table1.xml" /><Relationship Id="rId33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smartregions3.com/" TargetMode="External" /><Relationship Id="rId2" Type="http://schemas.openxmlformats.org/officeDocument/2006/relationships/hyperlink" Target="https://www.aamulehti.fi/a/4e2edc17-9542-4b0e-96f5-5e10f2f8e67f?c=1522737894164" TargetMode="External" /><Relationship Id="rId3" Type="http://schemas.openxmlformats.org/officeDocument/2006/relationships/hyperlink" Target="https://smarttampere.fi/tampereen-seudun-tekoalykartoitus-kerro-yrityksesi-tekoalykehityksen-tilasta-ja-toiveista/" TargetMode="External" /><Relationship Id="rId4" Type="http://schemas.openxmlformats.org/officeDocument/2006/relationships/hyperlink" Target="http://ateriat.com/" TargetMode="External" /><Relationship Id="rId5" Type="http://schemas.openxmlformats.org/officeDocument/2006/relationships/hyperlink" Target="https://businesstampere.com/fi/?event=teollisuus-ja-kyber-hankevalmistelun-aloitustilaisuus" TargetMode="External" /><Relationship Id="rId6" Type="http://schemas.openxmlformats.org/officeDocument/2006/relationships/hyperlink" Target="http://ateriat.com/" TargetMode="External" /><Relationship Id="rId7" Type="http://schemas.openxmlformats.org/officeDocument/2006/relationships/hyperlink" Target="http://ateriat.com/" TargetMode="External" /><Relationship Id="rId8" Type="http://schemas.openxmlformats.org/officeDocument/2006/relationships/hyperlink" Target="http://ateriat.com/" TargetMode="External" /><Relationship Id="rId9" Type="http://schemas.openxmlformats.org/officeDocument/2006/relationships/hyperlink" Target="http://ateriat.com/" TargetMode="External" /><Relationship Id="rId10" Type="http://schemas.openxmlformats.org/officeDocument/2006/relationships/hyperlink" Target="http://ateriat.com/" TargetMode="External" /><Relationship Id="rId11" Type="http://schemas.openxmlformats.org/officeDocument/2006/relationships/hyperlink" Target="http://ateriat.com/" TargetMode="External" /><Relationship Id="rId12" Type="http://schemas.openxmlformats.org/officeDocument/2006/relationships/hyperlink" Target="https://smarttampere.fi/fima-kutsui-xenomatixn-demonstroimaan-solid-state-lidar-teknologiaansa-tampereen-yliopistolle/" TargetMode="External" /><Relationship Id="rId13" Type="http://schemas.openxmlformats.org/officeDocument/2006/relationships/hyperlink" Target="https://businesstampere.com/fi/?event=messumatka-teknologia-19-messuille-helsinkiin" TargetMode="External" /><Relationship Id="rId14" Type="http://schemas.openxmlformats.org/officeDocument/2006/relationships/hyperlink" Target="https://businesstampere.com/fi/alypuhelinjatti-xiaomi-avaa-alypuhelinkameroiden-tutkimus-ja-tuotekehitysyksikon-tampereelle/" TargetMode="External" /><Relationship Id="rId15" Type="http://schemas.openxmlformats.org/officeDocument/2006/relationships/hyperlink" Target="https://businesstampere.com/fi/?event=messumatka-teknologia-19-messuille-helsinkiin" TargetMode="External" /><Relationship Id="rId16" Type="http://schemas.openxmlformats.org/officeDocument/2006/relationships/hyperlink" Target="https://www.kauppalehti.fi/uutiset/kiinan-alypuhelinjatti-xiaomi-avaa-tutkimusyksikon-tampereelle-kamerayksikosta-tulee-yhtion-suurin-kiinan-ulkopuolella/92164711-a654-4966-8532-c52612c1ffe1?ref=twitter:e5cd" TargetMode="External" /><Relationship Id="rId17" Type="http://schemas.openxmlformats.org/officeDocument/2006/relationships/hyperlink" Target="https://www.businessfinland.fi/ajankohtaista/uutiset/tiedotteet/2019/valmistavan-teollisuuden-kilpailukykya-nostetaan-business-finlandin-uudella-ohjelmalla/" TargetMode="External" /><Relationship Id="rId18" Type="http://schemas.openxmlformats.org/officeDocument/2006/relationships/hyperlink" Target="https://businesstampere.com/fi/tampereen-seudulla-on-maailmanluokan-osaamista-autoteollisuuden-tarpeisiin/" TargetMode="External" /><Relationship Id="rId19" Type="http://schemas.openxmlformats.org/officeDocument/2006/relationships/hyperlink" Target="http://r.socialstudio.radian6.com/64aef2fe-272c-47d1-a6bd-6f5573dce567" TargetMode="External" /><Relationship Id="rId20" Type="http://schemas.openxmlformats.org/officeDocument/2006/relationships/hyperlink" Target="https://bddy.me/2NcITuI" TargetMode="External" /><Relationship Id="rId21" Type="http://schemas.openxmlformats.org/officeDocument/2006/relationships/hyperlink" Target="https://www.tampere.fi/tampereen-kaupunki/ajankohtaista/artikkelit/2019/10/28102019_1.html" TargetMode="External" /><Relationship Id="rId22" Type="http://schemas.openxmlformats.org/officeDocument/2006/relationships/hyperlink" Target="https://pbs.twimg.com/media/EHjqzQfWwAEMc8u.jpg" TargetMode="External" /><Relationship Id="rId23" Type="http://schemas.openxmlformats.org/officeDocument/2006/relationships/hyperlink" Target="https://pbs.twimg.com/media/EHomSNHXYAEcJGF.jpg" TargetMode="External" /><Relationship Id="rId24" Type="http://schemas.openxmlformats.org/officeDocument/2006/relationships/hyperlink" Target="https://pbs.twimg.com/media/EICezEhXYAAmCvP.jpg" TargetMode="External" /><Relationship Id="rId25" Type="http://schemas.openxmlformats.org/officeDocument/2006/relationships/hyperlink" Target="https://pbs.twimg.com/media/EIMM5lIWsAAg8iM.jpg" TargetMode="External" /><Relationship Id="rId26" Type="http://schemas.openxmlformats.org/officeDocument/2006/relationships/hyperlink" Target="https://pbs.twimg.com/media/EIMgwhpXsAEKpkq.jpg" TargetMode="External" /><Relationship Id="rId27" Type="http://schemas.openxmlformats.org/officeDocument/2006/relationships/hyperlink" Target="https://pbs.twimg.com/media/EIMIKsJXkAATVVn.jpg" TargetMode="External" /><Relationship Id="rId28" Type="http://schemas.openxmlformats.org/officeDocument/2006/relationships/hyperlink" Target="https://pbs.twimg.com/media/EIR0fdpW4AAUMbH.jpg" TargetMode="External" /><Relationship Id="rId29" Type="http://schemas.openxmlformats.org/officeDocument/2006/relationships/hyperlink" Target="https://pbs.twimg.com/media/EIRnc12XYAAEF23.jpg" TargetMode="External" /><Relationship Id="rId30" Type="http://schemas.openxmlformats.org/officeDocument/2006/relationships/hyperlink" Target="https://pbs.twimg.com/media/EH9y0jbXUAAv3Lq.jpg" TargetMode="External" /><Relationship Id="rId31" Type="http://schemas.openxmlformats.org/officeDocument/2006/relationships/hyperlink" Target="https://pbs.twimg.com/media/EIdjTzqXsAAeXza.jpg" TargetMode="External" /><Relationship Id="rId32" Type="http://schemas.openxmlformats.org/officeDocument/2006/relationships/hyperlink" Target="https://pbs.twimg.com/media/EImvgPNWoAAwuHM.png" TargetMode="External" /><Relationship Id="rId33" Type="http://schemas.openxmlformats.org/officeDocument/2006/relationships/hyperlink" Target="http://pbs.twimg.com/profile_images/829738333500801024/Fp9smXZD_normal.jpg" TargetMode="External" /><Relationship Id="rId34" Type="http://schemas.openxmlformats.org/officeDocument/2006/relationships/hyperlink" Target="http://pbs.twimg.com/profile_images/2658014084/63bb3fb4c968a711760cba6ef66030ca_normal.jpeg" TargetMode="External" /><Relationship Id="rId35" Type="http://schemas.openxmlformats.org/officeDocument/2006/relationships/hyperlink" Target="https://pbs.twimg.com/media/EHjqzQfWwAEMc8u.jpg" TargetMode="External" /><Relationship Id="rId36" Type="http://schemas.openxmlformats.org/officeDocument/2006/relationships/hyperlink" Target="http://pbs.twimg.com/profile_images/1162441361414610945/QMKT6AF-_normal.jpg" TargetMode="External" /><Relationship Id="rId37" Type="http://schemas.openxmlformats.org/officeDocument/2006/relationships/hyperlink" Target="https://pbs.twimg.com/media/EHomSNHXYAEcJGF.jpg" TargetMode="External" /><Relationship Id="rId38" Type="http://schemas.openxmlformats.org/officeDocument/2006/relationships/hyperlink" Target="http://pbs.twimg.com/profile_images/1131855016766124032/vhasETOF_normal.jpg" TargetMode="External" /><Relationship Id="rId39" Type="http://schemas.openxmlformats.org/officeDocument/2006/relationships/hyperlink" Target="http://pbs.twimg.com/profile_images/1164868140389621761/75AUlkJO_normal.jpg" TargetMode="External" /><Relationship Id="rId40" Type="http://schemas.openxmlformats.org/officeDocument/2006/relationships/hyperlink" Target="http://pbs.twimg.com/profile_images/565485434919059456/Wec7mkS__normal.jpeg" TargetMode="External" /><Relationship Id="rId41" Type="http://schemas.openxmlformats.org/officeDocument/2006/relationships/hyperlink" Target="http://pbs.twimg.com/profile_images/1183735881359855616/kWpmX2Qh_normal.jpg" TargetMode="External" /><Relationship Id="rId42" Type="http://schemas.openxmlformats.org/officeDocument/2006/relationships/hyperlink" Target="http://pbs.twimg.com/profile_images/466889974835458048/HXMIfTx8_normal.jpeg" TargetMode="External" /><Relationship Id="rId43" Type="http://schemas.openxmlformats.org/officeDocument/2006/relationships/hyperlink" Target="http://pbs.twimg.com/profile_images/563237819167293440/TamzQvj-_normal.jpeg" TargetMode="External" /><Relationship Id="rId44" Type="http://schemas.openxmlformats.org/officeDocument/2006/relationships/hyperlink" Target="http://pbs.twimg.com/profile_images/1068523340669739008/Pzbgm2RH_normal.jpg" TargetMode="External" /><Relationship Id="rId45" Type="http://schemas.openxmlformats.org/officeDocument/2006/relationships/hyperlink" Target="http://pbs.twimg.com/profile_images/1068523340669739008/Pzbgm2RH_normal.jpg" TargetMode="External" /><Relationship Id="rId46" Type="http://schemas.openxmlformats.org/officeDocument/2006/relationships/hyperlink" Target="http://pbs.twimg.com/profile_images/956529006807011329/Y8Oz9W_o_normal.jpg" TargetMode="External" /><Relationship Id="rId47" Type="http://schemas.openxmlformats.org/officeDocument/2006/relationships/hyperlink" Target="http://pbs.twimg.com/profile_images/1164392229416427520/S9WRyMXf_normal.jpg" TargetMode="External" /><Relationship Id="rId48" Type="http://schemas.openxmlformats.org/officeDocument/2006/relationships/hyperlink" Target="http://pbs.twimg.com/profile_images/1119805300406661120/CwnAhZH7_normal.jpg" TargetMode="External" /><Relationship Id="rId49" Type="http://schemas.openxmlformats.org/officeDocument/2006/relationships/hyperlink" Target="http://pbs.twimg.com/profile_images/1070985650072100864/t4OyiyIv_normal.jpg" TargetMode="External" /><Relationship Id="rId50" Type="http://schemas.openxmlformats.org/officeDocument/2006/relationships/hyperlink" Target="http://pbs.twimg.com/profile_images/787336839954894848/h90UjdE8_normal.jpg" TargetMode="External" /><Relationship Id="rId51" Type="http://schemas.openxmlformats.org/officeDocument/2006/relationships/hyperlink" Target="https://pbs.twimg.com/media/EICezEhXYAAmCvP.jpg" TargetMode="External" /><Relationship Id="rId52" Type="http://schemas.openxmlformats.org/officeDocument/2006/relationships/hyperlink" Target="http://pbs.twimg.com/profile_images/565139369640476672/z9Dhq41q_normal.jpeg" TargetMode="External" /><Relationship Id="rId53" Type="http://schemas.openxmlformats.org/officeDocument/2006/relationships/hyperlink" Target="http://pbs.twimg.com/profile_images/787336839954894848/h90UjdE8_normal.jpg" TargetMode="External" /><Relationship Id="rId54" Type="http://schemas.openxmlformats.org/officeDocument/2006/relationships/hyperlink" Target="http://pbs.twimg.com/profile_images/998256335979298816/Xe-66om0_normal.jpg" TargetMode="External" /><Relationship Id="rId55" Type="http://schemas.openxmlformats.org/officeDocument/2006/relationships/hyperlink" Target="http://pbs.twimg.com/profile_images/998256335979298816/Xe-66om0_normal.jpg" TargetMode="External" /><Relationship Id="rId56" Type="http://schemas.openxmlformats.org/officeDocument/2006/relationships/hyperlink" Target="https://pbs.twimg.com/media/EIMM5lIWsAAg8iM.jpg" TargetMode="External" /><Relationship Id="rId57" Type="http://schemas.openxmlformats.org/officeDocument/2006/relationships/hyperlink" Target="http://pbs.twimg.com/profile_images/713099216902598657/rtHShLuy_normal.jpg" TargetMode="External" /><Relationship Id="rId58" Type="http://schemas.openxmlformats.org/officeDocument/2006/relationships/hyperlink" Target="http://pbs.twimg.com/profile_images/544074405630849025/9esp0jTk_normal.jpeg" TargetMode="External" /><Relationship Id="rId59" Type="http://schemas.openxmlformats.org/officeDocument/2006/relationships/hyperlink" Target="http://pbs.twimg.com/profile_images/1170326595023855616/L5W19xyz_normal.jpg" TargetMode="External" /><Relationship Id="rId60" Type="http://schemas.openxmlformats.org/officeDocument/2006/relationships/hyperlink" Target="https://pbs.twimg.com/media/EIMgwhpXsAEKpkq.jpg" TargetMode="External" /><Relationship Id="rId61" Type="http://schemas.openxmlformats.org/officeDocument/2006/relationships/hyperlink" Target="http://pbs.twimg.com/profile_images/765116328701206528/qHg3tHBi_normal.jpg" TargetMode="External" /><Relationship Id="rId62" Type="http://schemas.openxmlformats.org/officeDocument/2006/relationships/hyperlink" Target="http://pbs.twimg.com/profile_images/787336839954894848/h90UjdE8_normal.jpg" TargetMode="External" /><Relationship Id="rId63" Type="http://schemas.openxmlformats.org/officeDocument/2006/relationships/hyperlink" Target="http://pbs.twimg.com/profile_images/496548925998788608/Up5aV09L_normal.jpeg" TargetMode="External" /><Relationship Id="rId64" Type="http://schemas.openxmlformats.org/officeDocument/2006/relationships/hyperlink" Target="http://pbs.twimg.com/profile_images/1045338036727361537/nNvTKVV7_normal.jpg" TargetMode="External" /><Relationship Id="rId65" Type="http://schemas.openxmlformats.org/officeDocument/2006/relationships/hyperlink" Target="http://pbs.twimg.com/profile_images/843959369205239809/XwyE3NOE_normal.jpg" TargetMode="External" /><Relationship Id="rId66" Type="http://schemas.openxmlformats.org/officeDocument/2006/relationships/hyperlink" Target="http://pbs.twimg.com/profile_images/1182743946511958016/dyVxx8ku_normal.jpg" TargetMode="External" /><Relationship Id="rId67" Type="http://schemas.openxmlformats.org/officeDocument/2006/relationships/hyperlink" Target="http://pbs.twimg.com/profile_images/516909273704439808/WpHQ4xcR_normal.png" TargetMode="External" /><Relationship Id="rId68" Type="http://schemas.openxmlformats.org/officeDocument/2006/relationships/hyperlink" Target="http://pbs.twimg.com/profile_images/915157150095282177/v9I5W2Nc_normal.jpg" TargetMode="External" /><Relationship Id="rId69" Type="http://schemas.openxmlformats.org/officeDocument/2006/relationships/hyperlink" Target="http://pbs.twimg.com/profile_images/915157150095282177/v9I5W2Nc_normal.jpg" TargetMode="External" /><Relationship Id="rId70" Type="http://schemas.openxmlformats.org/officeDocument/2006/relationships/hyperlink" Target="http://pbs.twimg.com/profile_images/795847454/tommiuitti__normal.JPG" TargetMode="External" /><Relationship Id="rId71" Type="http://schemas.openxmlformats.org/officeDocument/2006/relationships/hyperlink" Target="http://pbs.twimg.com/profile_images/1131163371036913664/iUME9R3L_normal.png" TargetMode="External" /><Relationship Id="rId72" Type="http://schemas.openxmlformats.org/officeDocument/2006/relationships/hyperlink" Target="http://pbs.twimg.com/profile_images/1187640701724565504/ocZMP_2G_normal.jpg" TargetMode="External" /><Relationship Id="rId73" Type="http://schemas.openxmlformats.org/officeDocument/2006/relationships/hyperlink" Target="http://pbs.twimg.com/profile_images/787336839954894848/h90UjdE8_normal.jpg" TargetMode="External" /><Relationship Id="rId74" Type="http://schemas.openxmlformats.org/officeDocument/2006/relationships/hyperlink" Target="http://pbs.twimg.com/profile_images/1117752969842315264/CCI6mgfT_normal.png" TargetMode="External" /><Relationship Id="rId75" Type="http://schemas.openxmlformats.org/officeDocument/2006/relationships/hyperlink" Target="http://pbs.twimg.com/profile_images/787336839954894848/h90UjdE8_normal.jpg" TargetMode="External" /><Relationship Id="rId76" Type="http://schemas.openxmlformats.org/officeDocument/2006/relationships/hyperlink" Target="http://pbs.twimg.com/profile_images/1117752969842315264/CCI6mgfT_normal.png" TargetMode="External" /><Relationship Id="rId77" Type="http://schemas.openxmlformats.org/officeDocument/2006/relationships/hyperlink" Target="http://pbs.twimg.com/profile_images/570857869960966144/vsuuKbZn_normal.jpeg" TargetMode="External" /><Relationship Id="rId78" Type="http://schemas.openxmlformats.org/officeDocument/2006/relationships/hyperlink" Target="http://pbs.twimg.com/profile_images/787336839954894848/h90UjdE8_normal.jpg" TargetMode="External" /><Relationship Id="rId79" Type="http://schemas.openxmlformats.org/officeDocument/2006/relationships/hyperlink" Target="http://pbs.twimg.com/profile_images/826896244647874560/LHGbK6Uk_normal.jpg" TargetMode="External" /><Relationship Id="rId80" Type="http://schemas.openxmlformats.org/officeDocument/2006/relationships/hyperlink" Target="http://pbs.twimg.com/profile_images/1117752969842315264/CCI6mgfT_normal.png" TargetMode="External" /><Relationship Id="rId81" Type="http://schemas.openxmlformats.org/officeDocument/2006/relationships/hyperlink" Target="http://pbs.twimg.com/profile_images/1117752969842315264/CCI6mgfT_normal.png" TargetMode="External" /><Relationship Id="rId82" Type="http://schemas.openxmlformats.org/officeDocument/2006/relationships/hyperlink" Target="http://pbs.twimg.com/profile_images/1117752969842315264/CCI6mgfT_normal.png" TargetMode="External" /><Relationship Id="rId83" Type="http://schemas.openxmlformats.org/officeDocument/2006/relationships/hyperlink" Target="http://pbs.twimg.com/profile_images/1145586645955203073/uV8dfJIi_normal.jpg" TargetMode="External" /><Relationship Id="rId84" Type="http://schemas.openxmlformats.org/officeDocument/2006/relationships/hyperlink" Target="http://pbs.twimg.com/profile_images/1117752969842315264/CCI6mgfT_normal.png" TargetMode="External" /><Relationship Id="rId85" Type="http://schemas.openxmlformats.org/officeDocument/2006/relationships/hyperlink" Target="https://pbs.twimg.com/media/EIMIKsJXkAATVVn.jpg" TargetMode="External" /><Relationship Id="rId86" Type="http://schemas.openxmlformats.org/officeDocument/2006/relationships/hyperlink" Target="http://pbs.twimg.com/profile_images/1117752969842315264/CCI6mgfT_normal.png" TargetMode="External" /><Relationship Id="rId87" Type="http://schemas.openxmlformats.org/officeDocument/2006/relationships/hyperlink" Target="http://pbs.twimg.com/profile_images/1146327363296419841/JFfxWHyF_normal.png" TargetMode="External" /><Relationship Id="rId88" Type="http://schemas.openxmlformats.org/officeDocument/2006/relationships/hyperlink" Target="http://pbs.twimg.com/profile_images/1117752969842315264/CCI6mgfT_normal.png" TargetMode="External" /><Relationship Id="rId89" Type="http://schemas.openxmlformats.org/officeDocument/2006/relationships/hyperlink" Target="http://pbs.twimg.com/profile_images/378800000820049974/bb7bd8fdb4671e53ef9ba6f522e27333_normal.jpeg" TargetMode="External" /><Relationship Id="rId90" Type="http://schemas.openxmlformats.org/officeDocument/2006/relationships/hyperlink" Target="https://pbs.twimg.com/media/EIR0fdpW4AAUMbH.jpg" TargetMode="External" /><Relationship Id="rId91" Type="http://schemas.openxmlformats.org/officeDocument/2006/relationships/hyperlink" Target="https://pbs.twimg.com/media/EIRnc12XYAAEF23.jpg" TargetMode="External" /><Relationship Id="rId92" Type="http://schemas.openxmlformats.org/officeDocument/2006/relationships/hyperlink" Target="http://pbs.twimg.com/profile_images/1117752969842315264/CCI6mgfT_normal.png" TargetMode="External" /><Relationship Id="rId93" Type="http://schemas.openxmlformats.org/officeDocument/2006/relationships/hyperlink" Target="http://pbs.twimg.com/profile_images/1117752969842315264/CCI6mgfT_normal.png" TargetMode="External" /><Relationship Id="rId94" Type="http://schemas.openxmlformats.org/officeDocument/2006/relationships/hyperlink" Target="http://pbs.twimg.com/profile_images/1117752969842315264/CCI6mgfT_normal.png" TargetMode="External" /><Relationship Id="rId95" Type="http://schemas.openxmlformats.org/officeDocument/2006/relationships/hyperlink" Target="http://pbs.twimg.com/profile_images/1117752969842315264/CCI6mgfT_normal.png" TargetMode="External" /><Relationship Id="rId96" Type="http://schemas.openxmlformats.org/officeDocument/2006/relationships/hyperlink" Target="https://pbs.twimg.com/media/EH9y0jbXUAAv3Lq.jpg" TargetMode="External" /><Relationship Id="rId97" Type="http://schemas.openxmlformats.org/officeDocument/2006/relationships/hyperlink" Target="https://pbs.twimg.com/media/EIdjTzqXsAAeXza.jpg" TargetMode="External" /><Relationship Id="rId98" Type="http://schemas.openxmlformats.org/officeDocument/2006/relationships/hyperlink" Target="http://pbs.twimg.com/profile_images/557546363135619072/m_8UccUd_normal.jpeg" TargetMode="External" /><Relationship Id="rId99" Type="http://schemas.openxmlformats.org/officeDocument/2006/relationships/hyperlink" Target="http://pbs.twimg.com/profile_images/1058068145657823232/yn2FruBA_normal.jpg" TargetMode="External" /><Relationship Id="rId100" Type="http://schemas.openxmlformats.org/officeDocument/2006/relationships/hyperlink" Target="https://pbs.twimg.com/media/EImvgPNWoAAwuHM.png" TargetMode="External" /><Relationship Id="rId101" Type="http://schemas.openxmlformats.org/officeDocument/2006/relationships/hyperlink" Target="http://pbs.twimg.com/profile_images/917653900488003585/XMGTav57_normal.jpg" TargetMode="External" /><Relationship Id="rId102" Type="http://schemas.openxmlformats.org/officeDocument/2006/relationships/hyperlink" Target="https://twitter.com/#!/eutampere/status/1186631537086943238" TargetMode="External" /><Relationship Id="rId103" Type="http://schemas.openxmlformats.org/officeDocument/2006/relationships/hyperlink" Target="https://twitter.com/#!/pirkanmaan_liit/status/1186943182157877248" TargetMode="External" /><Relationship Id="rId104" Type="http://schemas.openxmlformats.org/officeDocument/2006/relationships/hyperlink" Target="https://twitter.com/#!/reunavuorijukka/status/1186956678828384257" TargetMode="External" /><Relationship Id="rId105" Type="http://schemas.openxmlformats.org/officeDocument/2006/relationships/hyperlink" Target="https://twitter.com/#!/retweet49751068/status/1187286397624999936" TargetMode="External" /><Relationship Id="rId106" Type="http://schemas.openxmlformats.org/officeDocument/2006/relationships/hyperlink" Target="https://twitter.com/#!/learningscoop/status/1187303552718381056" TargetMode="External" /><Relationship Id="rId107" Type="http://schemas.openxmlformats.org/officeDocument/2006/relationships/hyperlink" Target="https://twitter.com/#!/cybersec_feeds/status/1187334442345521157" TargetMode="External" /><Relationship Id="rId108" Type="http://schemas.openxmlformats.org/officeDocument/2006/relationships/hyperlink" Target="https://twitter.com/#!/heldroid/status/1188787929352683520" TargetMode="External" /><Relationship Id="rId109" Type="http://schemas.openxmlformats.org/officeDocument/2006/relationships/hyperlink" Target="https://twitter.com/#!/hpertta/status/1188815607032156160" TargetMode="External" /><Relationship Id="rId110" Type="http://schemas.openxmlformats.org/officeDocument/2006/relationships/hyperlink" Target="https://twitter.com/#!/mtaval/status/1188816622523502597" TargetMode="External" /><Relationship Id="rId111" Type="http://schemas.openxmlformats.org/officeDocument/2006/relationships/hyperlink" Target="https://twitter.com/#!/tamperekaupunki/status/1187296871150182400" TargetMode="External" /><Relationship Id="rId112" Type="http://schemas.openxmlformats.org/officeDocument/2006/relationships/hyperlink" Target="https://twitter.com/#!/leopoldvano/status/1188805268588638210" TargetMode="External" /><Relationship Id="rId113" Type="http://schemas.openxmlformats.org/officeDocument/2006/relationships/hyperlink" Target="https://twitter.com/#!/paivinurmi/status/1188791700480778241" TargetMode="External" /><Relationship Id="rId114" Type="http://schemas.openxmlformats.org/officeDocument/2006/relationships/hyperlink" Target="https://twitter.com/#!/paivinurmi/status/1188841361270890497" TargetMode="External" /><Relationship Id="rId115" Type="http://schemas.openxmlformats.org/officeDocument/2006/relationships/hyperlink" Target="https://twitter.com/#!/tampereenseutu/status/1188794547339444224" TargetMode="External" /><Relationship Id="rId116" Type="http://schemas.openxmlformats.org/officeDocument/2006/relationships/hyperlink" Target="https://twitter.com/#!/hennaniiranen/status/1189123673225125888" TargetMode="External" /><Relationship Id="rId117" Type="http://schemas.openxmlformats.org/officeDocument/2006/relationships/hyperlink" Target="https://twitter.com/#!/kmuranen/status/1189125055533461504" TargetMode="External" /><Relationship Id="rId118" Type="http://schemas.openxmlformats.org/officeDocument/2006/relationships/hyperlink" Target="https://twitter.com/#!/ai_hub_tampere/status/1187357108435595271" TargetMode="External" /><Relationship Id="rId119" Type="http://schemas.openxmlformats.org/officeDocument/2006/relationships/hyperlink" Target="https://twitter.com/#!/smarttampere/status/1187323863950090240" TargetMode="External" /><Relationship Id="rId120" Type="http://schemas.openxmlformats.org/officeDocument/2006/relationships/hyperlink" Target="https://twitter.com/#!/dimecc_fi/status/1189124909487808513" TargetMode="External" /><Relationship Id="rId121" Type="http://schemas.openxmlformats.org/officeDocument/2006/relationships/hyperlink" Target="https://twitter.com/#!/petrinykanen/status/1189178419176558593" TargetMode="External" /><Relationship Id="rId122" Type="http://schemas.openxmlformats.org/officeDocument/2006/relationships/hyperlink" Target="https://twitter.com/#!/smarttampere/status/1189402924583137281" TargetMode="External" /><Relationship Id="rId123" Type="http://schemas.openxmlformats.org/officeDocument/2006/relationships/hyperlink" Target="https://twitter.com/#!/ictfinland/status/1187328464216608768" TargetMode="External" /><Relationship Id="rId124" Type="http://schemas.openxmlformats.org/officeDocument/2006/relationships/hyperlink" Target="https://twitter.com/#!/ictfinland/status/1189807443561385984" TargetMode="External" /><Relationship Id="rId125" Type="http://schemas.openxmlformats.org/officeDocument/2006/relationships/hyperlink" Target="https://twitter.com/#!/kimmorouhiainen/status/1189808914558341120" TargetMode="External" /><Relationship Id="rId126" Type="http://schemas.openxmlformats.org/officeDocument/2006/relationships/hyperlink" Target="https://twitter.com/#!/reiman_kirsi/status/1189809752618029056" TargetMode="External" /><Relationship Id="rId127" Type="http://schemas.openxmlformats.org/officeDocument/2006/relationships/hyperlink" Target="https://twitter.com/#!/paulikuosmanen/status/1189810350159466496" TargetMode="External" /><Relationship Id="rId128" Type="http://schemas.openxmlformats.org/officeDocument/2006/relationships/hyperlink" Target="https://twitter.com/#!/jonimettala/status/1189821631339925505" TargetMode="External" /><Relationship Id="rId129" Type="http://schemas.openxmlformats.org/officeDocument/2006/relationships/hyperlink" Target="https://twitter.com/#!/minna_kinnunen/status/1189830752436965376" TargetMode="External" /><Relationship Id="rId130" Type="http://schemas.openxmlformats.org/officeDocument/2006/relationships/hyperlink" Target="https://twitter.com/#!/dimecc_fi/status/1187283967793422336" TargetMode="External" /><Relationship Id="rId131" Type="http://schemas.openxmlformats.org/officeDocument/2006/relationships/hyperlink" Target="https://twitter.com/#!/smarttampere/status/1187283597243367425" TargetMode="External" /><Relationship Id="rId132" Type="http://schemas.openxmlformats.org/officeDocument/2006/relationships/hyperlink" Target="https://twitter.com/#!/k2tre/status/1189836765701558274" TargetMode="External" /><Relationship Id="rId133" Type="http://schemas.openxmlformats.org/officeDocument/2006/relationships/hyperlink" Target="https://twitter.com/#!/tribetampere/status/1189870705548107781" TargetMode="External" /><Relationship Id="rId134" Type="http://schemas.openxmlformats.org/officeDocument/2006/relationships/hyperlink" Target="https://twitter.com/#!/ippu/status/1189871898680795136" TargetMode="External" /><Relationship Id="rId135" Type="http://schemas.openxmlformats.org/officeDocument/2006/relationships/hyperlink" Target="https://twitter.com/#!/maja_66/status/1189901926399389696" TargetMode="External" /><Relationship Id="rId136" Type="http://schemas.openxmlformats.org/officeDocument/2006/relationships/hyperlink" Target="https://twitter.com/#!/tamperees/status/1189906272285581312" TargetMode="External" /><Relationship Id="rId137" Type="http://schemas.openxmlformats.org/officeDocument/2006/relationships/hyperlink" Target="https://twitter.com/#!/akarjaluoto/status/1187286257212284928" TargetMode="External" /><Relationship Id="rId138" Type="http://schemas.openxmlformats.org/officeDocument/2006/relationships/hyperlink" Target="https://twitter.com/#!/akarjaluoto/status/1189965561595338753" TargetMode="External" /><Relationship Id="rId139" Type="http://schemas.openxmlformats.org/officeDocument/2006/relationships/hyperlink" Target="https://twitter.com/#!/tommiuitti/status/1190158574384758785" TargetMode="External" /><Relationship Id="rId140" Type="http://schemas.openxmlformats.org/officeDocument/2006/relationships/hyperlink" Target="https://twitter.com/#!/jjmaksy/status/1190165638339272704" TargetMode="External" /><Relationship Id="rId141" Type="http://schemas.openxmlformats.org/officeDocument/2006/relationships/hyperlink" Target="https://twitter.com/#!/kekrifoodtech/status/1190223186618716161" TargetMode="External" /><Relationship Id="rId142" Type="http://schemas.openxmlformats.org/officeDocument/2006/relationships/hyperlink" Target="https://twitter.com/#!/smarttampere/status/1187280833616535552" TargetMode="External" /><Relationship Id="rId143" Type="http://schemas.openxmlformats.org/officeDocument/2006/relationships/hyperlink" Target="https://twitter.com/#!/businesstre_fi/status/1186961487719489536" TargetMode="External" /><Relationship Id="rId144" Type="http://schemas.openxmlformats.org/officeDocument/2006/relationships/hyperlink" Target="https://twitter.com/#!/smarttampere/status/1186177268709765121" TargetMode="External" /><Relationship Id="rId145" Type="http://schemas.openxmlformats.org/officeDocument/2006/relationships/hyperlink" Target="https://twitter.com/#!/businesstre_fi/status/1186961962011451392" TargetMode="External" /><Relationship Id="rId146" Type="http://schemas.openxmlformats.org/officeDocument/2006/relationships/hyperlink" Target="https://twitter.com/#!/teknologiamessu/status/1186944548674641921" TargetMode="External" /><Relationship Id="rId147" Type="http://schemas.openxmlformats.org/officeDocument/2006/relationships/hyperlink" Target="https://twitter.com/#!/smarttampere/status/1186537847236509698" TargetMode="External" /><Relationship Id="rId148" Type="http://schemas.openxmlformats.org/officeDocument/2006/relationships/hyperlink" Target="https://twitter.com/#!/heiniwallander/status/1187373163832926209" TargetMode="External" /><Relationship Id="rId149" Type="http://schemas.openxmlformats.org/officeDocument/2006/relationships/hyperlink" Target="https://twitter.com/#!/businesstre_fi/status/1189494585803919361" TargetMode="External" /><Relationship Id="rId150" Type="http://schemas.openxmlformats.org/officeDocument/2006/relationships/hyperlink" Target="https://twitter.com/#!/businesstre_fi/status/1189497526094831616" TargetMode="External" /><Relationship Id="rId151" Type="http://schemas.openxmlformats.org/officeDocument/2006/relationships/hyperlink" Target="https://twitter.com/#!/businesstre_fi/status/1189649399519088643" TargetMode="External" /><Relationship Id="rId152" Type="http://schemas.openxmlformats.org/officeDocument/2006/relationships/hyperlink" Target="https://twitter.com/#!/kauppalehtifi/status/1189552741410136066" TargetMode="External" /><Relationship Id="rId153" Type="http://schemas.openxmlformats.org/officeDocument/2006/relationships/hyperlink" Target="https://twitter.com/#!/businesstre_fi/status/1189785783978336256" TargetMode="External" /><Relationship Id="rId154" Type="http://schemas.openxmlformats.org/officeDocument/2006/relationships/hyperlink" Target="https://twitter.com/#!/heiniwallander/status/1189803717584990208" TargetMode="External" /><Relationship Id="rId155" Type="http://schemas.openxmlformats.org/officeDocument/2006/relationships/hyperlink" Target="https://twitter.com/#!/businesstre_fi/status/1189829012153143296" TargetMode="External" /><Relationship Id="rId156" Type="http://schemas.openxmlformats.org/officeDocument/2006/relationships/hyperlink" Target="https://twitter.com/#!/businessfinland/status/1189142499408973824" TargetMode="External" /><Relationship Id="rId157" Type="http://schemas.openxmlformats.org/officeDocument/2006/relationships/hyperlink" Target="https://twitter.com/#!/businesstre_fi/status/1190183141983559680" TargetMode="External" /><Relationship Id="rId158" Type="http://schemas.openxmlformats.org/officeDocument/2006/relationships/hyperlink" Target="https://twitter.com/#!/minna_kinnunen/status/1186960660187549699" TargetMode="External" /><Relationship Id="rId159" Type="http://schemas.openxmlformats.org/officeDocument/2006/relationships/hyperlink" Target="https://twitter.com/#!/minna_kinnunen/status/1190204291929313281" TargetMode="External" /><Relationship Id="rId160" Type="http://schemas.openxmlformats.org/officeDocument/2006/relationships/hyperlink" Target="https://twitter.com/#!/minna_kinnunen/status/1190189952614752257" TargetMode="External" /><Relationship Id="rId161" Type="http://schemas.openxmlformats.org/officeDocument/2006/relationships/hyperlink" Target="https://twitter.com/#!/businesstre_fi/status/1186961617159970817" TargetMode="External" /><Relationship Id="rId162" Type="http://schemas.openxmlformats.org/officeDocument/2006/relationships/hyperlink" Target="https://twitter.com/#!/businesstre_fi/status/1190223561262346241" TargetMode="External" /><Relationship Id="rId163" Type="http://schemas.openxmlformats.org/officeDocument/2006/relationships/hyperlink" Target="https://twitter.com/#!/businesstre_fi/status/1190223574965063682" TargetMode="External" /><Relationship Id="rId164" Type="http://schemas.openxmlformats.org/officeDocument/2006/relationships/hyperlink" Target="https://twitter.com/#!/businesstre_fi/status/1187708532440911872" TargetMode="External" /><Relationship Id="rId165" Type="http://schemas.openxmlformats.org/officeDocument/2006/relationships/hyperlink" Target="https://twitter.com/#!/tietosuomi/status/1188795080766820352" TargetMode="External" /><Relationship Id="rId166" Type="http://schemas.openxmlformats.org/officeDocument/2006/relationships/hyperlink" Target="https://twitter.com/#!/tietosuomi/status/1191029825374478336" TargetMode="External" /><Relationship Id="rId167" Type="http://schemas.openxmlformats.org/officeDocument/2006/relationships/hyperlink" Target="https://twitter.com/#!/aaltoari/status/1188842000017178624" TargetMode="External" /><Relationship Id="rId168" Type="http://schemas.openxmlformats.org/officeDocument/2006/relationships/hyperlink" Target="https://twitter.com/#!/aulipeltola/status/1191057153056002049" TargetMode="External" /><Relationship Id="rId169" Type="http://schemas.openxmlformats.org/officeDocument/2006/relationships/hyperlink" Target="https://twitter.com/#!/hiedanranta/status/1191676549860339713" TargetMode="External" /><Relationship Id="rId170" Type="http://schemas.openxmlformats.org/officeDocument/2006/relationships/hyperlink" Target="https://twitter.com/#!/reijovaliharju/status/1191799779921158152" TargetMode="External" /><Relationship Id="rId171" Type="http://schemas.openxmlformats.org/officeDocument/2006/relationships/hyperlink" Target="https://api.twitter.com/1.1/geo/id/3a269fb4ff679ed1.json" TargetMode="External" /><Relationship Id="rId172" Type="http://schemas.openxmlformats.org/officeDocument/2006/relationships/hyperlink" Target="https://api.twitter.com/1.1/geo/id/e3ba9e096a0fc232.json" TargetMode="External" /><Relationship Id="rId173" Type="http://schemas.openxmlformats.org/officeDocument/2006/relationships/hyperlink" Target="https://api.twitter.com/1.1/geo/id/0caa8c7fd414f000.json" TargetMode="External" /><Relationship Id="rId174" Type="http://schemas.openxmlformats.org/officeDocument/2006/relationships/hyperlink" Target="https://api.twitter.com/1.1/geo/id/0caa8c7fd414f000.json" TargetMode="External" /><Relationship Id="rId175" Type="http://schemas.openxmlformats.org/officeDocument/2006/relationships/comments" Target="../comments13.xml" /><Relationship Id="rId176" Type="http://schemas.openxmlformats.org/officeDocument/2006/relationships/vmlDrawing" Target="../drawings/vmlDrawing6.vml" /><Relationship Id="rId177" Type="http://schemas.openxmlformats.org/officeDocument/2006/relationships/table" Target="../tables/table23.xml" /><Relationship Id="rId17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goqoRwFFl" TargetMode="External" /><Relationship Id="rId2" Type="http://schemas.openxmlformats.org/officeDocument/2006/relationships/hyperlink" Target="http://t.co/1pEF3MQuh8" TargetMode="External" /><Relationship Id="rId3" Type="http://schemas.openxmlformats.org/officeDocument/2006/relationships/hyperlink" Target="https://t.co/tg1VZ2SlHL" TargetMode="External" /><Relationship Id="rId4" Type="http://schemas.openxmlformats.org/officeDocument/2006/relationships/hyperlink" Target="http://t.co/sKOECRlsLJ" TargetMode="External" /><Relationship Id="rId5" Type="http://schemas.openxmlformats.org/officeDocument/2006/relationships/hyperlink" Target="https://t.co/2wT2Ufh041" TargetMode="External" /><Relationship Id="rId6" Type="http://schemas.openxmlformats.org/officeDocument/2006/relationships/hyperlink" Target="https://t.co/dDMwBKQ7PS" TargetMode="External" /><Relationship Id="rId7" Type="http://schemas.openxmlformats.org/officeDocument/2006/relationships/hyperlink" Target="http://www.pirkanmaa.fi/" TargetMode="External" /><Relationship Id="rId8" Type="http://schemas.openxmlformats.org/officeDocument/2006/relationships/hyperlink" Target="https://t.co/HjdvsUMjTA" TargetMode="External" /><Relationship Id="rId9" Type="http://schemas.openxmlformats.org/officeDocument/2006/relationships/hyperlink" Target="http://t.co/quDDH3WT6p" TargetMode="External" /><Relationship Id="rId10" Type="http://schemas.openxmlformats.org/officeDocument/2006/relationships/hyperlink" Target="http://t.co/rDvXIc03K7" TargetMode="External" /><Relationship Id="rId11" Type="http://schemas.openxmlformats.org/officeDocument/2006/relationships/hyperlink" Target="https://t.co/epZ2YVK6Fm" TargetMode="External" /><Relationship Id="rId12" Type="http://schemas.openxmlformats.org/officeDocument/2006/relationships/hyperlink" Target="https://t.co/JcRGXcBCQS" TargetMode="External" /><Relationship Id="rId13" Type="http://schemas.openxmlformats.org/officeDocument/2006/relationships/hyperlink" Target="https://t.co/AwsQbnpF4P" TargetMode="External" /><Relationship Id="rId14" Type="http://schemas.openxmlformats.org/officeDocument/2006/relationships/hyperlink" Target="https://t.co/AisTUaOs5m" TargetMode="External" /><Relationship Id="rId15" Type="http://schemas.openxmlformats.org/officeDocument/2006/relationships/hyperlink" Target="http://t.co/icmv5SbCjW" TargetMode="External" /><Relationship Id="rId16" Type="http://schemas.openxmlformats.org/officeDocument/2006/relationships/hyperlink" Target="https://t.co/kYxlbFvnj1" TargetMode="External" /><Relationship Id="rId17" Type="http://schemas.openxmlformats.org/officeDocument/2006/relationships/hyperlink" Target="http://www.ely-keskus.fi/" TargetMode="External" /><Relationship Id="rId18" Type="http://schemas.openxmlformats.org/officeDocument/2006/relationships/hyperlink" Target="http://t.co/ZKlqoF3K0a" TargetMode="External" /><Relationship Id="rId19" Type="http://schemas.openxmlformats.org/officeDocument/2006/relationships/hyperlink" Target="http://www.ely-keskus.fi/satakunta" TargetMode="External" /><Relationship Id="rId20" Type="http://schemas.openxmlformats.org/officeDocument/2006/relationships/hyperlink" Target="http://www.yrittajat.fi/" TargetMode="External" /><Relationship Id="rId21" Type="http://schemas.openxmlformats.org/officeDocument/2006/relationships/hyperlink" Target="https://t.co/f6UBLjFPFk" TargetMode="External" /><Relationship Id="rId22" Type="http://schemas.openxmlformats.org/officeDocument/2006/relationships/hyperlink" Target="https://t.co/byNzyMCIXA" TargetMode="External" /><Relationship Id="rId23" Type="http://schemas.openxmlformats.org/officeDocument/2006/relationships/hyperlink" Target="http://www.facebook.com/harakkatimo" TargetMode="External" /><Relationship Id="rId24" Type="http://schemas.openxmlformats.org/officeDocument/2006/relationships/hyperlink" Target="http://t.co/HAZz4pSZTO" TargetMode="External" /><Relationship Id="rId25" Type="http://schemas.openxmlformats.org/officeDocument/2006/relationships/hyperlink" Target="https://t.co/S1Ipo3hEAl" TargetMode="External" /><Relationship Id="rId26" Type="http://schemas.openxmlformats.org/officeDocument/2006/relationships/hyperlink" Target="http://www.businessfinland.fi/" TargetMode="External" /><Relationship Id="rId27" Type="http://schemas.openxmlformats.org/officeDocument/2006/relationships/hyperlink" Target="https://t.co/1pEF3LZGSW" TargetMode="External" /><Relationship Id="rId28" Type="http://schemas.openxmlformats.org/officeDocument/2006/relationships/hyperlink" Target="http://t.co/eiciaIqgsw" TargetMode="External" /><Relationship Id="rId29" Type="http://schemas.openxmlformats.org/officeDocument/2006/relationships/hyperlink" Target="https://t.co/jNmqOmh3kV" TargetMode="External" /><Relationship Id="rId30" Type="http://schemas.openxmlformats.org/officeDocument/2006/relationships/hyperlink" Target="https://t.co/Oqr5TuiURA" TargetMode="External" /><Relationship Id="rId31" Type="http://schemas.openxmlformats.org/officeDocument/2006/relationships/hyperlink" Target="https://t.co/vh7UeWmglU" TargetMode="External" /><Relationship Id="rId32" Type="http://schemas.openxmlformats.org/officeDocument/2006/relationships/hyperlink" Target="https://t.co/L3W7U9EHi1" TargetMode="External" /><Relationship Id="rId33" Type="http://schemas.openxmlformats.org/officeDocument/2006/relationships/hyperlink" Target="https://t.co/a4WASjhWsy" TargetMode="External" /><Relationship Id="rId34" Type="http://schemas.openxmlformats.org/officeDocument/2006/relationships/hyperlink" Target="https://t.co/T1Zqwc7SSI" TargetMode="External" /><Relationship Id="rId35" Type="http://schemas.openxmlformats.org/officeDocument/2006/relationships/hyperlink" Target="https://t.co/3JrLLf506e" TargetMode="External" /><Relationship Id="rId36" Type="http://schemas.openxmlformats.org/officeDocument/2006/relationships/hyperlink" Target="https://t.co/BIC8698mFH" TargetMode="External" /><Relationship Id="rId37" Type="http://schemas.openxmlformats.org/officeDocument/2006/relationships/hyperlink" Target="https://t.co/6cqcKStSzL" TargetMode="External" /><Relationship Id="rId38" Type="http://schemas.openxmlformats.org/officeDocument/2006/relationships/hyperlink" Target="https://t.co/lWlSLDmD5n" TargetMode="External" /><Relationship Id="rId39" Type="http://schemas.openxmlformats.org/officeDocument/2006/relationships/hyperlink" Target="https://sykoy.fi/kampusklubi/" TargetMode="External" /><Relationship Id="rId40" Type="http://schemas.openxmlformats.org/officeDocument/2006/relationships/hyperlink" Target="https://t.co/FEpPtECyRO" TargetMode="External" /><Relationship Id="rId41" Type="http://schemas.openxmlformats.org/officeDocument/2006/relationships/hyperlink" Target="https://t.co/VeJW8qsdFo" TargetMode="External" /><Relationship Id="rId42" Type="http://schemas.openxmlformats.org/officeDocument/2006/relationships/hyperlink" Target="https://t.co/xdCd8KnCcM" TargetMode="External" /><Relationship Id="rId43" Type="http://schemas.openxmlformats.org/officeDocument/2006/relationships/hyperlink" Target="http://t.co/PfOgGpPPyv" TargetMode="External" /><Relationship Id="rId44" Type="http://schemas.openxmlformats.org/officeDocument/2006/relationships/hyperlink" Target="https://t.co/uadBlysOpf" TargetMode="External" /><Relationship Id="rId45" Type="http://schemas.openxmlformats.org/officeDocument/2006/relationships/hyperlink" Target="https://t.co/ngtTCTRmZC" TargetMode="External" /><Relationship Id="rId46" Type="http://schemas.openxmlformats.org/officeDocument/2006/relationships/hyperlink" Target="https://t.co/uupRSdd8Lt" TargetMode="External" /><Relationship Id="rId47" Type="http://schemas.openxmlformats.org/officeDocument/2006/relationships/hyperlink" Target="http://www.tuni.fi/" TargetMode="External" /><Relationship Id="rId48" Type="http://schemas.openxmlformats.org/officeDocument/2006/relationships/hyperlink" Target="https://t.co/FaN6zlGW30" TargetMode="External" /><Relationship Id="rId49" Type="http://schemas.openxmlformats.org/officeDocument/2006/relationships/hyperlink" Target="https://t.co/w32QQ6vNld" TargetMode="External" /><Relationship Id="rId50" Type="http://schemas.openxmlformats.org/officeDocument/2006/relationships/hyperlink" Target="https://t.co/MpD6CoRfMf" TargetMode="External" /><Relationship Id="rId51" Type="http://schemas.openxmlformats.org/officeDocument/2006/relationships/hyperlink" Target="http://www.kauppalehti.fi/" TargetMode="External" /><Relationship Id="rId52" Type="http://schemas.openxmlformats.org/officeDocument/2006/relationships/hyperlink" Target="https://t.co/ryjGNWlfWn" TargetMode="External" /><Relationship Id="rId53" Type="http://schemas.openxmlformats.org/officeDocument/2006/relationships/hyperlink" Target="https://t.co/UOnGmS9Ss5" TargetMode="External" /><Relationship Id="rId54" Type="http://schemas.openxmlformats.org/officeDocument/2006/relationships/hyperlink" Target="https://t.co/WwJvd2Zi5E" TargetMode="External" /><Relationship Id="rId55" Type="http://schemas.openxmlformats.org/officeDocument/2006/relationships/hyperlink" Target="https://pbs.twimg.com/profile_banners/829732611073404928/1486660310" TargetMode="External" /><Relationship Id="rId56" Type="http://schemas.openxmlformats.org/officeDocument/2006/relationships/hyperlink" Target="https://pbs.twimg.com/profile_banners/2999458397/1422272422" TargetMode="External" /><Relationship Id="rId57" Type="http://schemas.openxmlformats.org/officeDocument/2006/relationships/hyperlink" Target="https://pbs.twimg.com/profile_banners/156944425/1471251041" TargetMode="External" /><Relationship Id="rId58" Type="http://schemas.openxmlformats.org/officeDocument/2006/relationships/hyperlink" Target="https://pbs.twimg.com/profile_banners/86911266/1571660400" TargetMode="External" /><Relationship Id="rId59" Type="http://schemas.openxmlformats.org/officeDocument/2006/relationships/hyperlink" Target="https://pbs.twimg.com/profile_banners/2294498827/1555057262" TargetMode="External" /><Relationship Id="rId60" Type="http://schemas.openxmlformats.org/officeDocument/2006/relationships/hyperlink" Target="https://pbs.twimg.com/profile_banners/737000879941898240/1554982489" TargetMode="External" /><Relationship Id="rId61" Type="http://schemas.openxmlformats.org/officeDocument/2006/relationships/hyperlink" Target="https://pbs.twimg.com/profile_banners/130084884/1355481470" TargetMode="External" /><Relationship Id="rId62" Type="http://schemas.openxmlformats.org/officeDocument/2006/relationships/hyperlink" Target="https://pbs.twimg.com/profile_banners/4332268156/1449612067" TargetMode="External" /><Relationship Id="rId63" Type="http://schemas.openxmlformats.org/officeDocument/2006/relationships/hyperlink" Target="https://pbs.twimg.com/profile_banners/3291035135/1546424721" TargetMode="External" /><Relationship Id="rId64" Type="http://schemas.openxmlformats.org/officeDocument/2006/relationships/hyperlink" Target="https://pbs.twimg.com/profile_banners/1162300419642744833/1565982877" TargetMode="External" /><Relationship Id="rId65" Type="http://schemas.openxmlformats.org/officeDocument/2006/relationships/hyperlink" Target="https://pbs.twimg.com/profile_banners/765512584946708480/1519394706" TargetMode="External" /><Relationship Id="rId66" Type="http://schemas.openxmlformats.org/officeDocument/2006/relationships/hyperlink" Target="https://pbs.twimg.com/profile_banners/1131854274223366144/1558718830" TargetMode="External" /><Relationship Id="rId67" Type="http://schemas.openxmlformats.org/officeDocument/2006/relationships/hyperlink" Target="https://pbs.twimg.com/profile_banners/296177102/1557895093" TargetMode="External" /><Relationship Id="rId68" Type="http://schemas.openxmlformats.org/officeDocument/2006/relationships/hyperlink" Target="https://pbs.twimg.com/profile_banners/1157322235/1524916321" TargetMode="External" /><Relationship Id="rId69" Type="http://schemas.openxmlformats.org/officeDocument/2006/relationships/hyperlink" Target="https://pbs.twimg.com/profile_banners/1200799908/1512463788" TargetMode="External" /><Relationship Id="rId70" Type="http://schemas.openxmlformats.org/officeDocument/2006/relationships/hyperlink" Target="https://pbs.twimg.com/profile_banners/473966644/1531137718" TargetMode="External" /><Relationship Id="rId71" Type="http://schemas.openxmlformats.org/officeDocument/2006/relationships/hyperlink" Target="https://pbs.twimg.com/profile_banners/2436917634/1400500988" TargetMode="External" /><Relationship Id="rId72" Type="http://schemas.openxmlformats.org/officeDocument/2006/relationships/hyperlink" Target="https://pbs.twimg.com/profile_banners/2829250282/1558501750" TargetMode="External" /><Relationship Id="rId73" Type="http://schemas.openxmlformats.org/officeDocument/2006/relationships/hyperlink" Target="https://pbs.twimg.com/profile_banners/2336443922/1566193157" TargetMode="External" /><Relationship Id="rId74" Type="http://schemas.openxmlformats.org/officeDocument/2006/relationships/hyperlink" Target="https://pbs.twimg.com/profile_banners/2469223958/1566885023" TargetMode="External" /><Relationship Id="rId75" Type="http://schemas.openxmlformats.org/officeDocument/2006/relationships/hyperlink" Target="https://pbs.twimg.com/profile_banners/724541518216855552/1543833302" TargetMode="External" /><Relationship Id="rId76" Type="http://schemas.openxmlformats.org/officeDocument/2006/relationships/hyperlink" Target="https://pbs.twimg.com/profile_banners/105889817/1549450055" TargetMode="External" /><Relationship Id="rId77" Type="http://schemas.openxmlformats.org/officeDocument/2006/relationships/hyperlink" Target="https://pbs.twimg.com/profile_banners/837272327536721921/1488458557" TargetMode="External" /><Relationship Id="rId78" Type="http://schemas.openxmlformats.org/officeDocument/2006/relationships/hyperlink" Target="https://pbs.twimg.com/profile_banners/798095178/1564692619" TargetMode="External" /><Relationship Id="rId79" Type="http://schemas.openxmlformats.org/officeDocument/2006/relationships/hyperlink" Target="https://pbs.twimg.com/profile_banners/1374546126/1401869658" TargetMode="External" /><Relationship Id="rId80" Type="http://schemas.openxmlformats.org/officeDocument/2006/relationships/hyperlink" Target="https://pbs.twimg.com/profile_banners/434782047/1564378899" TargetMode="External" /><Relationship Id="rId81" Type="http://schemas.openxmlformats.org/officeDocument/2006/relationships/hyperlink" Target="https://pbs.twimg.com/profile_banners/2976119355/1494918662" TargetMode="External" /><Relationship Id="rId82" Type="http://schemas.openxmlformats.org/officeDocument/2006/relationships/hyperlink" Target="https://pbs.twimg.com/profile_banners/808495806/1515003844" TargetMode="External" /><Relationship Id="rId83" Type="http://schemas.openxmlformats.org/officeDocument/2006/relationships/hyperlink" Target="https://pbs.twimg.com/profile_banners/2702411225/1544517914" TargetMode="External" /><Relationship Id="rId84" Type="http://schemas.openxmlformats.org/officeDocument/2006/relationships/hyperlink" Target="https://pbs.twimg.com/profile_banners/1913609670/1460129490" TargetMode="External" /><Relationship Id="rId85" Type="http://schemas.openxmlformats.org/officeDocument/2006/relationships/hyperlink" Target="https://pbs.twimg.com/profile_banners/16694416/1551170435" TargetMode="External" /><Relationship Id="rId86" Type="http://schemas.openxmlformats.org/officeDocument/2006/relationships/hyperlink" Target="https://pbs.twimg.com/profile_banners/804371911/1516356150" TargetMode="External" /><Relationship Id="rId87" Type="http://schemas.openxmlformats.org/officeDocument/2006/relationships/hyperlink" Target="https://pbs.twimg.com/profile_banners/286255386/1572005200" TargetMode="External" /><Relationship Id="rId88" Type="http://schemas.openxmlformats.org/officeDocument/2006/relationships/hyperlink" Target="https://pbs.twimg.com/profile_banners/2150578241/1561786367" TargetMode="External" /><Relationship Id="rId89" Type="http://schemas.openxmlformats.org/officeDocument/2006/relationships/hyperlink" Target="https://pbs.twimg.com/profile_banners/1201248750/1568396291" TargetMode="External" /><Relationship Id="rId90" Type="http://schemas.openxmlformats.org/officeDocument/2006/relationships/hyperlink" Target="https://pbs.twimg.com/profile_banners/73436089/1502873884" TargetMode="External" /><Relationship Id="rId91" Type="http://schemas.openxmlformats.org/officeDocument/2006/relationships/hyperlink" Target="https://pbs.twimg.com/profile_banners/1070984035021795328/1544177982" TargetMode="External" /><Relationship Id="rId92" Type="http://schemas.openxmlformats.org/officeDocument/2006/relationships/hyperlink" Target="https://pbs.twimg.com/profile_banners/994113769444904960/1527581090" TargetMode="External" /><Relationship Id="rId93" Type="http://schemas.openxmlformats.org/officeDocument/2006/relationships/hyperlink" Target="https://pbs.twimg.com/profile_banners/467659217/1519757699" TargetMode="External" /><Relationship Id="rId94" Type="http://schemas.openxmlformats.org/officeDocument/2006/relationships/hyperlink" Target="https://pbs.twimg.com/profile_banners/1732919708/1445704369" TargetMode="External" /><Relationship Id="rId95" Type="http://schemas.openxmlformats.org/officeDocument/2006/relationships/hyperlink" Target="https://pbs.twimg.com/profile_banners/1002916774382374913/1527949057" TargetMode="External" /><Relationship Id="rId96" Type="http://schemas.openxmlformats.org/officeDocument/2006/relationships/hyperlink" Target="https://pbs.twimg.com/profile_banners/1480145948/1536607371" TargetMode="External" /><Relationship Id="rId97" Type="http://schemas.openxmlformats.org/officeDocument/2006/relationships/hyperlink" Target="https://pbs.twimg.com/profile_banners/74979251/1427173412" TargetMode="External" /><Relationship Id="rId98" Type="http://schemas.openxmlformats.org/officeDocument/2006/relationships/hyperlink" Target="https://pbs.twimg.com/profile_banners/69913043/1535148424" TargetMode="External" /><Relationship Id="rId99" Type="http://schemas.openxmlformats.org/officeDocument/2006/relationships/hyperlink" Target="https://pbs.twimg.com/profile_banners/2203503269/1465675982" TargetMode="External" /><Relationship Id="rId100" Type="http://schemas.openxmlformats.org/officeDocument/2006/relationships/hyperlink" Target="https://pbs.twimg.com/profile_banners/912970098331324416/1542609816" TargetMode="External" /><Relationship Id="rId101" Type="http://schemas.openxmlformats.org/officeDocument/2006/relationships/hyperlink" Target="https://pbs.twimg.com/profile_banners/24727891/1552034212" TargetMode="External" /><Relationship Id="rId102" Type="http://schemas.openxmlformats.org/officeDocument/2006/relationships/hyperlink" Target="https://pbs.twimg.com/profile_banners/898512525851054080/1527087429" TargetMode="External" /><Relationship Id="rId103" Type="http://schemas.openxmlformats.org/officeDocument/2006/relationships/hyperlink" Target="https://pbs.twimg.com/profile_banners/19583446/1399143562" TargetMode="External" /><Relationship Id="rId104" Type="http://schemas.openxmlformats.org/officeDocument/2006/relationships/hyperlink" Target="https://pbs.twimg.com/profile_banners/27617566/1572113491" TargetMode="External" /><Relationship Id="rId105" Type="http://schemas.openxmlformats.org/officeDocument/2006/relationships/hyperlink" Target="https://pbs.twimg.com/profile_banners/2794321066/1412421225" TargetMode="External" /><Relationship Id="rId106" Type="http://schemas.openxmlformats.org/officeDocument/2006/relationships/hyperlink" Target="https://pbs.twimg.com/profile_banners/312531882/1425374013" TargetMode="External" /><Relationship Id="rId107" Type="http://schemas.openxmlformats.org/officeDocument/2006/relationships/hyperlink" Target="https://pbs.twimg.com/profile_banners/793106109368270848/1571078989" TargetMode="External" /><Relationship Id="rId108" Type="http://schemas.openxmlformats.org/officeDocument/2006/relationships/hyperlink" Target="https://pbs.twimg.com/profile_banners/1184737767064031232/1571990083" TargetMode="External" /><Relationship Id="rId109" Type="http://schemas.openxmlformats.org/officeDocument/2006/relationships/hyperlink" Target="https://pbs.twimg.com/profile_banners/1043071766019678212/1557751790" TargetMode="External" /><Relationship Id="rId110" Type="http://schemas.openxmlformats.org/officeDocument/2006/relationships/hyperlink" Target="https://pbs.twimg.com/profile_banners/3063827195/1555314356" TargetMode="External" /><Relationship Id="rId111" Type="http://schemas.openxmlformats.org/officeDocument/2006/relationships/hyperlink" Target="https://pbs.twimg.com/profile_banners/104768601/1540530475" TargetMode="External" /><Relationship Id="rId112" Type="http://schemas.openxmlformats.org/officeDocument/2006/relationships/hyperlink" Target="https://pbs.twimg.com/profile_banners/14213980/1521373988" TargetMode="External" /><Relationship Id="rId113" Type="http://schemas.openxmlformats.org/officeDocument/2006/relationships/hyperlink" Target="https://pbs.twimg.com/profile_banners/377228272/1568292534" TargetMode="External" /><Relationship Id="rId114" Type="http://schemas.openxmlformats.org/officeDocument/2006/relationships/hyperlink" Target="https://pbs.twimg.com/profile_banners/2561239044/1570199021" TargetMode="External" /><Relationship Id="rId115" Type="http://schemas.openxmlformats.org/officeDocument/2006/relationships/hyperlink" Target="https://pbs.twimg.com/profile_banners/34621907/1413290929" TargetMode="External" /><Relationship Id="rId116" Type="http://schemas.openxmlformats.org/officeDocument/2006/relationships/hyperlink" Target="https://pbs.twimg.com/profile_banners/1129014019/1426410655" TargetMode="External" /><Relationship Id="rId117" Type="http://schemas.openxmlformats.org/officeDocument/2006/relationships/hyperlink" Target="https://pbs.twimg.com/profile_banners/820908857518067713/1569823892" TargetMode="External" /><Relationship Id="rId118" Type="http://schemas.openxmlformats.org/officeDocument/2006/relationships/hyperlink" Target="https://pbs.twimg.com/profile_banners/917645913362960384/1507620737"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4/bg.gif" TargetMode="External" /><Relationship Id="rId121" Type="http://schemas.openxmlformats.org/officeDocument/2006/relationships/hyperlink" Target="http://abs.twimg.com/images/themes/theme7/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6/bg.gif" TargetMode="External" /><Relationship Id="rId127" Type="http://schemas.openxmlformats.org/officeDocument/2006/relationships/hyperlink" Target="http://abs.twimg.com/images/themes/theme11/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5/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8/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5/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4/bg.gif" TargetMode="External" /><Relationship Id="rId158" Type="http://schemas.openxmlformats.org/officeDocument/2006/relationships/hyperlink" Target="http://abs.twimg.com/images/themes/theme9/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8/bg.gif" TargetMode="External" /><Relationship Id="rId162" Type="http://schemas.openxmlformats.org/officeDocument/2006/relationships/hyperlink" Target="http://abs.twimg.com/images/themes/theme2/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5/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pbs.twimg.com/profile_images/829738333500801024/Fp9smXZD_normal.jpg" TargetMode="External" /><Relationship Id="rId178" Type="http://schemas.openxmlformats.org/officeDocument/2006/relationships/hyperlink" Target="http://pbs.twimg.com/profile_images/956529006807011329/Y8Oz9W_o_normal.jpg" TargetMode="External" /><Relationship Id="rId179" Type="http://schemas.openxmlformats.org/officeDocument/2006/relationships/hyperlink" Target="http://pbs.twimg.com/profile_images/765116328701206528/qHg3tHBi_normal.jpg" TargetMode="External" /><Relationship Id="rId180" Type="http://schemas.openxmlformats.org/officeDocument/2006/relationships/hyperlink" Target="http://pbs.twimg.com/profile_images/466889974835458048/HXMIfTx8_normal.jpeg" TargetMode="External" /><Relationship Id="rId181" Type="http://schemas.openxmlformats.org/officeDocument/2006/relationships/hyperlink" Target="http://pbs.twimg.com/profile_images/1117752969842315264/CCI6mgfT_normal.png" TargetMode="External" /><Relationship Id="rId182" Type="http://schemas.openxmlformats.org/officeDocument/2006/relationships/hyperlink" Target="http://pbs.twimg.com/profile_images/787336839954894848/h90UjdE8_normal.jpg" TargetMode="External" /><Relationship Id="rId183" Type="http://schemas.openxmlformats.org/officeDocument/2006/relationships/hyperlink" Target="http://pbs.twimg.com/profile_images/2658014084/63bb3fb4c968a711760cba6ef66030ca_normal.jpeg" TargetMode="External" /><Relationship Id="rId184" Type="http://schemas.openxmlformats.org/officeDocument/2006/relationships/hyperlink" Target="http://pbs.twimg.com/profile_images/843938759964016641/x3w6qpvH_normal.jpg" TargetMode="External" /><Relationship Id="rId185" Type="http://schemas.openxmlformats.org/officeDocument/2006/relationships/hyperlink" Target="http://pbs.twimg.com/profile_images/1080410982730657794/b1SEbryH_normal.jpg" TargetMode="External" /><Relationship Id="rId186" Type="http://schemas.openxmlformats.org/officeDocument/2006/relationships/hyperlink" Target="http://pbs.twimg.com/profile_images/3083751402/0bebbec4d10af6f53a3eb4a53cd2a7aa_normal.png" TargetMode="External" /><Relationship Id="rId187" Type="http://schemas.openxmlformats.org/officeDocument/2006/relationships/hyperlink" Target="http://pbs.twimg.com/profile_images/1162441361414610945/QMKT6AF-_normal.jpg" TargetMode="External" /><Relationship Id="rId188" Type="http://schemas.openxmlformats.org/officeDocument/2006/relationships/hyperlink" Target="http://pbs.twimg.com/profile_images/765518143414530048/_8qcruyL_normal.jpg" TargetMode="External" /><Relationship Id="rId189" Type="http://schemas.openxmlformats.org/officeDocument/2006/relationships/hyperlink" Target="http://pbs.twimg.com/profile_images/1131855016766124032/vhasETOF_normal.jpg" TargetMode="External" /><Relationship Id="rId190" Type="http://schemas.openxmlformats.org/officeDocument/2006/relationships/hyperlink" Target="http://pbs.twimg.com/profile_images/1164868140389621761/75AUlkJO_normal.jpg" TargetMode="External" /><Relationship Id="rId191" Type="http://schemas.openxmlformats.org/officeDocument/2006/relationships/hyperlink" Target="http://pbs.twimg.com/profile_images/1145583716170895366/EhfX0ugm_normal.jpg" TargetMode="External" /><Relationship Id="rId192" Type="http://schemas.openxmlformats.org/officeDocument/2006/relationships/hyperlink" Target="http://pbs.twimg.com/profile_images/565485434919059456/Wec7mkS__normal.jpeg" TargetMode="External" /><Relationship Id="rId193" Type="http://schemas.openxmlformats.org/officeDocument/2006/relationships/hyperlink" Target="http://pbs.twimg.com/profile_images/1148474550847496192/gb9Bllra_normal.png" TargetMode="External" /><Relationship Id="rId194" Type="http://schemas.openxmlformats.org/officeDocument/2006/relationships/hyperlink" Target="http://pbs.twimg.com/profile_images/1183735881359855616/kWpmX2Qh_normal.jpg" TargetMode="External" /><Relationship Id="rId195" Type="http://schemas.openxmlformats.org/officeDocument/2006/relationships/hyperlink" Target="http://pbs.twimg.com/profile_images/456056641201250304/GmrCdb_A_normal.jpeg" TargetMode="External" /><Relationship Id="rId196" Type="http://schemas.openxmlformats.org/officeDocument/2006/relationships/hyperlink" Target="http://pbs.twimg.com/profile_images/1163689635236782080/E_5XJlG3_normal.jpg" TargetMode="External" /><Relationship Id="rId197" Type="http://schemas.openxmlformats.org/officeDocument/2006/relationships/hyperlink" Target="http://pbs.twimg.com/profile_images/1163323793529593857/s9T5GCa3_normal.png" TargetMode="External" /><Relationship Id="rId198" Type="http://schemas.openxmlformats.org/officeDocument/2006/relationships/hyperlink" Target="http://pbs.twimg.com/profile_images/1163711433634406401/ezfT1Zla_normal.jpg" TargetMode="External" /><Relationship Id="rId199" Type="http://schemas.openxmlformats.org/officeDocument/2006/relationships/hyperlink" Target="http://pbs.twimg.com/profile_images/724542165905477632/RJJ5BqGV_normal.jpg" TargetMode="External" /><Relationship Id="rId200" Type="http://schemas.openxmlformats.org/officeDocument/2006/relationships/hyperlink" Target="http://pbs.twimg.com/profile_images/1093099697730973696/oXQqemG3_normal.jpg" TargetMode="External" /><Relationship Id="rId201" Type="http://schemas.openxmlformats.org/officeDocument/2006/relationships/hyperlink" Target="http://pbs.twimg.com/profile_images/837278726635278336/NWq2cr_f_normal.jpg" TargetMode="External" /><Relationship Id="rId202" Type="http://schemas.openxmlformats.org/officeDocument/2006/relationships/hyperlink" Target="http://pbs.twimg.com/profile_images/1052938473445974016/zk_HMaWk_normal.jpg" TargetMode="External" /><Relationship Id="rId203" Type="http://schemas.openxmlformats.org/officeDocument/2006/relationships/hyperlink" Target="http://pbs.twimg.com/profile_images/1118410100279074816/Zaxv6U-A_normal.png" TargetMode="External" /><Relationship Id="rId204" Type="http://schemas.openxmlformats.org/officeDocument/2006/relationships/hyperlink" Target="http://pbs.twimg.com/profile_images/798062011947085828/TPJcJmgI_normal.jpg" TargetMode="External" /><Relationship Id="rId205" Type="http://schemas.openxmlformats.org/officeDocument/2006/relationships/hyperlink" Target="http://pbs.twimg.com/profile_images/1083369044022083586/hUOZ5zC8_normal.jpg" TargetMode="External" /><Relationship Id="rId206" Type="http://schemas.openxmlformats.org/officeDocument/2006/relationships/hyperlink" Target="http://pbs.twimg.com/profile_images/1146327363296419841/JFfxWHyF_normal.png" TargetMode="External" /><Relationship Id="rId207" Type="http://schemas.openxmlformats.org/officeDocument/2006/relationships/hyperlink" Target="http://pbs.twimg.com/profile_images/563237819167293440/TamzQvj-_normal.jpeg" TargetMode="External" /><Relationship Id="rId208" Type="http://schemas.openxmlformats.org/officeDocument/2006/relationships/hyperlink" Target="http://pbs.twimg.com/profile_images/1068523340669739008/Pzbgm2RH_normal.jpg" TargetMode="External" /><Relationship Id="rId209" Type="http://schemas.openxmlformats.org/officeDocument/2006/relationships/hyperlink" Target="http://pbs.twimg.com/profile_images/1145588071481716737/ANIeakqe_normal.png" TargetMode="External" /><Relationship Id="rId210" Type="http://schemas.openxmlformats.org/officeDocument/2006/relationships/hyperlink" Target="http://pbs.twimg.com/profile_images/3277021254/d11dabf214c9ec605a6162857291ee14_normal.png" TargetMode="External" /><Relationship Id="rId211" Type="http://schemas.openxmlformats.org/officeDocument/2006/relationships/hyperlink" Target="http://pbs.twimg.com/profile_images/496548925998788608/Up5aV09L_normal.jpeg" TargetMode="External" /><Relationship Id="rId212" Type="http://schemas.openxmlformats.org/officeDocument/2006/relationships/hyperlink" Target="http://pbs.twimg.com/profile_images/1164392229416427520/S9WRyMXf_normal.jpg" TargetMode="External" /><Relationship Id="rId213" Type="http://schemas.openxmlformats.org/officeDocument/2006/relationships/hyperlink" Target="http://pbs.twimg.com/profile_images/1119805300406661120/CwnAhZH7_normal.jpg" TargetMode="External" /><Relationship Id="rId214" Type="http://schemas.openxmlformats.org/officeDocument/2006/relationships/hyperlink" Target="http://pbs.twimg.com/profile_images/565139369640476672/z9Dhq41q_normal.jpeg" TargetMode="External" /><Relationship Id="rId215" Type="http://schemas.openxmlformats.org/officeDocument/2006/relationships/hyperlink" Target="http://pbs.twimg.com/profile_images/1070985650072100864/t4OyiyIv_normal.jpg" TargetMode="External" /><Relationship Id="rId216" Type="http://schemas.openxmlformats.org/officeDocument/2006/relationships/hyperlink" Target="http://pbs.twimg.com/profile_images/998256335979298816/Xe-66om0_normal.jpg" TargetMode="External" /><Relationship Id="rId217" Type="http://schemas.openxmlformats.org/officeDocument/2006/relationships/hyperlink" Target="http://pbs.twimg.com/profile_images/826896244647874560/LHGbK6Uk_normal.jpg" TargetMode="External" /><Relationship Id="rId218" Type="http://schemas.openxmlformats.org/officeDocument/2006/relationships/hyperlink" Target="http://pbs.twimg.com/profile_images/730002207656054784/_E20k1NN_normal.jpg" TargetMode="External" /><Relationship Id="rId219" Type="http://schemas.openxmlformats.org/officeDocument/2006/relationships/hyperlink" Target="http://pbs.twimg.com/profile_images/1002917098581094400/5SyrCU_8_normal.jpg" TargetMode="External" /><Relationship Id="rId220" Type="http://schemas.openxmlformats.org/officeDocument/2006/relationships/hyperlink" Target="http://pbs.twimg.com/profile_images/713099216902598657/rtHShLuy_normal.jpg" TargetMode="External" /><Relationship Id="rId221" Type="http://schemas.openxmlformats.org/officeDocument/2006/relationships/hyperlink" Target="http://pbs.twimg.com/profile_images/544074405630849025/9esp0jTk_normal.jpeg" TargetMode="External" /><Relationship Id="rId222" Type="http://schemas.openxmlformats.org/officeDocument/2006/relationships/hyperlink" Target="http://pbs.twimg.com/profile_images/1170326595023855616/L5W19xyz_normal.jpg" TargetMode="External" /><Relationship Id="rId223" Type="http://schemas.openxmlformats.org/officeDocument/2006/relationships/hyperlink" Target="http://pbs.twimg.com/profile_images/378800000820049974/bb7bd8fdb4671e53ef9ba6f522e27333_normal.jpeg" TargetMode="External" /><Relationship Id="rId224" Type="http://schemas.openxmlformats.org/officeDocument/2006/relationships/hyperlink" Target="http://pbs.twimg.com/profile_images/912974075420725250/WyLm9JeJ_normal.jpg" TargetMode="External" /><Relationship Id="rId225" Type="http://schemas.openxmlformats.org/officeDocument/2006/relationships/hyperlink" Target="http://pbs.twimg.com/profile_images/700641246423846912/kd3u3cko_normal.png" TargetMode="External" /><Relationship Id="rId226" Type="http://schemas.openxmlformats.org/officeDocument/2006/relationships/hyperlink" Target="http://pbs.twimg.com/profile_images/1045338036727361537/nNvTKVV7_normal.jpg" TargetMode="External" /><Relationship Id="rId227" Type="http://schemas.openxmlformats.org/officeDocument/2006/relationships/hyperlink" Target="http://pbs.twimg.com/profile_images/843959369205239809/XwyE3NOE_normal.jpg" TargetMode="External" /><Relationship Id="rId228" Type="http://schemas.openxmlformats.org/officeDocument/2006/relationships/hyperlink" Target="http://pbs.twimg.com/profile_images/1182743946511958016/dyVxx8ku_normal.jpg" TargetMode="External" /><Relationship Id="rId229" Type="http://schemas.openxmlformats.org/officeDocument/2006/relationships/hyperlink" Target="http://pbs.twimg.com/profile_images/516909273704439808/WpHQ4xcR_normal.png" TargetMode="External" /><Relationship Id="rId230" Type="http://schemas.openxmlformats.org/officeDocument/2006/relationships/hyperlink" Target="http://pbs.twimg.com/profile_images/915157150095282177/v9I5W2Nc_normal.jpg" TargetMode="External" /><Relationship Id="rId231" Type="http://schemas.openxmlformats.org/officeDocument/2006/relationships/hyperlink" Target="http://pbs.twimg.com/profile_images/795847454/tommiuitti__normal.JPG" TargetMode="External" /><Relationship Id="rId232" Type="http://schemas.openxmlformats.org/officeDocument/2006/relationships/hyperlink" Target="http://pbs.twimg.com/profile_images/1131163371036913664/iUME9R3L_normal.png" TargetMode="External" /><Relationship Id="rId233" Type="http://schemas.openxmlformats.org/officeDocument/2006/relationships/hyperlink" Target="http://pbs.twimg.com/profile_images/1187640701724565504/ocZMP_2G_normal.jpg" TargetMode="External" /><Relationship Id="rId234" Type="http://schemas.openxmlformats.org/officeDocument/2006/relationships/hyperlink" Target="http://pbs.twimg.com/profile_images/1127921077135597572/TaSi9TYs_normal.jpg" TargetMode="External" /><Relationship Id="rId235" Type="http://schemas.openxmlformats.org/officeDocument/2006/relationships/hyperlink" Target="http://pbs.twimg.com/profile_images/570857869960966144/vsuuKbZn_normal.jpeg" TargetMode="External" /><Relationship Id="rId236" Type="http://schemas.openxmlformats.org/officeDocument/2006/relationships/hyperlink" Target="http://pbs.twimg.com/profile_images/1055687347621322752/3Y8m5XDn_normal.jpg" TargetMode="External" /><Relationship Id="rId237" Type="http://schemas.openxmlformats.org/officeDocument/2006/relationships/hyperlink" Target="http://pbs.twimg.com/profile_images/903262513164365825/iF9yN2Zt_normal.jpg" TargetMode="External" /><Relationship Id="rId238" Type="http://schemas.openxmlformats.org/officeDocument/2006/relationships/hyperlink" Target="http://pbs.twimg.com/profile_images/1141993406094168065/vmekId4s_normal.png" TargetMode="External" /><Relationship Id="rId239" Type="http://schemas.openxmlformats.org/officeDocument/2006/relationships/hyperlink" Target="http://pbs.twimg.com/profile_images/1180126346502168576/wWmSiifX_normal.jpg" TargetMode="External" /><Relationship Id="rId240" Type="http://schemas.openxmlformats.org/officeDocument/2006/relationships/hyperlink" Target="http://pbs.twimg.com/profile_images/1145586645955203073/uV8dfJIi_normal.jpg" TargetMode="External" /><Relationship Id="rId241" Type="http://schemas.openxmlformats.org/officeDocument/2006/relationships/hyperlink" Target="http://pbs.twimg.com/profile_images/557546363135619072/m_8UccUd_normal.jpeg" TargetMode="External" /><Relationship Id="rId242" Type="http://schemas.openxmlformats.org/officeDocument/2006/relationships/hyperlink" Target="http://pbs.twimg.com/profile_images/1058068145657823232/yn2FruBA_normal.jpg" TargetMode="External" /><Relationship Id="rId243" Type="http://schemas.openxmlformats.org/officeDocument/2006/relationships/hyperlink" Target="http://pbs.twimg.com/profile_images/1113038840774774784/vgfWiqyY_normal.png" TargetMode="External" /><Relationship Id="rId244" Type="http://schemas.openxmlformats.org/officeDocument/2006/relationships/hyperlink" Target="http://pbs.twimg.com/profile_images/917653900488003585/XMGTav57_normal.jpg" TargetMode="External" /><Relationship Id="rId245" Type="http://schemas.openxmlformats.org/officeDocument/2006/relationships/hyperlink" Target="https://twitter.com/eutampere" TargetMode="External" /><Relationship Id="rId246" Type="http://schemas.openxmlformats.org/officeDocument/2006/relationships/hyperlink" Target="https://twitter.com/tampereenseutu" TargetMode="External" /><Relationship Id="rId247" Type="http://schemas.openxmlformats.org/officeDocument/2006/relationships/hyperlink" Target="https://twitter.com/dimecc_fi" TargetMode="External" /><Relationship Id="rId248" Type="http://schemas.openxmlformats.org/officeDocument/2006/relationships/hyperlink" Target="https://twitter.com/tamperekaupunki" TargetMode="External" /><Relationship Id="rId249" Type="http://schemas.openxmlformats.org/officeDocument/2006/relationships/hyperlink" Target="https://twitter.com/businesstre_fi" TargetMode="External" /><Relationship Id="rId250" Type="http://schemas.openxmlformats.org/officeDocument/2006/relationships/hyperlink" Target="https://twitter.com/smarttampere" TargetMode="External" /><Relationship Id="rId251" Type="http://schemas.openxmlformats.org/officeDocument/2006/relationships/hyperlink" Target="https://twitter.com/pirkanmaan_liit" TargetMode="External" /><Relationship Id="rId252" Type="http://schemas.openxmlformats.org/officeDocument/2006/relationships/hyperlink" Target="https://twitter.com/reunavuorijukka" TargetMode="External" /><Relationship Id="rId253" Type="http://schemas.openxmlformats.org/officeDocument/2006/relationships/hyperlink" Target="https://twitter.com/ylokaupunki" TargetMode="External" /><Relationship Id="rId254" Type="http://schemas.openxmlformats.org/officeDocument/2006/relationships/hyperlink" Target="https://twitter.com/yloyrittajat" TargetMode="External" /><Relationship Id="rId255" Type="http://schemas.openxmlformats.org/officeDocument/2006/relationships/hyperlink" Target="https://twitter.com/retweet49751068" TargetMode="External" /><Relationship Id="rId256" Type="http://schemas.openxmlformats.org/officeDocument/2006/relationships/hyperlink" Target="https://twitter.com/learningscoop" TargetMode="External" /><Relationship Id="rId257" Type="http://schemas.openxmlformats.org/officeDocument/2006/relationships/hyperlink" Target="https://twitter.com/cybersec_feeds" TargetMode="External" /><Relationship Id="rId258" Type="http://schemas.openxmlformats.org/officeDocument/2006/relationships/hyperlink" Target="https://twitter.com/heldroid" TargetMode="External" /><Relationship Id="rId259" Type="http://schemas.openxmlformats.org/officeDocument/2006/relationships/hyperlink" Target="https://twitter.com/messukeskus" TargetMode="External" /><Relationship Id="rId260" Type="http://schemas.openxmlformats.org/officeDocument/2006/relationships/hyperlink" Target="https://twitter.com/hpertta" TargetMode="External" /><Relationship Id="rId261" Type="http://schemas.openxmlformats.org/officeDocument/2006/relationships/hyperlink" Target="https://twitter.com/tietosuomi" TargetMode="External" /><Relationship Id="rId262" Type="http://schemas.openxmlformats.org/officeDocument/2006/relationships/hyperlink" Target="https://twitter.com/mtaval" TargetMode="External" /><Relationship Id="rId263" Type="http://schemas.openxmlformats.org/officeDocument/2006/relationships/hyperlink" Target="https://twitter.com/tepalvelutfi" TargetMode="External" /><Relationship Id="rId264" Type="http://schemas.openxmlformats.org/officeDocument/2006/relationships/hyperlink" Target="https://twitter.com/varsinaisely" TargetMode="External" /><Relationship Id="rId265" Type="http://schemas.openxmlformats.org/officeDocument/2006/relationships/hyperlink" Target="https://twitter.com/elykeskus" TargetMode="External" /><Relationship Id="rId266" Type="http://schemas.openxmlformats.org/officeDocument/2006/relationships/hyperlink" Target="https://twitter.com/pirkanmaanely" TargetMode="External" /><Relationship Id="rId267" Type="http://schemas.openxmlformats.org/officeDocument/2006/relationships/hyperlink" Target="https://twitter.com/satelykeskus" TargetMode="External" /><Relationship Id="rId268" Type="http://schemas.openxmlformats.org/officeDocument/2006/relationships/hyperlink" Target="https://twitter.com/suomenyrittajat" TargetMode="External" /><Relationship Id="rId269" Type="http://schemas.openxmlformats.org/officeDocument/2006/relationships/hyperlink" Target="https://twitter.com/thlmonet" TargetMode="External" /><Relationship Id="rId270" Type="http://schemas.openxmlformats.org/officeDocument/2006/relationships/hyperlink" Target="https://twitter.com/mariaohisalo" TargetMode="External" /><Relationship Id="rId271" Type="http://schemas.openxmlformats.org/officeDocument/2006/relationships/hyperlink" Target="https://twitter.com/timoharakka" TargetMode="External" /><Relationship Id="rId272" Type="http://schemas.openxmlformats.org/officeDocument/2006/relationships/hyperlink" Target="https://twitter.com/tem_uutiset" TargetMode="External" /><Relationship Id="rId273" Type="http://schemas.openxmlformats.org/officeDocument/2006/relationships/hyperlink" Target="https://twitter.com/info_migration" TargetMode="External" /><Relationship Id="rId274" Type="http://schemas.openxmlformats.org/officeDocument/2006/relationships/hyperlink" Target="https://twitter.com/businessfinland" TargetMode="External" /><Relationship Id="rId275" Type="http://schemas.openxmlformats.org/officeDocument/2006/relationships/hyperlink" Target="https://twitter.com/leopoldvano" TargetMode="External" /><Relationship Id="rId276" Type="http://schemas.openxmlformats.org/officeDocument/2006/relationships/hyperlink" Target="https://twitter.com/paivinurmi" TargetMode="External" /><Relationship Id="rId277" Type="http://schemas.openxmlformats.org/officeDocument/2006/relationships/hyperlink" Target="https://twitter.com/finnair" TargetMode="External" /><Relationship Id="rId278" Type="http://schemas.openxmlformats.org/officeDocument/2006/relationships/hyperlink" Target="https://twitter.com/finavia" TargetMode="External" /><Relationship Id="rId279" Type="http://schemas.openxmlformats.org/officeDocument/2006/relationships/hyperlink" Target="https://twitter.com/k2tre" TargetMode="External" /><Relationship Id="rId280" Type="http://schemas.openxmlformats.org/officeDocument/2006/relationships/hyperlink" Target="https://twitter.com/hennaniiranen" TargetMode="External" /><Relationship Id="rId281" Type="http://schemas.openxmlformats.org/officeDocument/2006/relationships/hyperlink" Target="https://twitter.com/kmuranen" TargetMode="External" /><Relationship Id="rId282" Type="http://schemas.openxmlformats.org/officeDocument/2006/relationships/hyperlink" Target="https://twitter.com/petrinykanen" TargetMode="External" /><Relationship Id="rId283" Type="http://schemas.openxmlformats.org/officeDocument/2006/relationships/hyperlink" Target="https://twitter.com/ai_hub_tampere" TargetMode="External" /><Relationship Id="rId284" Type="http://schemas.openxmlformats.org/officeDocument/2006/relationships/hyperlink" Target="https://twitter.com/ictfinland" TargetMode="External" /><Relationship Id="rId285" Type="http://schemas.openxmlformats.org/officeDocument/2006/relationships/hyperlink" Target="https://twitter.com/heiniwallander" TargetMode="External" /><Relationship Id="rId286" Type="http://schemas.openxmlformats.org/officeDocument/2006/relationships/hyperlink" Target="https://twitter.com/kimmorouhiainen" TargetMode="External" /><Relationship Id="rId287" Type="http://schemas.openxmlformats.org/officeDocument/2006/relationships/hyperlink" Target="https://twitter.com/valaatech" TargetMode="External" /><Relationship Id="rId288" Type="http://schemas.openxmlformats.org/officeDocument/2006/relationships/hyperlink" Target="https://twitter.com/reiman_kirsi" TargetMode="External" /><Relationship Id="rId289" Type="http://schemas.openxmlformats.org/officeDocument/2006/relationships/hyperlink" Target="https://twitter.com/paulikuosmanen" TargetMode="External" /><Relationship Id="rId290" Type="http://schemas.openxmlformats.org/officeDocument/2006/relationships/hyperlink" Target="https://twitter.com/jonimettala" TargetMode="External" /><Relationship Id="rId291" Type="http://schemas.openxmlformats.org/officeDocument/2006/relationships/hyperlink" Target="https://twitter.com/minna_kinnunen" TargetMode="External" /><Relationship Id="rId292" Type="http://schemas.openxmlformats.org/officeDocument/2006/relationships/hyperlink" Target="https://twitter.com/kampusklubi" TargetMode="External" /><Relationship Id="rId293" Type="http://schemas.openxmlformats.org/officeDocument/2006/relationships/hyperlink" Target="https://twitter.com/nokia" TargetMode="External" /><Relationship Id="rId294" Type="http://schemas.openxmlformats.org/officeDocument/2006/relationships/hyperlink" Target="https://twitter.com/tribetampere" TargetMode="External" /><Relationship Id="rId295" Type="http://schemas.openxmlformats.org/officeDocument/2006/relationships/hyperlink" Target="https://twitter.com/ippu" TargetMode="External" /><Relationship Id="rId296" Type="http://schemas.openxmlformats.org/officeDocument/2006/relationships/hyperlink" Target="https://twitter.com/maja_66" TargetMode="External" /><Relationship Id="rId297" Type="http://schemas.openxmlformats.org/officeDocument/2006/relationships/hyperlink" Target="https://twitter.com/tamperees" TargetMode="External" /><Relationship Id="rId298" Type="http://schemas.openxmlformats.org/officeDocument/2006/relationships/hyperlink" Target="https://twitter.com/akarjaluoto" TargetMode="External" /><Relationship Id="rId299" Type="http://schemas.openxmlformats.org/officeDocument/2006/relationships/hyperlink" Target="https://twitter.com/tommiuitti" TargetMode="External" /><Relationship Id="rId300" Type="http://schemas.openxmlformats.org/officeDocument/2006/relationships/hyperlink" Target="https://twitter.com/jjmaksy" TargetMode="External" /><Relationship Id="rId301" Type="http://schemas.openxmlformats.org/officeDocument/2006/relationships/hyperlink" Target="https://twitter.com/kekrifoodtech" TargetMode="External" /><Relationship Id="rId302" Type="http://schemas.openxmlformats.org/officeDocument/2006/relationships/hyperlink" Target="https://twitter.com/xenomatix" TargetMode="External" /><Relationship Id="rId303" Type="http://schemas.openxmlformats.org/officeDocument/2006/relationships/hyperlink" Target="https://twitter.com/teknologiamessu" TargetMode="External" /><Relationship Id="rId304" Type="http://schemas.openxmlformats.org/officeDocument/2006/relationships/hyperlink" Target="https://twitter.com/tampereuni" TargetMode="External" /><Relationship Id="rId305" Type="http://schemas.openxmlformats.org/officeDocument/2006/relationships/hyperlink" Target="https://twitter.com/oliverhussey" TargetMode="External" /><Relationship Id="rId306" Type="http://schemas.openxmlformats.org/officeDocument/2006/relationships/hyperlink" Target="https://twitter.com/xiaomi" TargetMode="External" /><Relationship Id="rId307" Type="http://schemas.openxmlformats.org/officeDocument/2006/relationships/hyperlink" Target="https://twitter.com/jonikamarainen" TargetMode="External" /><Relationship Id="rId308" Type="http://schemas.openxmlformats.org/officeDocument/2006/relationships/hyperlink" Target="https://twitter.com/kauppalehtifi" TargetMode="External" /><Relationship Id="rId309" Type="http://schemas.openxmlformats.org/officeDocument/2006/relationships/hyperlink" Target="https://twitter.com/aaltoari" TargetMode="External" /><Relationship Id="rId310" Type="http://schemas.openxmlformats.org/officeDocument/2006/relationships/hyperlink" Target="https://twitter.com/aulipeltola" TargetMode="External" /><Relationship Id="rId311" Type="http://schemas.openxmlformats.org/officeDocument/2006/relationships/hyperlink" Target="https://twitter.com/hiedanranta" TargetMode="External" /><Relationship Id="rId312" Type="http://schemas.openxmlformats.org/officeDocument/2006/relationships/hyperlink" Target="https://twitter.com/reijovaliharju" TargetMode="External" /><Relationship Id="rId313" Type="http://schemas.openxmlformats.org/officeDocument/2006/relationships/comments" Target="../comments2.xml" /><Relationship Id="rId314" Type="http://schemas.openxmlformats.org/officeDocument/2006/relationships/vmlDrawing" Target="../drawings/vmlDrawing2.vml" /><Relationship Id="rId315" Type="http://schemas.openxmlformats.org/officeDocument/2006/relationships/table" Target="../tables/table2.xml" /><Relationship Id="rId3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ateriat.com/" TargetMode="External" /><Relationship Id="rId2" Type="http://schemas.openxmlformats.org/officeDocument/2006/relationships/hyperlink" Target="https://businesstampere.com/fi/?event=messumatka-teknologia-19-messuille-helsinkiin" TargetMode="External" /><Relationship Id="rId3" Type="http://schemas.openxmlformats.org/officeDocument/2006/relationships/hyperlink" Target="https://smarttampere.fi/tampereen-seudun-tekoalykartoitus-kerro-yrityksesi-tekoalykehityksen-tilasta-ja-toiveista/" TargetMode="External" /><Relationship Id="rId4" Type="http://schemas.openxmlformats.org/officeDocument/2006/relationships/hyperlink" Target="https://www.tampere.fi/tampereen-kaupunki/ajankohtaista/artikkelit/2019/10/28102019_1.html" TargetMode="External" /><Relationship Id="rId5" Type="http://schemas.openxmlformats.org/officeDocument/2006/relationships/hyperlink" Target="https://bddy.me/2NcITuI" TargetMode="External" /><Relationship Id="rId6" Type="http://schemas.openxmlformats.org/officeDocument/2006/relationships/hyperlink" Target="http://r.socialstudio.radian6.com/64aef2fe-272c-47d1-a6bd-6f5573dce567" TargetMode="External" /><Relationship Id="rId7" Type="http://schemas.openxmlformats.org/officeDocument/2006/relationships/hyperlink" Target="https://www.kauppalehti.fi/uutiset/kiinan-alypuhelinjatti-xiaomi-avaa-tutkimusyksikon-tampereelle-kamerayksikosta-tulee-yhtion-suurin-kiinan-ulkopuolella/92164711-a654-4966-8532-c52612c1ffe1?ref=twitter:e5cd" TargetMode="External" /><Relationship Id="rId8" Type="http://schemas.openxmlformats.org/officeDocument/2006/relationships/hyperlink" Target="https://businesstampere.com/fi/alypuhelinjatti-xiaomi-avaa-alypuhelinkameroiden-tutkimus-ja-tuotekehitysyksikon-tampereelle/" TargetMode="External" /><Relationship Id="rId9" Type="http://schemas.openxmlformats.org/officeDocument/2006/relationships/hyperlink" Target="https://smarttampere.fi/fima-kutsui-xenomatixn-demonstroimaan-solid-state-lidar-teknologiaansa-tampereen-yliopistolle/" TargetMode="External" /><Relationship Id="rId10" Type="http://schemas.openxmlformats.org/officeDocument/2006/relationships/hyperlink" Target="https://www.eventbrite.com/e/food-tech-hackathon-tickets-79334532723" TargetMode="External" /><Relationship Id="rId11" Type="http://schemas.openxmlformats.org/officeDocument/2006/relationships/hyperlink" Target="https://businesstampere.com/fi/?event=messumatka-teknologia-19-messuille-helsinkiin" TargetMode="External" /><Relationship Id="rId12" Type="http://schemas.openxmlformats.org/officeDocument/2006/relationships/hyperlink" Target="https://businesstampere.com/fi/tampereen-seudulla-on-maailmanluokan-osaamista-autoteollisuuden-tarpeisiin/" TargetMode="External" /><Relationship Id="rId13" Type="http://schemas.openxmlformats.org/officeDocument/2006/relationships/hyperlink" Target="https://businesstampere.com/fi/alypuhelinjatti-xiaomi-avaa-alypuhelinkameroiden-tutkimus-ja-tuotekehitysyksikon-tampereelle/" TargetMode="External" /><Relationship Id="rId14" Type="http://schemas.openxmlformats.org/officeDocument/2006/relationships/hyperlink" Target="https://www.kauppalehti.fi/uutiset/kiinan-alypuhelinjatti-xiaomi-avaa-tutkimusyksikon-tampereelle-kamerayksikosta-tulee-yhtion-suurin-kiinan-ulkopuolella/92164711-a654-4966-8532-c52612c1ffe1?ref=twitter:e5cd" TargetMode="External" /><Relationship Id="rId15" Type="http://schemas.openxmlformats.org/officeDocument/2006/relationships/hyperlink" Target="https://smarttampere.fi/fima-kutsui-xenomatixn-demonstroimaan-solid-state-lidar-teknologiaansa-tampereen-yliopistolle/" TargetMode="External" /><Relationship Id="rId16" Type="http://schemas.openxmlformats.org/officeDocument/2006/relationships/hyperlink" Target="https://businesstampere.com/fi/?event=teollisuus-ja-kyber-hankevalmistelun-aloitustilaisuus" TargetMode="External" /><Relationship Id="rId17" Type="http://schemas.openxmlformats.org/officeDocument/2006/relationships/hyperlink" Target="https://smarttampere.fi/tampereen-seudun-tekoalykartoitus-kerro-yrityksesi-tekoalykehityksen-tilasta-ja-toiveista/" TargetMode="External" /><Relationship Id="rId18" Type="http://schemas.openxmlformats.org/officeDocument/2006/relationships/hyperlink" Target="https://www.businessfinland.fi/ajankohtaista/uutiset/tiedotteet/2019/valmistavan-teollisuuden-kilpailukykya-nostetaan-business-finlandin-uudella-ohjelmalla/" TargetMode="External" /><Relationship Id="rId19" Type="http://schemas.openxmlformats.org/officeDocument/2006/relationships/hyperlink" Target="http://ateriat.com/" TargetMode="External" /><Relationship Id="rId20" Type="http://schemas.openxmlformats.org/officeDocument/2006/relationships/hyperlink" Target="https://www.eventbrite.com/e/food-tech-hackathon-tickets-79334532723" TargetMode="External" /><Relationship Id="rId21" Type="http://schemas.openxmlformats.org/officeDocument/2006/relationships/hyperlink" Target="https://www.aamulehti.fi/a/4e2edc17-9542-4b0e-96f5-5e10f2f8e67f?c=1522737894164" TargetMode="External" /><Relationship Id="rId22" Type="http://schemas.openxmlformats.org/officeDocument/2006/relationships/hyperlink" Target="https://smartregions3.com/" TargetMode="External" /><Relationship Id="rId23" Type="http://schemas.openxmlformats.org/officeDocument/2006/relationships/hyperlink" Target="https://bddy.me/2NcITuI" TargetMode="External" /><Relationship Id="rId24" Type="http://schemas.openxmlformats.org/officeDocument/2006/relationships/hyperlink" Target="http://r.socialstudio.radian6.com/64aef2fe-272c-47d1-a6bd-6f5573dce567" TargetMode="External" /><Relationship Id="rId25" Type="http://schemas.openxmlformats.org/officeDocument/2006/relationships/hyperlink" Target="https://www.lyyti.fi/questions/3f7613653f" TargetMode="External" /><Relationship Id="rId26" Type="http://schemas.openxmlformats.org/officeDocument/2006/relationships/hyperlink" Target="https://smarttampere.fi/tampereen-seudun-tekoalykartoitus-kerro-yrityksesi-tekoalykehityksen-tilasta-ja-toiveista/" TargetMode="External" /><Relationship Id="rId27" Type="http://schemas.openxmlformats.org/officeDocument/2006/relationships/hyperlink" Target="https://www.tampere.fi/tampereen-kaupunki/ajankohtaista/artikkelit/2019/10/28102019_1.html" TargetMode="External" /><Relationship Id="rId28" Type="http://schemas.openxmlformats.org/officeDocument/2006/relationships/table" Target="../tables/table11.xml" /><Relationship Id="rId29" Type="http://schemas.openxmlformats.org/officeDocument/2006/relationships/table" Target="../tables/table12.xml" /><Relationship Id="rId30" Type="http://schemas.openxmlformats.org/officeDocument/2006/relationships/table" Target="../tables/table13.xm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1109</v>
      </c>
      <c r="BB2" s="13" t="s">
        <v>1129</v>
      </c>
      <c r="BC2" s="13" t="s">
        <v>1130</v>
      </c>
      <c r="BD2" s="119" t="s">
        <v>1656</v>
      </c>
      <c r="BE2" s="119" t="s">
        <v>1657</v>
      </c>
      <c r="BF2" s="119" t="s">
        <v>1658</v>
      </c>
      <c r="BG2" s="119" t="s">
        <v>1659</v>
      </c>
      <c r="BH2" s="119" t="s">
        <v>1660</v>
      </c>
      <c r="BI2" s="119" t="s">
        <v>1661</v>
      </c>
      <c r="BJ2" s="119" t="s">
        <v>1662</v>
      </c>
      <c r="BK2" s="119" t="s">
        <v>1663</v>
      </c>
      <c r="BL2" s="119" t="s">
        <v>1664</v>
      </c>
    </row>
    <row r="3" spans="1:64" ht="15" customHeight="1">
      <c r="A3" s="64" t="s">
        <v>212</v>
      </c>
      <c r="B3" s="64" t="s">
        <v>224</v>
      </c>
      <c r="C3" s="65" t="s">
        <v>1734</v>
      </c>
      <c r="D3" s="66">
        <v>3</v>
      </c>
      <c r="E3" s="67" t="s">
        <v>132</v>
      </c>
      <c r="F3" s="68">
        <v>35</v>
      </c>
      <c r="G3" s="65"/>
      <c r="H3" s="69"/>
      <c r="I3" s="70"/>
      <c r="J3" s="70"/>
      <c r="K3" s="34" t="s">
        <v>65</v>
      </c>
      <c r="L3" s="71">
        <v>3</v>
      </c>
      <c r="M3" s="71"/>
      <c r="N3" s="72"/>
      <c r="O3" s="78" t="s">
        <v>280</v>
      </c>
      <c r="P3" s="80">
        <v>43760.55068287037</v>
      </c>
      <c r="Q3" s="78" t="s">
        <v>282</v>
      </c>
      <c r="R3" s="82" t="s">
        <v>328</v>
      </c>
      <c r="S3" s="78" t="s">
        <v>344</v>
      </c>
      <c r="T3" s="78" t="s">
        <v>356</v>
      </c>
      <c r="U3" s="78"/>
      <c r="V3" s="82" t="s">
        <v>392</v>
      </c>
      <c r="W3" s="80">
        <v>43760.55068287037</v>
      </c>
      <c r="X3" s="82" t="s">
        <v>431</v>
      </c>
      <c r="Y3" s="78"/>
      <c r="Z3" s="78"/>
      <c r="AA3" s="84" t="s">
        <v>500</v>
      </c>
      <c r="AB3" s="78"/>
      <c r="AC3" s="78" t="b">
        <v>0</v>
      </c>
      <c r="AD3" s="78">
        <v>8</v>
      </c>
      <c r="AE3" s="84" t="s">
        <v>571</v>
      </c>
      <c r="AF3" s="78" t="b">
        <v>0</v>
      </c>
      <c r="AG3" s="78" t="s">
        <v>576</v>
      </c>
      <c r="AH3" s="78"/>
      <c r="AI3" s="84" t="s">
        <v>571</v>
      </c>
      <c r="AJ3" s="78" t="b">
        <v>0</v>
      </c>
      <c r="AK3" s="78">
        <v>3</v>
      </c>
      <c r="AL3" s="84" t="s">
        <v>571</v>
      </c>
      <c r="AM3" s="78" t="s">
        <v>578</v>
      </c>
      <c r="AN3" s="78" t="b">
        <v>0</v>
      </c>
      <c r="AO3" s="84" t="s">
        <v>500</v>
      </c>
      <c r="AP3" s="78" t="s">
        <v>588</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229</v>
      </c>
      <c r="C4" s="65" t="s">
        <v>1734</v>
      </c>
      <c r="D4" s="66">
        <v>3</v>
      </c>
      <c r="E4" s="67" t="s">
        <v>132</v>
      </c>
      <c r="F4" s="68">
        <v>35</v>
      </c>
      <c r="G4" s="65"/>
      <c r="H4" s="69"/>
      <c r="I4" s="70"/>
      <c r="J4" s="70"/>
      <c r="K4" s="34" t="s">
        <v>65</v>
      </c>
      <c r="L4" s="77">
        <v>4</v>
      </c>
      <c r="M4" s="77"/>
      <c r="N4" s="72"/>
      <c r="O4" s="79" t="s">
        <v>280</v>
      </c>
      <c r="P4" s="81">
        <v>43760.55068287037</v>
      </c>
      <c r="Q4" s="79" t="s">
        <v>282</v>
      </c>
      <c r="R4" s="83" t="s">
        <v>328</v>
      </c>
      <c r="S4" s="79" t="s">
        <v>344</v>
      </c>
      <c r="T4" s="79" t="s">
        <v>356</v>
      </c>
      <c r="U4" s="79"/>
      <c r="V4" s="83" t="s">
        <v>392</v>
      </c>
      <c r="W4" s="81">
        <v>43760.55068287037</v>
      </c>
      <c r="X4" s="83" t="s">
        <v>431</v>
      </c>
      <c r="Y4" s="79"/>
      <c r="Z4" s="79"/>
      <c r="AA4" s="85" t="s">
        <v>500</v>
      </c>
      <c r="AB4" s="79"/>
      <c r="AC4" s="79" t="b">
        <v>0</v>
      </c>
      <c r="AD4" s="79">
        <v>8</v>
      </c>
      <c r="AE4" s="85" t="s">
        <v>571</v>
      </c>
      <c r="AF4" s="79" t="b">
        <v>0</v>
      </c>
      <c r="AG4" s="79" t="s">
        <v>576</v>
      </c>
      <c r="AH4" s="79"/>
      <c r="AI4" s="85" t="s">
        <v>571</v>
      </c>
      <c r="AJ4" s="79" t="b">
        <v>0</v>
      </c>
      <c r="AK4" s="79">
        <v>3</v>
      </c>
      <c r="AL4" s="85" t="s">
        <v>571</v>
      </c>
      <c r="AM4" s="79" t="s">
        <v>578</v>
      </c>
      <c r="AN4" s="79" t="b">
        <v>0</v>
      </c>
      <c r="AO4" s="85" t="s">
        <v>500</v>
      </c>
      <c r="AP4" s="79" t="s">
        <v>588</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1</v>
      </c>
      <c r="BD4" s="48"/>
      <c r="BE4" s="49"/>
      <c r="BF4" s="48"/>
      <c r="BG4" s="49"/>
      <c r="BH4" s="48"/>
      <c r="BI4" s="49"/>
      <c r="BJ4" s="48"/>
      <c r="BK4" s="49"/>
      <c r="BL4" s="48"/>
    </row>
    <row r="5" spans="1:64" ht="15">
      <c r="A5" s="64" t="s">
        <v>212</v>
      </c>
      <c r="B5" s="64" t="s">
        <v>221</v>
      </c>
      <c r="C5" s="65" t="s">
        <v>1734</v>
      </c>
      <c r="D5" s="66">
        <v>3</v>
      </c>
      <c r="E5" s="67" t="s">
        <v>132</v>
      </c>
      <c r="F5" s="68">
        <v>35</v>
      </c>
      <c r="G5" s="65"/>
      <c r="H5" s="69"/>
      <c r="I5" s="70"/>
      <c r="J5" s="70"/>
      <c r="K5" s="34" t="s">
        <v>65</v>
      </c>
      <c r="L5" s="77">
        <v>5</v>
      </c>
      <c r="M5" s="77"/>
      <c r="N5" s="72"/>
      <c r="O5" s="79" t="s">
        <v>280</v>
      </c>
      <c r="P5" s="81">
        <v>43760.55068287037</v>
      </c>
      <c r="Q5" s="79" t="s">
        <v>282</v>
      </c>
      <c r="R5" s="83" t="s">
        <v>328</v>
      </c>
      <c r="S5" s="79" t="s">
        <v>344</v>
      </c>
      <c r="T5" s="79" t="s">
        <v>356</v>
      </c>
      <c r="U5" s="79"/>
      <c r="V5" s="83" t="s">
        <v>392</v>
      </c>
      <c r="W5" s="81">
        <v>43760.55068287037</v>
      </c>
      <c r="X5" s="83" t="s">
        <v>431</v>
      </c>
      <c r="Y5" s="79"/>
      <c r="Z5" s="79"/>
      <c r="AA5" s="85" t="s">
        <v>500</v>
      </c>
      <c r="AB5" s="79"/>
      <c r="AC5" s="79" t="b">
        <v>0</v>
      </c>
      <c r="AD5" s="79">
        <v>8</v>
      </c>
      <c r="AE5" s="85" t="s">
        <v>571</v>
      </c>
      <c r="AF5" s="79" t="b">
        <v>0</v>
      </c>
      <c r="AG5" s="79" t="s">
        <v>576</v>
      </c>
      <c r="AH5" s="79"/>
      <c r="AI5" s="85" t="s">
        <v>571</v>
      </c>
      <c r="AJ5" s="79" t="b">
        <v>0</v>
      </c>
      <c r="AK5" s="79">
        <v>3</v>
      </c>
      <c r="AL5" s="85" t="s">
        <v>571</v>
      </c>
      <c r="AM5" s="79" t="s">
        <v>578</v>
      </c>
      <c r="AN5" s="79" t="b">
        <v>0</v>
      </c>
      <c r="AO5" s="85" t="s">
        <v>500</v>
      </c>
      <c r="AP5" s="79" t="s">
        <v>588</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212</v>
      </c>
      <c r="B6" s="64" t="s">
        <v>246</v>
      </c>
      <c r="C6" s="65" t="s">
        <v>1734</v>
      </c>
      <c r="D6" s="66">
        <v>3</v>
      </c>
      <c r="E6" s="67" t="s">
        <v>132</v>
      </c>
      <c r="F6" s="68">
        <v>35</v>
      </c>
      <c r="G6" s="65"/>
      <c r="H6" s="69"/>
      <c r="I6" s="70"/>
      <c r="J6" s="70"/>
      <c r="K6" s="34" t="s">
        <v>65</v>
      </c>
      <c r="L6" s="77">
        <v>6</v>
      </c>
      <c r="M6" s="77"/>
      <c r="N6" s="72"/>
      <c r="O6" s="79" t="s">
        <v>280</v>
      </c>
      <c r="P6" s="81">
        <v>43760.55068287037</v>
      </c>
      <c r="Q6" s="79" t="s">
        <v>282</v>
      </c>
      <c r="R6" s="83" t="s">
        <v>328</v>
      </c>
      <c r="S6" s="79" t="s">
        <v>344</v>
      </c>
      <c r="T6" s="79" t="s">
        <v>356</v>
      </c>
      <c r="U6" s="79"/>
      <c r="V6" s="83" t="s">
        <v>392</v>
      </c>
      <c r="W6" s="81">
        <v>43760.55068287037</v>
      </c>
      <c r="X6" s="83" t="s">
        <v>431</v>
      </c>
      <c r="Y6" s="79"/>
      <c r="Z6" s="79"/>
      <c r="AA6" s="85" t="s">
        <v>500</v>
      </c>
      <c r="AB6" s="79"/>
      <c r="AC6" s="79" t="b">
        <v>0</v>
      </c>
      <c r="AD6" s="79">
        <v>8</v>
      </c>
      <c r="AE6" s="85" t="s">
        <v>571</v>
      </c>
      <c r="AF6" s="79" t="b">
        <v>0</v>
      </c>
      <c r="AG6" s="79" t="s">
        <v>576</v>
      </c>
      <c r="AH6" s="79"/>
      <c r="AI6" s="85" t="s">
        <v>571</v>
      </c>
      <c r="AJ6" s="79" t="b">
        <v>0</v>
      </c>
      <c r="AK6" s="79">
        <v>3</v>
      </c>
      <c r="AL6" s="85" t="s">
        <v>571</v>
      </c>
      <c r="AM6" s="79" t="s">
        <v>578</v>
      </c>
      <c r="AN6" s="79" t="b">
        <v>0</v>
      </c>
      <c r="AO6" s="85" t="s">
        <v>500</v>
      </c>
      <c r="AP6" s="79" t="s">
        <v>588</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1</v>
      </c>
      <c r="BD6" s="48"/>
      <c r="BE6" s="49"/>
      <c r="BF6" s="48"/>
      <c r="BG6" s="49"/>
      <c r="BH6" s="48"/>
      <c r="BI6" s="49"/>
      <c r="BJ6" s="48"/>
      <c r="BK6" s="49"/>
      <c r="BL6" s="48"/>
    </row>
    <row r="7" spans="1:64" ht="15">
      <c r="A7" s="64" t="s">
        <v>212</v>
      </c>
      <c r="B7" s="64" t="s">
        <v>228</v>
      </c>
      <c r="C7" s="65" t="s">
        <v>1734</v>
      </c>
      <c r="D7" s="66">
        <v>3</v>
      </c>
      <c r="E7" s="67" t="s">
        <v>132</v>
      </c>
      <c r="F7" s="68">
        <v>35</v>
      </c>
      <c r="G7" s="65"/>
      <c r="H7" s="69"/>
      <c r="I7" s="70"/>
      <c r="J7" s="70"/>
      <c r="K7" s="34" t="s">
        <v>65</v>
      </c>
      <c r="L7" s="77">
        <v>7</v>
      </c>
      <c r="M7" s="77"/>
      <c r="N7" s="72"/>
      <c r="O7" s="79" t="s">
        <v>280</v>
      </c>
      <c r="P7" s="81">
        <v>43760.55068287037</v>
      </c>
      <c r="Q7" s="79" t="s">
        <v>282</v>
      </c>
      <c r="R7" s="83" t="s">
        <v>328</v>
      </c>
      <c r="S7" s="79" t="s">
        <v>344</v>
      </c>
      <c r="T7" s="79" t="s">
        <v>356</v>
      </c>
      <c r="U7" s="79"/>
      <c r="V7" s="83" t="s">
        <v>392</v>
      </c>
      <c r="W7" s="81">
        <v>43760.55068287037</v>
      </c>
      <c r="X7" s="83" t="s">
        <v>431</v>
      </c>
      <c r="Y7" s="79"/>
      <c r="Z7" s="79"/>
      <c r="AA7" s="85" t="s">
        <v>500</v>
      </c>
      <c r="AB7" s="79"/>
      <c r="AC7" s="79" t="b">
        <v>0</v>
      </c>
      <c r="AD7" s="79">
        <v>8</v>
      </c>
      <c r="AE7" s="85" t="s">
        <v>571</v>
      </c>
      <c r="AF7" s="79" t="b">
        <v>0</v>
      </c>
      <c r="AG7" s="79" t="s">
        <v>576</v>
      </c>
      <c r="AH7" s="79"/>
      <c r="AI7" s="85" t="s">
        <v>571</v>
      </c>
      <c r="AJ7" s="79" t="b">
        <v>0</v>
      </c>
      <c r="AK7" s="79">
        <v>3</v>
      </c>
      <c r="AL7" s="85" t="s">
        <v>571</v>
      </c>
      <c r="AM7" s="79" t="s">
        <v>578</v>
      </c>
      <c r="AN7" s="79" t="b">
        <v>0</v>
      </c>
      <c r="AO7" s="85" t="s">
        <v>500</v>
      </c>
      <c r="AP7" s="79" t="s">
        <v>588</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1</v>
      </c>
      <c r="BD7" s="48"/>
      <c r="BE7" s="49"/>
      <c r="BF7" s="48"/>
      <c r="BG7" s="49"/>
      <c r="BH7" s="48"/>
      <c r="BI7" s="49"/>
      <c r="BJ7" s="48"/>
      <c r="BK7" s="49"/>
      <c r="BL7" s="48"/>
    </row>
    <row r="8" spans="1:64" ht="15">
      <c r="A8" s="64" t="s">
        <v>212</v>
      </c>
      <c r="B8" s="64" t="s">
        <v>213</v>
      </c>
      <c r="C8" s="65" t="s">
        <v>1734</v>
      </c>
      <c r="D8" s="66">
        <v>3</v>
      </c>
      <c r="E8" s="67" t="s">
        <v>132</v>
      </c>
      <c r="F8" s="68">
        <v>35</v>
      </c>
      <c r="G8" s="65"/>
      <c r="H8" s="69"/>
      <c r="I8" s="70"/>
      <c r="J8" s="70"/>
      <c r="K8" s="34" t="s">
        <v>66</v>
      </c>
      <c r="L8" s="77">
        <v>8</v>
      </c>
      <c r="M8" s="77"/>
      <c r="N8" s="72"/>
      <c r="O8" s="79" t="s">
        <v>280</v>
      </c>
      <c r="P8" s="81">
        <v>43760.55068287037</v>
      </c>
      <c r="Q8" s="79" t="s">
        <v>282</v>
      </c>
      <c r="R8" s="83" t="s">
        <v>328</v>
      </c>
      <c r="S8" s="79" t="s">
        <v>344</v>
      </c>
      <c r="T8" s="79" t="s">
        <v>356</v>
      </c>
      <c r="U8" s="79"/>
      <c r="V8" s="83" t="s">
        <v>392</v>
      </c>
      <c r="W8" s="81">
        <v>43760.55068287037</v>
      </c>
      <c r="X8" s="83" t="s">
        <v>431</v>
      </c>
      <c r="Y8" s="79"/>
      <c r="Z8" s="79"/>
      <c r="AA8" s="85" t="s">
        <v>500</v>
      </c>
      <c r="AB8" s="79"/>
      <c r="AC8" s="79" t="b">
        <v>0</v>
      </c>
      <c r="AD8" s="79">
        <v>8</v>
      </c>
      <c r="AE8" s="85" t="s">
        <v>571</v>
      </c>
      <c r="AF8" s="79" t="b">
        <v>0</v>
      </c>
      <c r="AG8" s="79" t="s">
        <v>576</v>
      </c>
      <c r="AH8" s="79"/>
      <c r="AI8" s="85" t="s">
        <v>571</v>
      </c>
      <c r="AJ8" s="79" t="b">
        <v>0</v>
      </c>
      <c r="AK8" s="79">
        <v>3</v>
      </c>
      <c r="AL8" s="85" t="s">
        <v>571</v>
      </c>
      <c r="AM8" s="79" t="s">
        <v>578</v>
      </c>
      <c r="AN8" s="79" t="b">
        <v>0</v>
      </c>
      <c r="AO8" s="85" t="s">
        <v>500</v>
      </c>
      <c r="AP8" s="79" t="s">
        <v>588</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v>1</v>
      </c>
      <c r="BE8" s="49">
        <v>4</v>
      </c>
      <c r="BF8" s="48">
        <v>0</v>
      </c>
      <c r="BG8" s="49">
        <v>0</v>
      </c>
      <c r="BH8" s="48">
        <v>0</v>
      </c>
      <c r="BI8" s="49">
        <v>0</v>
      </c>
      <c r="BJ8" s="48">
        <v>24</v>
      </c>
      <c r="BK8" s="49">
        <v>96</v>
      </c>
      <c r="BL8" s="48">
        <v>25</v>
      </c>
    </row>
    <row r="9" spans="1:64" ht="15">
      <c r="A9" s="64" t="s">
        <v>213</v>
      </c>
      <c r="B9" s="64" t="s">
        <v>212</v>
      </c>
      <c r="C9" s="65" t="s">
        <v>1734</v>
      </c>
      <c r="D9" s="66">
        <v>3</v>
      </c>
      <c r="E9" s="67" t="s">
        <v>132</v>
      </c>
      <c r="F9" s="68">
        <v>35</v>
      </c>
      <c r="G9" s="65"/>
      <c r="H9" s="69"/>
      <c r="I9" s="70"/>
      <c r="J9" s="70"/>
      <c r="K9" s="34" t="s">
        <v>66</v>
      </c>
      <c r="L9" s="77">
        <v>9</v>
      </c>
      <c r="M9" s="77"/>
      <c r="N9" s="72"/>
      <c r="O9" s="79" t="s">
        <v>280</v>
      </c>
      <c r="P9" s="81">
        <v>43761.41065972222</v>
      </c>
      <c r="Q9" s="79" t="s">
        <v>283</v>
      </c>
      <c r="R9" s="79"/>
      <c r="S9" s="79"/>
      <c r="T9" s="79"/>
      <c r="U9" s="79"/>
      <c r="V9" s="83" t="s">
        <v>393</v>
      </c>
      <c r="W9" s="81">
        <v>43761.41065972222</v>
      </c>
      <c r="X9" s="83" t="s">
        <v>432</v>
      </c>
      <c r="Y9" s="79"/>
      <c r="Z9" s="79"/>
      <c r="AA9" s="85" t="s">
        <v>501</v>
      </c>
      <c r="AB9" s="79"/>
      <c r="AC9" s="79" t="b">
        <v>0</v>
      </c>
      <c r="AD9" s="79">
        <v>0</v>
      </c>
      <c r="AE9" s="85" t="s">
        <v>571</v>
      </c>
      <c r="AF9" s="79" t="b">
        <v>0</v>
      </c>
      <c r="AG9" s="79" t="s">
        <v>576</v>
      </c>
      <c r="AH9" s="79"/>
      <c r="AI9" s="85" t="s">
        <v>571</v>
      </c>
      <c r="AJ9" s="79" t="b">
        <v>0</v>
      </c>
      <c r="AK9" s="79">
        <v>3</v>
      </c>
      <c r="AL9" s="85" t="s">
        <v>500</v>
      </c>
      <c r="AM9" s="79" t="s">
        <v>579</v>
      </c>
      <c r="AN9" s="79" t="b">
        <v>0</v>
      </c>
      <c r="AO9" s="85" t="s">
        <v>500</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v>1</v>
      </c>
      <c r="BE9" s="49">
        <v>5</v>
      </c>
      <c r="BF9" s="48">
        <v>0</v>
      </c>
      <c r="BG9" s="49">
        <v>0</v>
      </c>
      <c r="BH9" s="48">
        <v>0</v>
      </c>
      <c r="BI9" s="49">
        <v>0</v>
      </c>
      <c r="BJ9" s="48">
        <v>19</v>
      </c>
      <c r="BK9" s="49">
        <v>95</v>
      </c>
      <c r="BL9" s="48">
        <v>20</v>
      </c>
    </row>
    <row r="10" spans="1:64" ht="15">
      <c r="A10" s="64" t="s">
        <v>214</v>
      </c>
      <c r="B10" s="64" t="s">
        <v>256</v>
      </c>
      <c r="C10" s="65" t="s">
        <v>1734</v>
      </c>
      <c r="D10" s="66">
        <v>3</v>
      </c>
      <c r="E10" s="67" t="s">
        <v>132</v>
      </c>
      <c r="F10" s="68">
        <v>35</v>
      </c>
      <c r="G10" s="65"/>
      <c r="H10" s="69"/>
      <c r="I10" s="70"/>
      <c r="J10" s="70"/>
      <c r="K10" s="34" t="s">
        <v>65</v>
      </c>
      <c r="L10" s="77">
        <v>10</v>
      </c>
      <c r="M10" s="77"/>
      <c r="N10" s="72"/>
      <c r="O10" s="79" t="s">
        <v>280</v>
      </c>
      <c r="P10" s="81">
        <v>43761.447905092595</v>
      </c>
      <c r="Q10" s="79" t="s">
        <v>284</v>
      </c>
      <c r="R10" s="79"/>
      <c r="S10" s="79"/>
      <c r="T10" s="79" t="s">
        <v>357</v>
      </c>
      <c r="U10" s="83" t="s">
        <v>381</v>
      </c>
      <c r="V10" s="83" t="s">
        <v>381</v>
      </c>
      <c r="W10" s="81">
        <v>43761.447905092595</v>
      </c>
      <c r="X10" s="83" t="s">
        <v>433</v>
      </c>
      <c r="Y10" s="79"/>
      <c r="Z10" s="79"/>
      <c r="AA10" s="85" t="s">
        <v>502</v>
      </c>
      <c r="AB10" s="79"/>
      <c r="AC10" s="79" t="b">
        <v>0</v>
      </c>
      <c r="AD10" s="79">
        <v>1</v>
      </c>
      <c r="AE10" s="85" t="s">
        <v>571</v>
      </c>
      <c r="AF10" s="79" t="b">
        <v>0</v>
      </c>
      <c r="AG10" s="79" t="s">
        <v>576</v>
      </c>
      <c r="AH10" s="79"/>
      <c r="AI10" s="85" t="s">
        <v>571</v>
      </c>
      <c r="AJ10" s="79" t="b">
        <v>0</v>
      </c>
      <c r="AK10" s="79">
        <v>1</v>
      </c>
      <c r="AL10" s="85" t="s">
        <v>571</v>
      </c>
      <c r="AM10" s="79" t="s">
        <v>579</v>
      </c>
      <c r="AN10" s="79" t="b">
        <v>0</v>
      </c>
      <c r="AO10" s="85" t="s">
        <v>502</v>
      </c>
      <c r="AP10" s="79" t="s">
        <v>176</v>
      </c>
      <c r="AQ10" s="79">
        <v>0</v>
      </c>
      <c r="AR10" s="79">
        <v>0</v>
      </c>
      <c r="AS10" s="79"/>
      <c r="AT10" s="79"/>
      <c r="AU10" s="79"/>
      <c r="AV10" s="79"/>
      <c r="AW10" s="79"/>
      <c r="AX10" s="79"/>
      <c r="AY10" s="79"/>
      <c r="AZ10" s="79"/>
      <c r="BA10">
        <v>1</v>
      </c>
      <c r="BB10" s="78" t="str">
        <f>REPLACE(INDEX(GroupVertices[Group],MATCH(Edges[[#This Row],[Vertex 1]],GroupVertices[Vertex],0)),1,1,"")</f>
        <v>8</v>
      </c>
      <c r="BC10" s="78" t="str">
        <f>REPLACE(INDEX(GroupVertices[Group],MATCH(Edges[[#This Row],[Vertex 2]],GroupVertices[Vertex],0)),1,1,"")</f>
        <v>8</v>
      </c>
      <c r="BD10" s="48"/>
      <c r="BE10" s="49"/>
      <c r="BF10" s="48"/>
      <c r="BG10" s="49"/>
      <c r="BH10" s="48"/>
      <c r="BI10" s="49"/>
      <c r="BJ10" s="48"/>
      <c r="BK10" s="49"/>
      <c r="BL10" s="48"/>
    </row>
    <row r="11" spans="1:64" ht="15">
      <c r="A11" s="64" t="s">
        <v>214</v>
      </c>
      <c r="B11" s="64" t="s">
        <v>257</v>
      </c>
      <c r="C11" s="65" t="s">
        <v>1734</v>
      </c>
      <c r="D11" s="66">
        <v>3</v>
      </c>
      <c r="E11" s="67" t="s">
        <v>132</v>
      </c>
      <c r="F11" s="68">
        <v>35</v>
      </c>
      <c r="G11" s="65"/>
      <c r="H11" s="69"/>
      <c r="I11" s="70"/>
      <c r="J11" s="70"/>
      <c r="K11" s="34" t="s">
        <v>65</v>
      </c>
      <c r="L11" s="77">
        <v>11</v>
      </c>
      <c r="M11" s="77"/>
      <c r="N11" s="72"/>
      <c r="O11" s="79" t="s">
        <v>280</v>
      </c>
      <c r="P11" s="81">
        <v>43761.447905092595</v>
      </c>
      <c r="Q11" s="79" t="s">
        <v>284</v>
      </c>
      <c r="R11" s="79"/>
      <c r="S11" s="79"/>
      <c r="T11" s="79" t="s">
        <v>357</v>
      </c>
      <c r="U11" s="83" t="s">
        <v>381</v>
      </c>
      <c r="V11" s="83" t="s">
        <v>381</v>
      </c>
      <c r="W11" s="81">
        <v>43761.447905092595</v>
      </c>
      <c r="X11" s="83" t="s">
        <v>433</v>
      </c>
      <c r="Y11" s="79"/>
      <c r="Z11" s="79"/>
      <c r="AA11" s="85" t="s">
        <v>502</v>
      </c>
      <c r="AB11" s="79"/>
      <c r="AC11" s="79" t="b">
        <v>0</v>
      </c>
      <c r="AD11" s="79">
        <v>1</v>
      </c>
      <c r="AE11" s="85" t="s">
        <v>571</v>
      </c>
      <c r="AF11" s="79" t="b">
        <v>0</v>
      </c>
      <c r="AG11" s="79" t="s">
        <v>576</v>
      </c>
      <c r="AH11" s="79"/>
      <c r="AI11" s="85" t="s">
        <v>571</v>
      </c>
      <c r="AJ11" s="79" t="b">
        <v>0</v>
      </c>
      <c r="AK11" s="79">
        <v>1</v>
      </c>
      <c r="AL11" s="85" t="s">
        <v>571</v>
      </c>
      <c r="AM11" s="79" t="s">
        <v>579</v>
      </c>
      <c r="AN11" s="79" t="b">
        <v>0</v>
      </c>
      <c r="AO11" s="85" t="s">
        <v>502</v>
      </c>
      <c r="AP11" s="79" t="s">
        <v>176</v>
      </c>
      <c r="AQ11" s="79">
        <v>0</v>
      </c>
      <c r="AR11" s="79">
        <v>0</v>
      </c>
      <c r="AS11" s="79"/>
      <c r="AT11" s="79"/>
      <c r="AU11" s="79"/>
      <c r="AV11" s="79"/>
      <c r="AW11" s="79"/>
      <c r="AX11" s="79"/>
      <c r="AY11" s="79"/>
      <c r="AZ11" s="79"/>
      <c r="BA11">
        <v>1</v>
      </c>
      <c r="BB11" s="78" t="str">
        <f>REPLACE(INDEX(GroupVertices[Group],MATCH(Edges[[#This Row],[Vertex 1]],GroupVertices[Vertex],0)),1,1,"")</f>
        <v>8</v>
      </c>
      <c r="BC11" s="78" t="str">
        <f>REPLACE(INDEX(GroupVertices[Group],MATCH(Edges[[#This Row],[Vertex 2]],GroupVertices[Vertex],0)),1,1,"")</f>
        <v>8</v>
      </c>
      <c r="BD11" s="48">
        <v>0</v>
      </c>
      <c r="BE11" s="49">
        <v>0</v>
      </c>
      <c r="BF11" s="48">
        <v>0</v>
      </c>
      <c r="BG11" s="49">
        <v>0</v>
      </c>
      <c r="BH11" s="48">
        <v>0</v>
      </c>
      <c r="BI11" s="49">
        <v>0</v>
      </c>
      <c r="BJ11" s="48">
        <v>20</v>
      </c>
      <c r="BK11" s="49">
        <v>100</v>
      </c>
      <c r="BL11" s="48">
        <v>20</v>
      </c>
    </row>
    <row r="12" spans="1:64" ht="15">
      <c r="A12" s="64" t="s">
        <v>215</v>
      </c>
      <c r="B12" s="64" t="s">
        <v>228</v>
      </c>
      <c r="C12" s="65" t="s">
        <v>1734</v>
      </c>
      <c r="D12" s="66">
        <v>3</v>
      </c>
      <c r="E12" s="67" t="s">
        <v>132</v>
      </c>
      <c r="F12" s="68">
        <v>35</v>
      </c>
      <c r="G12" s="65"/>
      <c r="H12" s="69"/>
      <c r="I12" s="70"/>
      <c r="J12" s="70"/>
      <c r="K12" s="34" t="s">
        <v>65</v>
      </c>
      <c r="L12" s="77">
        <v>12</v>
      </c>
      <c r="M12" s="77"/>
      <c r="N12" s="72"/>
      <c r="O12" s="79" t="s">
        <v>280</v>
      </c>
      <c r="P12" s="81">
        <v>43762.35775462963</v>
      </c>
      <c r="Q12" s="79" t="s">
        <v>285</v>
      </c>
      <c r="R12" s="79"/>
      <c r="S12" s="79"/>
      <c r="T12" s="79"/>
      <c r="U12" s="79"/>
      <c r="V12" s="83" t="s">
        <v>394</v>
      </c>
      <c r="W12" s="81">
        <v>43762.35775462963</v>
      </c>
      <c r="X12" s="83" t="s">
        <v>434</v>
      </c>
      <c r="Y12" s="79"/>
      <c r="Z12" s="79"/>
      <c r="AA12" s="85" t="s">
        <v>503</v>
      </c>
      <c r="AB12" s="79"/>
      <c r="AC12" s="79" t="b">
        <v>0</v>
      </c>
      <c r="AD12" s="79">
        <v>0</v>
      </c>
      <c r="AE12" s="85" t="s">
        <v>571</v>
      </c>
      <c r="AF12" s="79" t="b">
        <v>0</v>
      </c>
      <c r="AG12" s="79" t="s">
        <v>576</v>
      </c>
      <c r="AH12" s="79"/>
      <c r="AI12" s="85" t="s">
        <v>571</v>
      </c>
      <c r="AJ12" s="79" t="b">
        <v>0</v>
      </c>
      <c r="AK12" s="79">
        <v>4</v>
      </c>
      <c r="AL12" s="85" t="s">
        <v>529</v>
      </c>
      <c r="AM12" s="79" t="s">
        <v>580</v>
      </c>
      <c r="AN12" s="79" t="b">
        <v>0</v>
      </c>
      <c r="AO12" s="85" t="s">
        <v>529</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14</v>
      </c>
      <c r="BK12" s="49">
        <v>100</v>
      </c>
      <c r="BL12" s="48">
        <v>14</v>
      </c>
    </row>
    <row r="13" spans="1:64" ht="15">
      <c r="A13" s="64" t="s">
        <v>216</v>
      </c>
      <c r="B13" s="64" t="s">
        <v>246</v>
      </c>
      <c r="C13" s="65" t="s">
        <v>1734</v>
      </c>
      <c r="D13" s="66">
        <v>3</v>
      </c>
      <c r="E13" s="67" t="s">
        <v>132</v>
      </c>
      <c r="F13" s="68">
        <v>35</v>
      </c>
      <c r="G13" s="65"/>
      <c r="H13" s="69"/>
      <c r="I13" s="70"/>
      <c r="J13" s="70"/>
      <c r="K13" s="34" t="s">
        <v>65</v>
      </c>
      <c r="L13" s="77">
        <v>13</v>
      </c>
      <c r="M13" s="77"/>
      <c r="N13" s="72"/>
      <c r="O13" s="79" t="s">
        <v>280</v>
      </c>
      <c r="P13" s="81">
        <v>43762.40509259259</v>
      </c>
      <c r="Q13" s="79" t="s">
        <v>286</v>
      </c>
      <c r="R13" s="79"/>
      <c r="S13" s="79"/>
      <c r="T13" s="79" t="s">
        <v>358</v>
      </c>
      <c r="U13" s="83" t="s">
        <v>382</v>
      </c>
      <c r="V13" s="83" t="s">
        <v>382</v>
      </c>
      <c r="W13" s="81">
        <v>43762.40509259259</v>
      </c>
      <c r="X13" s="83" t="s">
        <v>435</v>
      </c>
      <c r="Y13" s="79"/>
      <c r="Z13" s="79"/>
      <c r="AA13" s="85" t="s">
        <v>504</v>
      </c>
      <c r="AB13" s="79"/>
      <c r="AC13" s="79" t="b">
        <v>0</v>
      </c>
      <c r="AD13" s="79">
        <v>0</v>
      </c>
      <c r="AE13" s="85" t="s">
        <v>571</v>
      </c>
      <c r="AF13" s="79" t="b">
        <v>0</v>
      </c>
      <c r="AG13" s="79" t="s">
        <v>577</v>
      </c>
      <c r="AH13" s="79"/>
      <c r="AI13" s="85" t="s">
        <v>571</v>
      </c>
      <c r="AJ13" s="79" t="b">
        <v>0</v>
      </c>
      <c r="AK13" s="79">
        <v>0</v>
      </c>
      <c r="AL13" s="85" t="s">
        <v>571</v>
      </c>
      <c r="AM13" s="79" t="s">
        <v>581</v>
      </c>
      <c r="AN13" s="79" t="b">
        <v>0</v>
      </c>
      <c r="AO13" s="85" t="s">
        <v>504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5</v>
      </c>
      <c r="BE13" s="49">
        <v>17.857142857142858</v>
      </c>
      <c r="BF13" s="48">
        <v>0</v>
      </c>
      <c r="BG13" s="49">
        <v>0</v>
      </c>
      <c r="BH13" s="48">
        <v>0</v>
      </c>
      <c r="BI13" s="49">
        <v>0</v>
      </c>
      <c r="BJ13" s="48">
        <v>23</v>
      </c>
      <c r="BK13" s="49">
        <v>82.14285714285714</v>
      </c>
      <c r="BL13" s="48">
        <v>28</v>
      </c>
    </row>
    <row r="14" spans="1:64" ht="15">
      <c r="A14" s="64" t="s">
        <v>217</v>
      </c>
      <c r="B14" s="64" t="s">
        <v>228</v>
      </c>
      <c r="C14" s="65" t="s">
        <v>1734</v>
      </c>
      <c r="D14" s="66">
        <v>3</v>
      </c>
      <c r="E14" s="67" t="s">
        <v>132</v>
      </c>
      <c r="F14" s="68">
        <v>35</v>
      </c>
      <c r="G14" s="65"/>
      <c r="H14" s="69"/>
      <c r="I14" s="70"/>
      <c r="J14" s="70"/>
      <c r="K14" s="34" t="s">
        <v>65</v>
      </c>
      <c r="L14" s="77">
        <v>14</v>
      </c>
      <c r="M14" s="77"/>
      <c r="N14" s="72"/>
      <c r="O14" s="79" t="s">
        <v>280</v>
      </c>
      <c r="P14" s="81">
        <v>43762.490335648145</v>
      </c>
      <c r="Q14" s="79" t="s">
        <v>285</v>
      </c>
      <c r="R14" s="79"/>
      <c r="S14" s="79"/>
      <c r="T14" s="79"/>
      <c r="U14" s="79"/>
      <c r="V14" s="83" t="s">
        <v>395</v>
      </c>
      <c r="W14" s="81">
        <v>43762.490335648145</v>
      </c>
      <c r="X14" s="83" t="s">
        <v>436</v>
      </c>
      <c r="Y14" s="79"/>
      <c r="Z14" s="79"/>
      <c r="AA14" s="85" t="s">
        <v>505</v>
      </c>
      <c r="AB14" s="79"/>
      <c r="AC14" s="79" t="b">
        <v>0</v>
      </c>
      <c r="AD14" s="79">
        <v>0</v>
      </c>
      <c r="AE14" s="85" t="s">
        <v>571</v>
      </c>
      <c r="AF14" s="79" t="b">
        <v>0</v>
      </c>
      <c r="AG14" s="79" t="s">
        <v>576</v>
      </c>
      <c r="AH14" s="79"/>
      <c r="AI14" s="85" t="s">
        <v>571</v>
      </c>
      <c r="AJ14" s="79" t="b">
        <v>0</v>
      </c>
      <c r="AK14" s="79">
        <v>7</v>
      </c>
      <c r="AL14" s="85" t="s">
        <v>529</v>
      </c>
      <c r="AM14" s="79" t="s">
        <v>582</v>
      </c>
      <c r="AN14" s="79" t="b">
        <v>0</v>
      </c>
      <c r="AO14" s="85" t="s">
        <v>529</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14</v>
      </c>
      <c r="BK14" s="49">
        <v>100</v>
      </c>
      <c r="BL14" s="48">
        <v>14</v>
      </c>
    </row>
    <row r="15" spans="1:64" ht="15">
      <c r="A15" s="64" t="s">
        <v>218</v>
      </c>
      <c r="B15" s="64" t="s">
        <v>258</v>
      </c>
      <c r="C15" s="65" t="s">
        <v>1734</v>
      </c>
      <c r="D15" s="66">
        <v>3</v>
      </c>
      <c r="E15" s="67" t="s">
        <v>132</v>
      </c>
      <c r="F15" s="68">
        <v>35</v>
      </c>
      <c r="G15" s="65"/>
      <c r="H15" s="69"/>
      <c r="I15" s="70"/>
      <c r="J15" s="70"/>
      <c r="K15" s="34" t="s">
        <v>65</v>
      </c>
      <c r="L15" s="77">
        <v>15</v>
      </c>
      <c r="M15" s="77"/>
      <c r="N15" s="72"/>
      <c r="O15" s="79" t="s">
        <v>280</v>
      </c>
      <c r="P15" s="81">
        <v>43766.50119212963</v>
      </c>
      <c r="Q15" s="79" t="s">
        <v>287</v>
      </c>
      <c r="R15" s="79"/>
      <c r="S15" s="79"/>
      <c r="T15" s="79" t="s">
        <v>359</v>
      </c>
      <c r="U15" s="79"/>
      <c r="V15" s="83" t="s">
        <v>396</v>
      </c>
      <c r="W15" s="81">
        <v>43766.50119212963</v>
      </c>
      <c r="X15" s="83" t="s">
        <v>437</v>
      </c>
      <c r="Y15" s="79"/>
      <c r="Z15" s="79"/>
      <c r="AA15" s="85" t="s">
        <v>506</v>
      </c>
      <c r="AB15" s="79"/>
      <c r="AC15" s="79" t="b">
        <v>0</v>
      </c>
      <c r="AD15" s="79">
        <v>0</v>
      </c>
      <c r="AE15" s="85" t="s">
        <v>571</v>
      </c>
      <c r="AF15" s="79" t="b">
        <v>0</v>
      </c>
      <c r="AG15" s="79" t="s">
        <v>576</v>
      </c>
      <c r="AH15" s="79"/>
      <c r="AI15" s="85" t="s">
        <v>571</v>
      </c>
      <c r="AJ15" s="79" t="b">
        <v>0</v>
      </c>
      <c r="AK15" s="79">
        <v>4</v>
      </c>
      <c r="AL15" s="85" t="s">
        <v>545</v>
      </c>
      <c r="AM15" s="79" t="s">
        <v>583</v>
      </c>
      <c r="AN15" s="79" t="b">
        <v>0</v>
      </c>
      <c r="AO15" s="85" t="s">
        <v>545</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14</v>
      </c>
      <c r="BK15" s="49">
        <v>100</v>
      </c>
      <c r="BL15" s="48">
        <v>14</v>
      </c>
    </row>
    <row r="16" spans="1:64" ht="15">
      <c r="A16" s="64" t="s">
        <v>218</v>
      </c>
      <c r="B16" s="64" t="s">
        <v>246</v>
      </c>
      <c r="C16" s="65" t="s">
        <v>1734</v>
      </c>
      <c r="D16" s="66">
        <v>3</v>
      </c>
      <c r="E16" s="67" t="s">
        <v>132</v>
      </c>
      <c r="F16" s="68">
        <v>35</v>
      </c>
      <c r="G16" s="65"/>
      <c r="H16" s="69"/>
      <c r="I16" s="70"/>
      <c r="J16" s="70"/>
      <c r="K16" s="34" t="s">
        <v>65</v>
      </c>
      <c r="L16" s="77">
        <v>16</v>
      </c>
      <c r="M16" s="77"/>
      <c r="N16" s="72"/>
      <c r="O16" s="79" t="s">
        <v>280</v>
      </c>
      <c r="P16" s="81">
        <v>43766.50119212963</v>
      </c>
      <c r="Q16" s="79" t="s">
        <v>287</v>
      </c>
      <c r="R16" s="79"/>
      <c r="S16" s="79"/>
      <c r="T16" s="79" t="s">
        <v>359</v>
      </c>
      <c r="U16" s="79"/>
      <c r="V16" s="83" t="s">
        <v>396</v>
      </c>
      <c r="W16" s="81">
        <v>43766.50119212963</v>
      </c>
      <c r="X16" s="83" t="s">
        <v>437</v>
      </c>
      <c r="Y16" s="79"/>
      <c r="Z16" s="79"/>
      <c r="AA16" s="85" t="s">
        <v>506</v>
      </c>
      <c r="AB16" s="79"/>
      <c r="AC16" s="79" t="b">
        <v>0</v>
      </c>
      <c r="AD16" s="79">
        <v>0</v>
      </c>
      <c r="AE16" s="85" t="s">
        <v>571</v>
      </c>
      <c r="AF16" s="79" t="b">
        <v>0</v>
      </c>
      <c r="AG16" s="79" t="s">
        <v>576</v>
      </c>
      <c r="AH16" s="79"/>
      <c r="AI16" s="85" t="s">
        <v>571</v>
      </c>
      <c r="AJ16" s="79" t="b">
        <v>0</v>
      </c>
      <c r="AK16" s="79">
        <v>4</v>
      </c>
      <c r="AL16" s="85" t="s">
        <v>545</v>
      </c>
      <c r="AM16" s="79" t="s">
        <v>583</v>
      </c>
      <c r="AN16" s="79" t="b">
        <v>0</v>
      </c>
      <c r="AO16" s="85" t="s">
        <v>545</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218</v>
      </c>
      <c r="B17" s="64" t="s">
        <v>228</v>
      </c>
      <c r="C17" s="65" t="s">
        <v>1734</v>
      </c>
      <c r="D17" s="66">
        <v>3</v>
      </c>
      <c r="E17" s="67" t="s">
        <v>132</v>
      </c>
      <c r="F17" s="68">
        <v>35</v>
      </c>
      <c r="G17" s="65"/>
      <c r="H17" s="69"/>
      <c r="I17" s="70"/>
      <c r="J17" s="70"/>
      <c r="K17" s="34" t="s">
        <v>65</v>
      </c>
      <c r="L17" s="77">
        <v>17</v>
      </c>
      <c r="M17" s="77"/>
      <c r="N17" s="72"/>
      <c r="O17" s="79" t="s">
        <v>280</v>
      </c>
      <c r="P17" s="81">
        <v>43766.50119212963</v>
      </c>
      <c r="Q17" s="79" t="s">
        <v>287</v>
      </c>
      <c r="R17" s="79"/>
      <c r="S17" s="79"/>
      <c r="T17" s="79" t="s">
        <v>359</v>
      </c>
      <c r="U17" s="79"/>
      <c r="V17" s="83" t="s">
        <v>396</v>
      </c>
      <c r="W17" s="81">
        <v>43766.50119212963</v>
      </c>
      <c r="X17" s="83" t="s">
        <v>437</v>
      </c>
      <c r="Y17" s="79"/>
      <c r="Z17" s="79"/>
      <c r="AA17" s="85" t="s">
        <v>506</v>
      </c>
      <c r="AB17" s="79"/>
      <c r="AC17" s="79" t="b">
        <v>0</v>
      </c>
      <c r="AD17" s="79">
        <v>0</v>
      </c>
      <c r="AE17" s="85" t="s">
        <v>571</v>
      </c>
      <c r="AF17" s="79" t="b">
        <v>0</v>
      </c>
      <c r="AG17" s="79" t="s">
        <v>576</v>
      </c>
      <c r="AH17" s="79"/>
      <c r="AI17" s="85" t="s">
        <v>571</v>
      </c>
      <c r="AJ17" s="79" t="b">
        <v>0</v>
      </c>
      <c r="AK17" s="79">
        <v>4</v>
      </c>
      <c r="AL17" s="85" t="s">
        <v>545</v>
      </c>
      <c r="AM17" s="79" t="s">
        <v>583</v>
      </c>
      <c r="AN17" s="79" t="b">
        <v>0</v>
      </c>
      <c r="AO17" s="85" t="s">
        <v>545</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219</v>
      </c>
      <c r="B18" s="64" t="s">
        <v>251</v>
      </c>
      <c r="C18" s="65" t="s">
        <v>1734</v>
      </c>
      <c r="D18" s="66">
        <v>3</v>
      </c>
      <c r="E18" s="67" t="s">
        <v>132</v>
      </c>
      <c r="F18" s="68">
        <v>35</v>
      </c>
      <c r="G18" s="65"/>
      <c r="H18" s="69"/>
      <c r="I18" s="70"/>
      <c r="J18" s="70"/>
      <c r="K18" s="34" t="s">
        <v>65</v>
      </c>
      <c r="L18" s="77">
        <v>18</v>
      </c>
      <c r="M18" s="77"/>
      <c r="N18" s="72"/>
      <c r="O18" s="79" t="s">
        <v>280</v>
      </c>
      <c r="P18" s="81">
        <v>43766.577569444446</v>
      </c>
      <c r="Q18" s="79" t="s">
        <v>288</v>
      </c>
      <c r="R18" s="79"/>
      <c r="S18" s="79"/>
      <c r="T18" s="79"/>
      <c r="U18" s="79"/>
      <c r="V18" s="83" t="s">
        <v>397</v>
      </c>
      <c r="W18" s="81">
        <v>43766.577569444446</v>
      </c>
      <c r="X18" s="83" t="s">
        <v>438</v>
      </c>
      <c r="Y18" s="79"/>
      <c r="Z18" s="79"/>
      <c r="AA18" s="85" t="s">
        <v>507</v>
      </c>
      <c r="AB18" s="79"/>
      <c r="AC18" s="79" t="b">
        <v>0</v>
      </c>
      <c r="AD18" s="79">
        <v>0</v>
      </c>
      <c r="AE18" s="85" t="s">
        <v>571</v>
      </c>
      <c r="AF18" s="79" t="b">
        <v>0</v>
      </c>
      <c r="AG18" s="79" t="s">
        <v>576</v>
      </c>
      <c r="AH18" s="79"/>
      <c r="AI18" s="85" t="s">
        <v>571</v>
      </c>
      <c r="AJ18" s="79" t="b">
        <v>0</v>
      </c>
      <c r="AK18" s="79">
        <v>3</v>
      </c>
      <c r="AL18" s="85" t="s">
        <v>563</v>
      </c>
      <c r="AM18" s="79" t="s">
        <v>578</v>
      </c>
      <c r="AN18" s="79" t="b">
        <v>0</v>
      </c>
      <c r="AO18" s="85" t="s">
        <v>563</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v>0</v>
      </c>
      <c r="BE18" s="49">
        <v>0</v>
      </c>
      <c r="BF18" s="48">
        <v>0</v>
      </c>
      <c r="BG18" s="49">
        <v>0</v>
      </c>
      <c r="BH18" s="48">
        <v>0</v>
      </c>
      <c r="BI18" s="49">
        <v>0</v>
      </c>
      <c r="BJ18" s="48">
        <v>14</v>
      </c>
      <c r="BK18" s="49">
        <v>100</v>
      </c>
      <c r="BL18" s="48">
        <v>14</v>
      </c>
    </row>
    <row r="19" spans="1:64" ht="15">
      <c r="A19" s="64" t="s">
        <v>220</v>
      </c>
      <c r="B19" s="64" t="s">
        <v>259</v>
      </c>
      <c r="C19" s="65" t="s">
        <v>1734</v>
      </c>
      <c r="D19" s="66">
        <v>3</v>
      </c>
      <c r="E19" s="67" t="s">
        <v>132</v>
      </c>
      <c r="F19" s="68">
        <v>35</v>
      </c>
      <c r="G19" s="65"/>
      <c r="H19" s="69"/>
      <c r="I19" s="70"/>
      <c r="J19" s="70"/>
      <c r="K19" s="34" t="s">
        <v>65</v>
      </c>
      <c r="L19" s="77">
        <v>19</v>
      </c>
      <c r="M19" s="77"/>
      <c r="N19" s="72"/>
      <c r="O19" s="79" t="s">
        <v>280</v>
      </c>
      <c r="P19" s="81">
        <v>43766.58037037037</v>
      </c>
      <c r="Q19" s="79" t="s">
        <v>289</v>
      </c>
      <c r="R19" s="79"/>
      <c r="S19" s="79"/>
      <c r="T19" s="79"/>
      <c r="U19" s="79"/>
      <c r="V19" s="83" t="s">
        <v>398</v>
      </c>
      <c r="W19" s="81">
        <v>43766.58037037037</v>
      </c>
      <c r="X19" s="83" t="s">
        <v>439</v>
      </c>
      <c r="Y19" s="79"/>
      <c r="Z19" s="79"/>
      <c r="AA19" s="85" t="s">
        <v>508</v>
      </c>
      <c r="AB19" s="85" t="s">
        <v>569</v>
      </c>
      <c r="AC19" s="79" t="b">
        <v>0</v>
      </c>
      <c r="AD19" s="79">
        <v>1</v>
      </c>
      <c r="AE19" s="85" t="s">
        <v>572</v>
      </c>
      <c r="AF19" s="79" t="b">
        <v>0</v>
      </c>
      <c r="AG19" s="79" t="s">
        <v>577</v>
      </c>
      <c r="AH19" s="79"/>
      <c r="AI19" s="85" t="s">
        <v>571</v>
      </c>
      <c r="AJ19" s="79" t="b">
        <v>0</v>
      </c>
      <c r="AK19" s="79">
        <v>0</v>
      </c>
      <c r="AL19" s="85" t="s">
        <v>571</v>
      </c>
      <c r="AM19" s="79" t="s">
        <v>578</v>
      </c>
      <c r="AN19" s="79" t="b">
        <v>0</v>
      </c>
      <c r="AO19" s="85" t="s">
        <v>569</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220</v>
      </c>
      <c r="B20" s="64" t="s">
        <v>260</v>
      </c>
      <c r="C20" s="65" t="s">
        <v>1734</v>
      </c>
      <c r="D20" s="66">
        <v>3</v>
      </c>
      <c r="E20" s="67" t="s">
        <v>132</v>
      </c>
      <c r="F20" s="68">
        <v>35</v>
      </c>
      <c r="G20" s="65"/>
      <c r="H20" s="69"/>
      <c r="I20" s="70"/>
      <c r="J20" s="70"/>
      <c r="K20" s="34" t="s">
        <v>65</v>
      </c>
      <c r="L20" s="77">
        <v>20</v>
      </c>
      <c r="M20" s="77"/>
      <c r="N20" s="72"/>
      <c r="O20" s="79" t="s">
        <v>280</v>
      </c>
      <c r="P20" s="81">
        <v>43766.58037037037</v>
      </c>
      <c r="Q20" s="79" t="s">
        <v>289</v>
      </c>
      <c r="R20" s="79"/>
      <c r="S20" s="79"/>
      <c r="T20" s="79"/>
      <c r="U20" s="79"/>
      <c r="V20" s="83" t="s">
        <v>398</v>
      </c>
      <c r="W20" s="81">
        <v>43766.58037037037</v>
      </c>
      <c r="X20" s="83" t="s">
        <v>439</v>
      </c>
      <c r="Y20" s="79"/>
      <c r="Z20" s="79"/>
      <c r="AA20" s="85" t="s">
        <v>508</v>
      </c>
      <c r="AB20" s="85" t="s">
        <v>569</v>
      </c>
      <c r="AC20" s="79" t="b">
        <v>0</v>
      </c>
      <c r="AD20" s="79">
        <v>1</v>
      </c>
      <c r="AE20" s="85" t="s">
        <v>572</v>
      </c>
      <c r="AF20" s="79" t="b">
        <v>0</v>
      </c>
      <c r="AG20" s="79" t="s">
        <v>577</v>
      </c>
      <c r="AH20" s="79"/>
      <c r="AI20" s="85" t="s">
        <v>571</v>
      </c>
      <c r="AJ20" s="79" t="b">
        <v>0</v>
      </c>
      <c r="AK20" s="79">
        <v>0</v>
      </c>
      <c r="AL20" s="85" t="s">
        <v>571</v>
      </c>
      <c r="AM20" s="79" t="s">
        <v>578</v>
      </c>
      <c r="AN20" s="79" t="b">
        <v>0</v>
      </c>
      <c r="AO20" s="85" t="s">
        <v>569</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220</v>
      </c>
      <c r="B21" s="64" t="s">
        <v>261</v>
      </c>
      <c r="C21" s="65" t="s">
        <v>1734</v>
      </c>
      <c r="D21" s="66">
        <v>3</v>
      </c>
      <c r="E21" s="67" t="s">
        <v>132</v>
      </c>
      <c r="F21" s="68">
        <v>35</v>
      </c>
      <c r="G21" s="65"/>
      <c r="H21" s="69"/>
      <c r="I21" s="70"/>
      <c r="J21" s="70"/>
      <c r="K21" s="34" t="s">
        <v>65</v>
      </c>
      <c r="L21" s="77">
        <v>21</v>
      </c>
      <c r="M21" s="77"/>
      <c r="N21" s="72"/>
      <c r="O21" s="79" t="s">
        <v>280</v>
      </c>
      <c r="P21" s="81">
        <v>43766.58037037037</v>
      </c>
      <c r="Q21" s="79" t="s">
        <v>289</v>
      </c>
      <c r="R21" s="79"/>
      <c r="S21" s="79"/>
      <c r="T21" s="79"/>
      <c r="U21" s="79"/>
      <c r="V21" s="83" t="s">
        <v>398</v>
      </c>
      <c r="W21" s="81">
        <v>43766.58037037037</v>
      </c>
      <c r="X21" s="83" t="s">
        <v>439</v>
      </c>
      <c r="Y21" s="79"/>
      <c r="Z21" s="79"/>
      <c r="AA21" s="85" t="s">
        <v>508</v>
      </c>
      <c r="AB21" s="85" t="s">
        <v>569</v>
      </c>
      <c r="AC21" s="79" t="b">
        <v>0</v>
      </c>
      <c r="AD21" s="79">
        <v>1</v>
      </c>
      <c r="AE21" s="85" t="s">
        <v>572</v>
      </c>
      <c r="AF21" s="79" t="b">
        <v>0</v>
      </c>
      <c r="AG21" s="79" t="s">
        <v>577</v>
      </c>
      <c r="AH21" s="79"/>
      <c r="AI21" s="85" t="s">
        <v>571</v>
      </c>
      <c r="AJ21" s="79" t="b">
        <v>0</v>
      </c>
      <c r="AK21" s="79">
        <v>0</v>
      </c>
      <c r="AL21" s="85" t="s">
        <v>571</v>
      </c>
      <c r="AM21" s="79" t="s">
        <v>578</v>
      </c>
      <c r="AN21" s="79" t="b">
        <v>0</v>
      </c>
      <c r="AO21" s="85" t="s">
        <v>569</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220</v>
      </c>
      <c r="B22" s="64" t="s">
        <v>262</v>
      </c>
      <c r="C22" s="65" t="s">
        <v>1734</v>
      </c>
      <c r="D22" s="66">
        <v>3</v>
      </c>
      <c r="E22" s="67" t="s">
        <v>132</v>
      </c>
      <c r="F22" s="68">
        <v>35</v>
      </c>
      <c r="G22" s="65"/>
      <c r="H22" s="69"/>
      <c r="I22" s="70"/>
      <c r="J22" s="70"/>
      <c r="K22" s="34" t="s">
        <v>65</v>
      </c>
      <c r="L22" s="77">
        <v>22</v>
      </c>
      <c r="M22" s="77"/>
      <c r="N22" s="72"/>
      <c r="O22" s="79" t="s">
        <v>280</v>
      </c>
      <c r="P22" s="81">
        <v>43766.58037037037</v>
      </c>
      <c r="Q22" s="79" t="s">
        <v>289</v>
      </c>
      <c r="R22" s="79"/>
      <c r="S22" s="79"/>
      <c r="T22" s="79"/>
      <c r="U22" s="79"/>
      <c r="V22" s="83" t="s">
        <v>398</v>
      </c>
      <c r="W22" s="81">
        <v>43766.58037037037</v>
      </c>
      <c r="X22" s="83" t="s">
        <v>439</v>
      </c>
      <c r="Y22" s="79"/>
      <c r="Z22" s="79"/>
      <c r="AA22" s="85" t="s">
        <v>508</v>
      </c>
      <c r="AB22" s="85" t="s">
        <v>569</v>
      </c>
      <c r="AC22" s="79" t="b">
        <v>0</v>
      </c>
      <c r="AD22" s="79">
        <v>1</v>
      </c>
      <c r="AE22" s="85" t="s">
        <v>572</v>
      </c>
      <c r="AF22" s="79" t="b">
        <v>0</v>
      </c>
      <c r="AG22" s="79" t="s">
        <v>577</v>
      </c>
      <c r="AH22" s="79"/>
      <c r="AI22" s="85" t="s">
        <v>571</v>
      </c>
      <c r="AJ22" s="79" t="b">
        <v>0</v>
      </c>
      <c r="AK22" s="79">
        <v>0</v>
      </c>
      <c r="AL22" s="85" t="s">
        <v>571</v>
      </c>
      <c r="AM22" s="79" t="s">
        <v>578</v>
      </c>
      <c r="AN22" s="79" t="b">
        <v>0</v>
      </c>
      <c r="AO22" s="85" t="s">
        <v>569</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220</v>
      </c>
      <c r="B23" s="64" t="s">
        <v>263</v>
      </c>
      <c r="C23" s="65" t="s">
        <v>1734</v>
      </c>
      <c r="D23" s="66">
        <v>3</v>
      </c>
      <c r="E23" s="67" t="s">
        <v>132</v>
      </c>
      <c r="F23" s="68">
        <v>35</v>
      </c>
      <c r="G23" s="65"/>
      <c r="H23" s="69"/>
      <c r="I23" s="70"/>
      <c r="J23" s="70"/>
      <c r="K23" s="34" t="s">
        <v>65</v>
      </c>
      <c r="L23" s="77">
        <v>23</v>
      </c>
      <c r="M23" s="77"/>
      <c r="N23" s="72"/>
      <c r="O23" s="79" t="s">
        <v>280</v>
      </c>
      <c r="P23" s="81">
        <v>43766.58037037037</v>
      </c>
      <c r="Q23" s="79" t="s">
        <v>289</v>
      </c>
      <c r="R23" s="79"/>
      <c r="S23" s="79"/>
      <c r="T23" s="79"/>
      <c r="U23" s="79"/>
      <c r="V23" s="83" t="s">
        <v>398</v>
      </c>
      <c r="W23" s="81">
        <v>43766.58037037037</v>
      </c>
      <c r="X23" s="83" t="s">
        <v>439</v>
      </c>
      <c r="Y23" s="79"/>
      <c r="Z23" s="79"/>
      <c r="AA23" s="85" t="s">
        <v>508</v>
      </c>
      <c r="AB23" s="85" t="s">
        <v>569</v>
      </c>
      <c r="AC23" s="79" t="b">
        <v>0</v>
      </c>
      <c r="AD23" s="79">
        <v>1</v>
      </c>
      <c r="AE23" s="85" t="s">
        <v>572</v>
      </c>
      <c r="AF23" s="79" t="b">
        <v>0</v>
      </c>
      <c r="AG23" s="79" t="s">
        <v>577</v>
      </c>
      <c r="AH23" s="79"/>
      <c r="AI23" s="85" t="s">
        <v>571</v>
      </c>
      <c r="AJ23" s="79" t="b">
        <v>0</v>
      </c>
      <c r="AK23" s="79">
        <v>0</v>
      </c>
      <c r="AL23" s="85" t="s">
        <v>571</v>
      </c>
      <c r="AM23" s="79" t="s">
        <v>578</v>
      </c>
      <c r="AN23" s="79" t="b">
        <v>0</v>
      </c>
      <c r="AO23" s="85" t="s">
        <v>569</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220</v>
      </c>
      <c r="B24" s="64" t="s">
        <v>264</v>
      </c>
      <c r="C24" s="65" t="s">
        <v>1734</v>
      </c>
      <c r="D24" s="66">
        <v>3</v>
      </c>
      <c r="E24" s="67" t="s">
        <v>132</v>
      </c>
      <c r="F24" s="68">
        <v>35</v>
      </c>
      <c r="G24" s="65"/>
      <c r="H24" s="69"/>
      <c r="I24" s="70"/>
      <c r="J24" s="70"/>
      <c r="K24" s="34" t="s">
        <v>65</v>
      </c>
      <c r="L24" s="77">
        <v>24</v>
      </c>
      <c r="M24" s="77"/>
      <c r="N24" s="72"/>
      <c r="O24" s="79" t="s">
        <v>280</v>
      </c>
      <c r="P24" s="81">
        <v>43766.58037037037</v>
      </c>
      <c r="Q24" s="79" t="s">
        <v>289</v>
      </c>
      <c r="R24" s="79"/>
      <c r="S24" s="79"/>
      <c r="T24" s="79"/>
      <c r="U24" s="79"/>
      <c r="V24" s="83" t="s">
        <v>398</v>
      </c>
      <c r="W24" s="81">
        <v>43766.58037037037</v>
      </c>
      <c r="X24" s="83" t="s">
        <v>439</v>
      </c>
      <c r="Y24" s="79"/>
      <c r="Z24" s="79"/>
      <c r="AA24" s="85" t="s">
        <v>508</v>
      </c>
      <c r="AB24" s="85" t="s">
        <v>569</v>
      </c>
      <c r="AC24" s="79" t="b">
        <v>0</v>
      </c>
      <c r="AD24" s="79">
        <v>1</v>
      </c>
      <c r="AE24" s="85" t="s">
        <v>572</v>
      </c>
      <c r="AF24" s="79" t="b">
        <v>0</v>
      </c>
      <c r="AG24" s="79" t="s">
        <v>577</v>
      </c>
      <c r="AH24" s="79"/>
      <c r="AI24" s="85" t="s">
        <v>571</v>
      </c>
      <c r="AJ24" s="79" t="b">
        <v>0</v>
      </c>
      <c r="AK24" s="79">
        <v>0</v>
      </c>
      <c r="AL24" s="85" t="s">
        <v>571</v>
      </c>
      <c r="AM24" s="79" t="s">
        <v>578</v>
      </c>
      <c r="AN24" s="79" t="b">
        <v>0</v>
      </c>
      <c r="AO24" s="85" t="s">
        <v>569</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220</v>
      </c>
      <c r="B25" s="64" t="s">
        <v>265</v>
      </c>
      <c r="C25" s="65" t="s">
        <v>1734</v>
      </c>
      <c r="D25" s="66">
        <v>3</v>
      </c>
      <c r="E25" s="67" t="s">
        <v>132</v>
      </c>
      <c r="F25" s="68">
        <v>35</v>
      </c>
      <c r="G25" s="65"/>
      <c r="H25" s="69"/>
      <c r="I25" s="70"/>
      <c r="J25" s="70"/>
      <c r="K25" s="34" t="s">
        <v>65</v>
      </c>
      <c r="L25" s="77">
        <v>25</v>
      </c>
      <c r="M25" s="77"/>
      <c r="N25" s="72"/>
      <c r="O25" s="79" t="s">
        <v>280</v>
      </c>
      <c r="P25" s="81">
        <v>43766.58037037037</v>
      </c>
      <c r="Q25" s="79" t="s">
        <v>289</v>
      </c>
      <c r="R25" s="79"/>
      <c r="S25" s="79"/>
      <c r="T25" s="79"/>
      <c r="U25" s="79"/>
      <c r="V25" s="83" t="s">
        <v>398</v>
      </c>
      <c r="W25" s="81">
        <v>43766.58037037037</v>
      </c>
      <c r="X25" s="83" t="s">
        <v>439</v>
      </c>
      <c r="Y25" s="79"/>
      <c r="Z25" s="79"/>
      <c r="AA25" s="85" t="s">
        <v>508</v>
      </c>
      <c r="AB25" s="85" t="s">
        <v>569</v>
      </c>
      <c r="AC25" s="79" t="b">
        <v>0</v>
      </c>
      <c r="AD25" s="79">
        <v>1</v>
      </c>
      <c r="AE25" s="85" t="s">
        <v>572</v>
      </c>
      <c r="AF25" s="79" t="b">
        <v>0</v>
      </c>
      <c r="AG25" s="79" t="s">
        <v>577</v>
      </c>
      <c r="AH25" s="79"/>
      <c r="AI25" s="85" t="s">
        <v>571</v>
      </c>
      <c r="AJ25" s="79" t="b">
        <v>0</v>
      </c>
      <c r="AK25" s="79">
        <v>0</v>
      </c>
      <c r="AL25" s="85" t="s">
        <v>571</v>
      </c>
      <c r="AM25" s="79" t="s">
        <v>578</v>
      </c>
      <c r="AN25" s="79" t="b">
        <v>0</v>
      </c>
      <c r="AO25" s="85" t="s">
        <v>569</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220</v>
      </c>
      <c r="B26" s="64" t="s">
        <v>266</v>
      </c>
      <c r="C26" s="65" t="s">
        <v>1734</v>
      </c>
      <c r="D26" s="66">
        <v>3</v>
      </c>
      <c r="E26" s="67" t="s">
        <v>132</v>
      </c>
      <c r="F26" s="68">
        <v>35</v>
      </c>
      <c r="G26" s="65"/>
      <c r="H26" s="69"/>
      <c r="I26" s="70"/>
      <c r="J26" s="70"/>
      <c r="K26" s="34" t="s">
        <v>65</v>
      </c>
      <c r="L26" s="77">
        <v>26</v>
      </c>
      <c r="M26" s="77"/>
      <c r="N26" s="72"/>
      <c r="O26" s="79" t="s">
        <v>280</v>
      </c>
      <c r="P26" s="81">
        <v>43766.58037037037</v>
      </c>
      <c r="Q26" s="79" t="s">
        <v>289</v>
      </c>
      <c r="R26" s="79"/>
      <c r="S26" s="79"/>
      <c r="T26" s="79"/>
      <c r="U26" s="79"/>
      <c r="V26" s="83" t="s">
        <v>398</v>
      </c>
      <c r="W26" s="81">
        <v>43766.58037037037</v>
      </c>
      <c r="X26" s="83" t="s">
        <v>439</v>
      </c>
      <c r="Y26" s="79"/>
      <c r="Z26" s="79"/>
      <c r="AA26" s="85" t="s">
        <v>508</v>
      </c>
      <c r="AB26" s="85" t="s">
        <v>569</v>
      </c>
      <c r="AC26" s="79" t="b">
        <v>0</v>
      </c>
      <c r="AD26" s="79">
        <v>1</v>
      </c>
      <c r="AE26" s="85" t="s">
        <v>572</v>
      </c>
      <c r="AF26" s="79" t="b">
        <v>0</v>
      </c>
      <c r="AG26" s="79" t="s">
        <v>577</v>
      </c>
      <c r="AH26" s="79"/>
      <c r="AI26" s="85" t="s">
        <v>571</v>
      </c>
      <c r="AJ26" s="79" t="b">
        <v>0</v>
      </c>
      <c r="AK26" s="79">
        <v>0</v>
      </c>
      <c r="AL26" s="85" t="s">
        <v>571</v>
      </c>
      <c r="AM26" s="79" t="s">
        <v>578</v>
      </c>
      <c r="AN26" s="79" t="b">
        <v>0</v>
      </c>
      <c r="AO26" s="85" t="s">
        <v>569</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220</v>
      </c>
      <c r="B27" s="64" t="s">
        <v>267</v>
      </c>
      <c r="C27" s="65" t="s">
        <v>1734</v>
      </c>
      <c r="D27" s="66">
        <v>3</v>
      </c>
      <c r="E27" s="67" t="s">
        <v>132</v>
      </c>
      <c r="F27" s="68">
        <v>35</v>
      </c>
      <c r="G27" s="65"/>
      <c r="H27" s="69"/>
      <c r="I27" s="70"/>
      <c r="J27" s="70"/>
      <c r="K27" s="34" t="s">
        <v>65</v>
      </c>
      <c r="L27" s="77">
        <v>27</v>
      </c>
      <c r="M27" s="77"/>
      <c r="N27" s="72"/>
      <c r="O27" s="79" t="s">
        <v>280</v>
      </c>
      <c r="P27" s="81">
        <v>43766.58037037037</v>
      </c>
      <c r="Q27" s="79" t="s">
        <v>289</v>
      </c>
      <c r="R27" s="79"/>
      <c r="S27" s="79"/>
      <c r="T27" s="79"/>
      <c r="U27" s="79"/>
      <c r="V27" s="83" t="s">
        <v>398</v>
      </c>
      <c r="W27" s="81">
        <v>43766.58037037037</v>
      </c>
      <c r="X27" s="83" t="s">
        <v>439</v>
      </c>
      <c r="Y27" s="79"/>
      <c r="Z27" s="79"/>
      <c r="AA27" s="85" t="s">
        <v>508</v>
      </c>
      <c r="AB27" s="85" t="s">
        <v>569</v>
      </c>
      <c r="AC27" s="79" t="b">
        <v>0</v>
      </c>
      <c r="AD27" s="79">
        <v>1</v>
      </c>
      <c r="AE27" s="85" t="s">
        <v>572</v>
      </c>
      <c r="AF27" s="79" t="b">
        <v>0</v>
      </c>
      <c r="AG27" s="79" t="s">
        <v>577</v>
      </c>
      <c r="AH27" s="79"/>
      <c r="AI27" s="85" t="s">
        <v>571</v>
      </c>
      <c r="AJ27" s="79" t="b">
        <v>0</v>
      </c>
      <c r="AK27" s="79">
        <v>0</v>
      </c>
      <c r="AL27" s="85" t="s">
        <v>571</v>
      </c>
      <c r="AM27" s="79" t="s">
        <v>578</v>
      </c>
      <c r="AN27" s="79" t="b">
        <v>0</v>
      </c>
      <c r="AO27" s="85" t="s">
        <v>569</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220</v>
      </c>
      <c r="B28" s="64" t="s">
        <v>268</v>
      </c>
      <c r="C28" s="65" t="s">
        <v>1734</v>
      </c>
      <c r="D28" s="66">
        <v>3</v>
      </c>
      <c r="E28" s="67" t="s">
        <v>132</v>
      </c>
      <c r="F28" s="68">
        <v>35</v>
      </c>
      <c r="G28" s="65"/>
      <c r="H28" s="69"/>
      <c r="I28" s="70"/>
      <c r="J28" s="70"/>
      <c r="K28" s="34" t="s">
        <v>65</v>
      </c>
      <c r="L28" s="77">
        <v>28</v>
      </c>
      <c r="M28" s="77"/>
      <c r="N28" s="72"/>
      <c r="O28" s="79" t="s">
        <v>280</v>
      </c>
      <c r="P28" s="81">
        <v>43766.58037037037</v>
      </c>
      <c r="Q28" s="79" t="s">
        <v>289</v>
      </c>
      <c r="R28" s="79"/>
      <c r="S28" s="79"/>
      <c r="T28" s="79"/>
      <c r="U28" s="79"/>
      <c r="V28" s="83" t="s">
        <v>398</v>
      </c>
      <c r="W28" s="81">
        <v>43766.58037037037</v>
      </c>
      <c r="X28" s="83" t="s">
        <v>439</v>
      </c>
      <c r="Y28" s="79"/>
      <c r="Z28" s="79"/>
      <c r="AA28" s="85" t="s">
        <v>508</v>
      </c>
      <c r="AB28" s="85" t="s">
        <v>569</v>
      </c>
      <c r="AC28" s="79" t="b">
        <v>0</v>
      </c>
      <c r="AD28" s="79">
        <v>1</v>
      </c>
      <c r="AE28" s="85" t="s">
        <v>572</v>
      </c>
      <c r="AF28" s="79" t="b">
        <v>0</v>
      </c>
      <c r="AG28" s="79" t="s">
        <v>577</v>
      </c>
      <c r="AH28" s="79"/>
      <c r="AI28" s="85" t="s">
        <v>571</v>
      </c>
      <c r="AJ28" s="79" t="b">
        <v>0</v>
      </c>
      <c r="AK28" s="79">
        <v>0</v>
      </c>
      <c r="AL28" s="85" t="s">
        <v>571</v>
      </c>
      <c r="AM28" s="79" t="s">
        <v>578</v>
      </c>
      <c r="AN28" s="79" t="b">
        <v>0</v>
      </c>
      <c r="AO28" s="85" t="s">
        <v>569</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220</v>
      </c>
      <c r="B29" s="64" t="s">
        <v>269</v>
      </c>
      <c r="C29" s="65" t="s">
        <v>1734</v>
      </c>
      <c r="D29" s="66">
        <v>3</v>
      </c>
      <c r="E29" s="67" t="s">
        <v>132</v>
      </c>
      <c r="F29" s="68">
        <v>35</v>
      </c>
      <c r="G29" s="65"/>
      <c r="H29" s="69"/>
      <c r="I29" s="70"/>
      <c r="J29" s="70"/>
      <c r="K29" s="34" t="s">
        <v>65</v>
      </c>
      <c r="L29" s="77">
        <v>29</v>
      </c>
      <c r="M29" s="77"/>
      <c r="N29" s="72"/>
      <c r="O29" s="79" t="s">
        <v>280</v>
      </c>
      <c r="P29" s="81">
        <v>43766.58037037037</v>
      </c>
      <c r="Q29" s="79" t="s">
        <v>289</v>
      </c>
      <c r="R29" s="79"/>
      <c r="S29" s="79"/>
      <c r="T29" s="79"/>
      <c r="U29" s="79"/>
      <c r="V29" s="83" t="s">
        <v>398</v>
      </c>
      <c r="W29" s="81">
        <v>43766.58037037037</v>
      </c>
      <c r="X29" s="83" t="s">
        <v>439</v>
      </c>
      <c r="Y29" s="79"/>
      <c r="Z29" s="79"/>
      <c r="AA29" s="85" t="s">
        <v>508</v>
      </c>
      <c r="AB29" s="85" t="s">
        <v>569</v>
      </c>
      <c r="AC29" s="79" t="b">
        <v>0</v>
      </c>
      <c r="AD29" s="79">
        <v>1</v>
      </c>
      <c r="AE29" s="85" t="s">
        <v>572</v>
      </c>
      <c r="AF29" s="79" t="b">
        <v>0</v>
      </c>
      <c r="AG29" s="79" t="s">
        <v>577</v>
      </c>
      <c r="AH29" s="79"/>
      <c r="AI29" s="85" t="s">
        <v>571</v>
      </c>
      <c r="AJ29" s="79" t="b">
        <v>0</v>
      </c>
      <c r="AK29" s="79">
        <v>0</v>
      </c>
      <c r="AL29" s="85" t="s">
        <v>571</v>
      </c>
      <c r="AM29" s="79" t="s">
        <v>578</v>
      </c>
      <c r="AN29" s="79" t="b">
        <v>0</v>
      </c>
      <c r="AO29" s="85" t="s">
        <v>569</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220</v>
      </c>
      <c r="B30" s="64" t="s">
        <v>246</v>
      </c>
      <c r="C30" s="65" t="s">
        <v>1734</v>
      </c>
      <c r="D30" s="66">
        <v>3</v>
      </c>
      <c r="E30" s="67" t="s">
        <v>132</v>
      </c>
      <c r="F30" s="68">
        <v>35</v>
      </c>
      <c r="G30" s="65"/>
      <c r="H30" s="69"/>
      <c r="I30" s="70"/>
      <c r="J30" s="70"/>
      <c r="K30" s="34" t="s">
        <v>65</v>
      </c>
      <c r="L30" s="77">
        <v>30</v>
      </c>
      <c r="M30" s="77"/>
      <c r="N30" s="72"/>
      <c r="O30" s="79" t="s">
        <v>280</v>
      </c>
      <c r="P30" s="81">
        <v>43766.58037037037</v>
      </c>
      <c r="Q30" s="79" t="s">
        <v>289</v>
      </c>
      <c r="R30" s="79"/>
      <c r="S30" s="79"/>
      <c r="T30" s="79"/>
      <c r="U30" s="79"/>
      <c r="V30" s="83" t="s">
        <v>398</v>
      </c>
      <c r="W30" s="81">
        <v>43766.58037037037</v>
      </c>
      <c r="X30" s="83" t="s">
        <v>439</v>
      </c>
      <c r="Y30" s="79"/>
      <c r="Z30" s="79"/>
      <c r="AA30" s="85" t="s">
        <v>508</v>
      </c>
      <c r="AB30" s="85" t="s">
        <v>569</v>
      </c>
      <c r="AC30" s="79" t="b">
        <v>0</v>
      </c>
      <c r="AD30" s="79">
        <v>1</v>
      </c>
      <c r="AE30" s="85" t="s">
        <v>572</v>
      </c>
      <c r="AF30" s="79" t="b">
        <v>0</v>
      </c>
      <c r="AG30" s="79" t="s">
        <v>577</v>
      </c>
      <c r="AH30" s="79"/>
      <c r="AI30" s="85" t="s">
        <v>571</v>
      </c>
      <c r="AJ30" s="79" t="b">
        <v>0</v>
      </c>
      <c r="AK30" s="79">
        <v>0</v>
      </c>
      <c r="AL30" s="85" t="s">
        <v>571</v>
      </c>
      <c r="AM30" s="79" t="s">
        <v>578</v>
      </c>
      <c r="AN30" s="79" t="b">
        <v>0</v>
      </c>
      <c r="AO30" s="85" t="s">
        <v>569</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1</v>
      </c>
      <c r="BD30" s="48"/>
      <c r="BE30" s="49"/>
      <c r="BF30" s="48"/>
      <c r="BG30" s="49"/>
      <c r="BH30" s="48"/>
      <c r="BI30" s="49"/>
      <c r="BJ30" s="48"/>
      <c r="BK30" s="49"/>
      <c r="BL30" s="48"/>
    </row>
    <row r="31" spans="1:64" ht="15">
      <c r="A31" s="64" t="s">
        <v>220</v>
      </c>
      <c r="B31" s="64" t="s">
        <v>250</v>
      </c>
      <c r="C31" s="65" t="s">
        <v>1734</v>
      </c>
      <c r="D31" s="66">
        <v>3</v>
      </c>
      <c r="E31" s="67" t="s">
        <v>132</v>
      </c>
      <c r="F31" s="68">
        <v>35</v>
      </c>
      <c r="G31" s="65"/>
      <c r="H31" s="69"/>
      <c r="I31" s="70"/>
      <c r="J31" s="70"/>
      <c r="K31" s="34" t="s">
        <v>65</v>
      </c>
      <c r="L31" s="77">
        <v>31</v>
      </c>
      <c r="M31" s="77"/>
      <c r="N31" s="72"/>
      <c r="O31" s="79" t="s">
        <v>280</v>
      </c>
      <c r="P31" s="81">
        <v>43766.58037037037</v>
      </c>
      <c r="Q31" s="79" t="s">
        <v>289</v>
      </c>
      <c r="R31" s="79"/>
      <c r="S31" s="79"/>
      <c r="T31" s="79"/>
      <c r="U31" s="79"/>
      <c r="V31" s="83" t="s">
        <v>398</v>
      </c>
      <c r="W31" s="81">
        <v>43766.58037037037</v>
      </c>
      <c r="X31" s="83" t="s">
        <v>439</v>
      </c>
      <c r="Y31" s="79"/>
      <c r="Z31" s="79"/>
      <c r="AA31" s="85" t="s">
        <v>508</v>
      </c>
      <c r="AB31" s="85" t="s">
        <v>569</v>
      </c>
      <c r="AC31" s="79" t="b">
        <v>0</v>
      </c>
      <c r="AD31" s="79">
        <v>1</v>
      </c>
      <c r="AE31" s="85" t="s">
        <v>572</v>
      </c>
      <c r="AF31" s="79" t="b">
        <v>0</v>
      </c>
      <c r="AG31" s="79" t="s">
        <v>577</v>
      </c>
      <c r="AH31" s="79"/>
      <c r="AI31" s="85" t="s">
        <v>571</v>
      </c>
      <c r="AJ31" s="79" t="b">
        <v>0</v>
      </c>
      <c r="AK31" s="79">
        <v>0</v>
      </c>
      <c r="AL31" s="85" t="s">
        <v>571</v>
      </c>
      <c r="AM31" s="79" t="s">
        <v>578</v>
      </c>
      <c r="AN31" s="79" t="b">
        <v>0</v>
      </c>
      <c r="AO31" s="85" t="s">
        <v>569</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14</v>
      </c>
      <c r="BK31" s="49">
        <v>100</v>
      </c>
      <c r="BL31" s="48">
        <v>14</v>
      </c>
    </row>
    <row r="32" spans="1:64" ht="15">
      <c r="A32" s="64" t="s">
        <v>221</v>
      </c>
      <c r="B32" s="64" t="s">
        <v>228</v>
      </c>
      <c r="C32" s="65" t="s">
        <v>1734</v>
      </c>
      <c r="D32" s="66">
        <v>3</v>
      </c>
      <c r="E32" s="67" t="s">
        <v>132</v>
      </c>
      <c r="F32" s="68">
        <v>35</v>
      </c>
      <c r="G32" s="65"/>
      <c r="H32" s="69"/>
      <c r="I32" s="70"/>
      <c r="J32" s="70"/>
      <c r="K32" s="34" t="s">
        <v>65</v>
      </c>
      <c r="L32" s="77">
        <v>32</v>
      </c>
      <c r="M32" s="77"/>
      <c r="N32" s="72"/>
      <c r="O32" s="79" t="s">
        <v>280</v>
      </c>
      <c r="P32" s="81">
        <v>43762.386655092596</v>
      </c>
      <c r="Q32" s="79" t="s">
        <v>285</v>
      </c>
      <c r="R32" s="79"/>
      <c r="S32" s="79"/>
      <c r="T32" s="79"/>
      <c r="U32" s="79"/>
      <c r="V32" s="83" t="s">
        <v>399</v>
      </c>
      <c r="W32" s="81">
        <v>43762.386655092596</v>
      </c>
      <c r="X32" s="83" t="s">
        <v>440</v>
      </c>
      <c r="Y32" s="79"/>
      <c r="Z32" s="79"/>
      <c r="AA32" s="85" t="s">
        <v>509</v>
      </c>
      <c r="AB32" s="79"/>
      <c r="AC32" s="79" t="b">
        <v>0</v>
      </c>
      <c r="AD32" s="79">
        <v>0</v>
      </c>
      <c r="AE32" s="85" t="s">
        <v>571</v>
      </c>
      <c r="AF32" s="79" t="b">
        <v>0</v>
      </c>
      <c r="AG32" s="79" t="s">
        <v>576</v>
      </c>
      <c r="AH32" s="79"/>
      <c r="AI32" s="85" t="s">
        <v>571</v>
      </c>
      <c r="AJ32" s="79" t="b">
        <v>0</v>
      </c>
      <c r="AK32" s="79">
        <v>4</v>
      </c>
      <c r="AL32" s="85" t="s">
        <v>529</v>
      </c>
      <c r="AM32" s="79" t="s">
        <v>584</v>
      </c>
      <c r="AN32" s="79" t="b">
        <v>0</v>
      </c>
      <c r="AO32" s="85" t="s">
        <v>529</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1</v>
      </c>
      <c r="BD32" s="48">
        <v>0</v>
      </c>
      <c r="BE32" s="49">
        <v>0</v>
      </c>
      <c r="BF32" s="48">
        <v>0</v>
      </c>
      <c r="BG32" s="49">
        <v>0</v>
      </c>
      <c r="BH32" s="48">
        <v>0</v>
      </c>
      <c r="BI32" s="49">
        <v>0</v>
      </c>
      <c r="BJ32" s="48">
        <v>14</v>
      </c>
      <c r="BK32" s="49">
        <v>100</v>
      </c>
      <c r="BL32" s="48">
        <v>14</v>
      </c>
    </row>
    <row r="33" spans="1:64" ht="15">
      <c r="A33" s="64" t="s">
        <v>222</v>
      </c>
      <c r="B33" s="64" t="s">
        <v>221</v>
      </c>
      <c r="C33" s="65" t="s">
        <v>1734</v>
      </c>
      <c r="D33" s="66">
        <v>3</v>
      </c>
      <c r="E33" s="67" t="s">
        <v>132</v>
      </c>
      <c r="F33" s="68">
        <v>35</v>
      </c>
      <c r="G33" s="65"/>
      <c r="H33" s="69"/>
      <c r="I33" s="70"/>
      <c r="J33" s="70"/>
      <c r="K33" s="34" t="s">
        <v>65</v>
      </c>
      <c r="L33" s="77">
        <v>33</v>
      </c>
      <c r="M33" s="77"/>
      <c r="N33" s="72"/>
      <c r="O33" s="79" t="s">
        <v>280</v>
      </c>
      <c r="P33" s="81">
        <v>43766.54903935185</v>
      </c>
      <c r="Q33" s="79" t="s">
        <v>290</v>
      </c>
      <c r="R33" s="79"/>
      <c r="S33" s="79"/>
      <c r="T33" s="79"/>
      <c r="U33" s="79"/>
      <c r="V33" s="83" t="s">
        <v>400</v>
      </c>
      <c r="W33" s="81">
        <v>43766.54903935185</v>
      </c>
      <c r="X33" s="83" t="s">
        <v>441</v>
      </c>
      <c r="Y33" s="79"/>
      <c r="Z33" s="79"/>
      <c r="AA33" s="85" t="s">
        <v>510</v>
      </c>
      <c r="AB33" s="85" t="s">
        <v>511</v>
      </c>
      <c r="AC33" s="79" t="b">
        <v>0</v>
      </c>
      <c r="AD33" s="79">
        <v>0</v>
      </c>
      <c r="AE33" s="85" t="s">
        <v>573</v>
      </c>
      <c r="AF33" s="79" t="b">
        <v>0</v>
      </c>
      <c r="AG33" s="79" t="s">
        <v>576</v>
      </c>
      <c r="AH33" s="79"/>
      <c r="AI33" s="85" t="s">
        <v>571</v>
      </c>
      <c r="AJ33" s="79" t="b">
        <v>0</v>
      </c>
      <c r="AK33" s="79">
        <v>0</v>
      </c>
      <c r="AL33" s="85" t="s">
        <v>571</v>
      </c>
      <c r="AM33" s="79" t="s">
        <v>581</v>
      </c>
      <c r="AN33" s="79" t="b">
        <v>0</v>
      </c>
      <c r="AO33" s="85" t="s">
        <v>511</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223</v>
      </c>
      <c r="B34" s="64" t="s">
        <v>221</v>
      </c>
      <c r="C34" s="65" t="s">
        <v>1735</v>
      </c>
      <c r="D34" s="66">
        <v>10</v>
      </c>
      <c r="E34" s="67" t="s">
        <v>136</v>
      </c>
      <c r="F34" s="68">
        <v>12</v>
      </c>
      <c r="G34" s="65"/>
      <c r="H34" s="69"/>
      <c r="I34" s="70"/>
      <c r="J34" s="70"/>
      <c r="K34" s="34" t="s">
        <v>65</v>
      </c>
      <c r="L34" s="77">
        <v>34</v>
      </c>
      <c r="M34" s="77"/>
      <c r="N34" s="72"/>
      <c r="O34" s="79" t="s">
        <v>280</v>
      </c>
      <c r="P34" s="81">
        <v>43766.51159722222</v>
      </c>
      <c r="Q34" s="79" t="s">
        <v>291</v>
      </c>
      <c r="R34" s="83" t="s">
        <v>329</v>
      </c>
      <c r="S34" s="79" t="s">
        <v>345</v>
      </c>
      <c r="T34" s="79" t="s">
        <v>360</v>
      </c>
      <c r="U34" s="79"/>
      <c r="V34" s="83" t="s">
        <v>401</v>
      </c>
      <c r="W34" s="81">
        <v>43766.51159722222</v>
      </c>
      <c r="X34" s="83" t="s">
        <v>442</v>
      </c>
      <c r="Y34" s="79"/>
      <c r="Z34" s="79"/>
      <c r="AA34" s="85" t="s">
        <v>511</v>
      </c>
      <c r="AB34" s="79"/>
      <c r="AC34" s="79" t="b">
        <v>0</v>
      </c>
      <c r="AD34" s="79">
        <v>11</v>
      </c>
      <c r="AE34" s="85" t="s">
        <v>571</v>
      </c>
      <c r="AF34" s="79" t="b">
        <v>0</v>
      </c>
      <c r="AG34" s="79" t="s">
        <v>576</v>
      </c>
      <c r="AH34" s="79"/>
      <c r="AI34" s="85" t="s">
        <v>571</v>
      </c>
      <c r="AJ34" s="79" t="b">
        <v>0</v>
      </c>
      <c r="AK34" s="79">
        <v>1</v>
      </c>
      <c r="AL34" s="85" t="s">
        <v>571</v>
      </c>
      <c r="AM34" s="79" t="s">
        <v>585</v>
      </c>
      <c r="AN34" s="79" t="b">
        <v>0</v>
      </c>
      <c r="AO34" s="85" t="s">
        <v>511</v>
      </c>
      <c r="AP34" s="79" t="s">
        <v>176</v>
      </c>
      <c r="AQ34" s="79">
        <v>0</v>
      </c>
      <c r="AR34" s="79">
        <v>0</v>
      </c>
      <c r="AS34" s="79"/>
      <c r="AT34" s="79"/>
      <c r="AU34" s="79"/>
      <c r="AV34" s="79"/>
      <c r="AW34" s="79"/>
      <c r="AX34" s="79"/>
      <c r="AY34" s="79"/>
      <c r="AZ34" s="79"/>
      <c r="BA34">
        <v>2</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223</v>
      </c>
      <c r="B35" s="64" t="s">
        <v>221</v>
      </c>
      <c r="C35" s="65" t="s">
        <v>1735</v>
      </c>
      <c r="D35" s="66">
        <v>10</v>
      </c>
      <c r="E35" s="67" t="s">
        <v>136</v>
      </c>
      <c r="F35" s="68">
        <v>12</v>
      </c>
      <c r="G35" s="65"/>
      <c r="H35" s="69"/>
      <c r="I35" s="70"/>
      <c r="J35" s="70"/>
      <c r="K35" s="34" t="s">
        <v>65</v>
      </c>
      <c r="L35" s="77">
        <v>35</v>
      </c>
      <c r="M35" s="77"/>
      <c r="N35" s="72"/>
      <c r="O35" s="79" t="s">
        <v>280</v>
      </c>
      <c r="P35" s="81">
        <v>43766.64863425926</v>
      </c>
      <c r="Q35" s="79" t="s">
        <v>292</v>
      </c>
      <c r="R35" s="79"/>
      <c r="S35" s="79"/>
      <c r="T35" s="79"/>
      <c r="U35" s="79"/>
      <c r="V35" s="83" t="s">
        <v>401</v>
      </c>
      <c r="W35" s="81">
        <v>43766.64863425926</v>
      </c>
      <c r="X35" s="83" t="s">
        <v>443</v>
      </c>
      <c r="Y35" s="79"/>
      <c r="Z35" s="79"/>
      <c r="AA35" s="85" t="s">
        <v>512</v>
      </c>
      <c r="AB35" s="85" t="s">
        <v>510</v>
      </c>
      <c r="AC35" s="79" t="b">
        <v>0</v>
      </c>
      <c r="AD35" s="79">
        <v>1</v>
      </c>
      <c r="AE35" s="85" t="s">
        <v>574</v>
      </c>
      <c r="AF35" s="79" t="b">
        <v>0</v>
      </c>
      <c r="AG35" s="79" t="s">
        <v>576</v>
      </c>
      <c r="AH35" s="79"/>
      <c r="AI35" s="85" t="s">
        <v>571</v>
      </c>
      <c r="AJ35" s="79" t="b">
        <v>0</v>
      </c>
      <c r="AK35" s="79">
        <v>0</v>
      </c>
      <c r="AL35" s="85" t="s">
        <v>571</v>
      </c>
      <c r="AM35" s="79" t="s">
        <v>585</v>
      </c>
      <c r="AN35" s="79" t="b">
        <v>0</v>
      </c>
      <c r="AO35" s="85" t="s">
        <v>510</v>
      </c>
      <c r="AP35" s="79" t="s">
        <v>176</v>
      </c>
      <c r="AQ35" s="79">
        <v>0</v>
      </c>
      <c r="AR35" s="79">
        <v>0</v>
      </c>
      <c r="AS35" s="79"/>
      <c r="AT35" s="79"/>
      <c r="AU35" s="79"/>
      <c r="AV35" s="79"/>
      <c r="AW35" s="79"/>
      <c r="AX35" s="79"/>
      <c r="AY35" s="79"/>
      <c r="AZ35" s="79"/>
      <c r="BA35">
        <v>2</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222</v>
      </c>
      <c r="B36" s="64" t="s">
        <v>270</v>
      </c>
      <c r="C36" s="65" t="s">
        <v>1734</v>
      </c>
      <c r="D36" s="66">
        <v>3</v>
      </c>
      <c r="E36" s="67" t="s">
        <v>132</v>
      </c>
      <c r="F36" s="68">
        <v>35</v>
      </c>
      <c r="G36" s="65"/>
      <c r="H36" s="69"/>
      <c r="I36" s="70"/>
      <c r="J36" s="70"/>
      <c r="K36" s="34" t="s">
        <v>65</v>
      </c>
      <c r="L36" s="77">
        <v>36</v>
      </c>
      <c r="M36" s="77"/>
      <c r="N36" s="72"/>
      <c r="O36" s="79" t="s">
        <v>280</v>
      </c>
      <c r="P36" s="81">
        <v>43766.54903935185</v>
      </c>
      <c r="Q36" s="79" t="s">
        <v>290</v>
      </c>
      <c r="R36" s="79"/>
      <c r="S36" s="79"/>
      <c r="T36" s="79"/>
      <c r="U36" s="79"/>
      <c r="V36" s="83" t="s">
        <v>400</v>
      </c>
      <c r="W36" s="81">
        <v>43766.54903935185</v>
      </c>
      <c r="X36" s="83" t="s">
        <v>441</v>
      </c>
      <c r="Y36" s="79"/>
      <c r="Z36" s="79"/>
      <c r="AA36" s="85" t="s">
        <v>510</v>
      </c>
      <c r="AB36" s="85" t="s">
        <v>511</v>
      </c>
      <c r="AC36" s="79" t="b">
        <v>0</v>
      </c>
      <c r="AD36" s="79">
        <v>0</v>
      </c>
      <c r="AE36" s="85" t="s">
        <v>573</v>
      </c>
      <c r="AF36" s="79" t="b">
        <v>0</v>
      </c>
      <c r="AG36" s="79" t="s">
        <v>576</v>
      </c>
      <c r="AH36" s="79"/>
      <c r="AI36" s="85" t="s">
        <v>571</v>
      </c>
      <c r="AJ36" s="79" t="b">
        <v>0</v>
      </c>
      <c r="AK36" s="79">
        <v>0</v>
      </c>
      <c r="AL36" s="85" t="s">
        <v>571</v>
      </c>
      <c r="AM36" s="79" t="s">
        <v>581</v>
      </c>
      <c r="AN36" s="79" t="b">
        <v>0</v>
      </c>
      <c r="AO36" s="85" t="s">
        <v>511</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223</v>
      </c>
      <c r="B37" s="64" t="s">
        <v>270</v>
      </c>
      <c r="C37" s="65" t="s">
        <v>1735</v>
      </c>
      <c r="D37" s="66">
        <v>10</v>
      </c>
      <c r="E37" s="67" t="s">
        <v>136</v>
      </c>
      <c r="F37" s="68">
        <v>12</v>
      </c>
      <c r="G37" s="65"/>
      <c r="H37" s="69"/>
      <c r="I37" s="70"/>
      <c r="J37" s="70"/>
      <c r="K37" s="34" t="s">
        <v>65</v>
      </c>
      <c r="L37" s="77">
        <v>37</v>
      </c>
      <c r="M37" s="77"/>
      <c r="N37" s="72"/>
      <c r="O37" s="79" t="s">
        <v>280</v>
      </c>
      <c r="P37" s="81">
        <v>43766.51159722222</v>
      </c>
      <c r="Q37" s="79" t="s">
        <v>291</v>
      </c>
      <c r="R37" s="83" t="s">
        <v>329</v>
      </c>
      <c r="S37" s="79" t="s">
        <v>345</v>
      </c>
      <c r="T37" s="79" t="s">
        <v>360</v>
      </c>
      <c r="U37" s="79"/>
      <c r="V37" s="83" t="s">
        <v>401</v>
      </c>
      <c r="W37" s="81">
        <v>43766.51159722222</v>
      </c>
      <c r="X37" s="83" t="s">
        <v>442</v>
      </c>
      <c r="Y37" s="79"/>
      <c r="Z37" s="79"/>
      <c r="AA37" s="85" t="s">
        <v>511</v>
      </c>
      <c r="AB37" s="79"/>
      <c r="AC37" s="79" t="b">
        <v>0</v>
      </c>
      <c r="AD37" s="79">
        <v>11</v>
      </c>
      <c r="AE37" s="85" t="s">
        <v>571</v>
      </c>
      <c r="AF37" s="79" t="b">
        <v>0</v>
      </c>
      <c r="AG37" s="79" t="s">
        <v>576</v>
      </c>
      <c r="AH37" s="79"/>
      <c r="AI37" s="85" t="s">
        <v>571</v>
      </c>
      <c r="AJ37" s="79" t="b">
        <v>0</v>
      </c>
      <c r="AK37" s="79">
        <v>1</v>
      </c>
      <c r="AL37" s="85" t="s">
        <v>571</v>
      </c>
      <c r="AM37" s="79" t="s">
        <v>585</v>
      </c>
      <c r="AN37" s="79" t="b">
        <v>0</v>
      </c>
      <c r="AO37" s="85" t="s">
        <v>511</v>
      </c>
      <c r="AP37" s="79" t="s">
        <v>176</v>
      </c>
      <c r="AQ37" s="79">
        <v>0</v>
      </c>
      <c r="AR37" s="79">
        <v>0</v>
      </c>
      <c r="AS37" s="79"/>
      <c r="AT37" s="79"/>
      <c r="AU37" s="79"/>
      <c r="AV37" s="79"/>
      <c r="AW37" s="79"/>
      <c r="AX37" s="79"/>
      <c r="AY37" s="79"/>
      <c r="AZ37" s="79"/>
      <c r="BA37">
        <v>2</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223</v>
      </c>
      <c r="B38" s="64" t="s">
        <v>270</v>
      </c>
      <c r="C38" s="65" t="s">
        <v>1735</v>
      </c>
      <c r="D38" s="66">
        <v>10</v>
      </c>
      <c r="E38" s="67" t="s">
        <v>136</v>
      </c>
      <c r="F38" s="68">
        <v>12</v>
      </c>
      <c r="G38" s="65"/>
      <c r="H38" s="69"/>
      <c r="I38" s="70"/>
      <c r="J38" s="70"/>
      <c r="K38" s="34" t="s">
        <v>65</v>
      </c>
      <c r="L38" s="77">
        <v>38</v>
      </c>
      <c r="M38" s="77"/>
      <c r="N38" s="72"/>
      <c r="O38" s="79" t="s">
        <v>280</v>
      </c>
      <c r="P38" s="81">
        <v>43766.64863425926</v>
      </c>
      <c r="Q38" s="79" t="s">
        <v>292</v>
      </c>
      <c r="R38" s="79"/>
      <c r="S38" s="79"/>
      <c r="T38" s="79"/>
      <c r="U38" s="79"/>
      <c r="V38" s="83" t="s">
        <v>401</v>
      </c>
      <c r="W38" s="81">
        <v>43766.64863425926</v>
      </c>
      <c r="X38" s="83" t="s">
        <v>443</v>
      </c>
      <c r="Y38" s="79"/>
      <c r="Z38" s="79"/>
      <c r="AA38" s="85" t="s">
        <v>512</v>
      </c>
      <c r="AB38" s="85" t="s">
        <v>510</v>
      </c>
      <c r="AC38" s="79" t="b">
        <v>0</v>
      </c>
      <c r="AD38" s="79">
        <v>1</v>
      </c>
      <c r="AE38" s="85" t="s">
        <v>574</v>
      </c>
      <c r="AF38" s="79" t="b">
        <v>0</v>
      </c>
      <c r="AG38" s="79" t="s">
        <v>576</v>
      </c>
      <c r="AH38" s="79"/>
      <c r="AI38" s="85" t="s">
        <v>571</v>
      </c>
      <c r="AJ38" s="79" t="b">
        <v>0</v>
      </c>
      <c r="AK38" s="79">
        <v>0</v>
      </c>
      <c r="AL38" s="85" t="s">
        <v>571</v>
      </c>
      <c r="AM38" s="79" t="s">
        <v>585</v>
      </c>
      <c r="AN38" s="79" t="b">
        <v>0</v>
      </c>
      <c r="AO38" s="85" t="s">
        <v>510</v>
      </c>
      <c r="AP38" s="79" t="s">
        <v>176</v>
      </c>
      <c r="AQ38" s="79">
        <v>0</v>
      </c>
      <c r="AR38" s="79">
        <v>0</v>
      </c>
      <c r="AS38" s="79"/>
      <c r="AT38" s="79"/>
      <c r="AU38" s="79"/>
      <c r="AV38" s="79"/>
      <c r="AW38" s="79"/>
      <c r="AX38" s="79"/>
      <c r="AY38" s="79"/>
      <c r="AZ38" s="79"/>
      <c r="BA38">
        <v>2</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222</v>
      </c>
      <c r="B39" s="64" t="s">
        <v>271</v>
      </c>
      <c r="C39" s="65" t="s">
        <v>1734</v>
      </c>
      <c r="D39" s="66">
        <v>3</v>
      </c>
      <c r="E39" s="67" t="s">
        <v>132</v>
      </c>
      <c r="F39" s="68">
        <v>35</v>
      </c>
      <c r="G39" s="65"/>
      <c r="H39" s="69"/>
      <c r="I39" s="70"/>
      <c r="J39" s="70"/>
      <c r="K39" s="34" t="s">
        <v>65</v>
      </c>
      <c r="L39" s="77">
        <v>39</v>
      </c>
      <c r="M39" s="77"/>
      <c r="N39" s="72"/>
      <c r="O39" s="79" t="s">
        <v>280</v>
      </c>
      <c r="P39" s="81">
        <v>43766.54903935185</v>
      </c>
      <c r="Q39" s="79" t="s">
        <v>290</v>
      </c>
      <c r="R39" s="79"/>
      <c r="S39" s="79"/>
      <c r="T39" s="79"/>
      <c r="U39" s="79"/>
      <c r="V39" s="83" t="s">
        <v>400</v>
      </c>
      <c r="W39" s="81">
        <v>43766.54903935185</v>
      </c>
      <c r="X39" s="83" t="s">
        <v>441</v>
      </c>
      <c r="Y39" s="79"/>
      <c r="Z39" s="79"/>
      <c r="AA39" s="85" t="s">
        <v>510</v>
      </c>
      <c r="AB39" s="85" t="s">
        <v>511</v>
      </c>
      <c r="AC39" s="79" t="b">
        <v>0</v>
      </c>
      <c r="AD39" s="79">
        <v>0</v>
      </c>
      <c r="AE39" s="85" t="s">
        <v>573</v>
      </c>
      <c r="AF39" s="79" t="b">
        <v>0</v>
      </c>
      <c r="AG39" s="79" t="s">
        <v>576</v>
      </c>
      <c r="AH39" s="79"/>
      <c r="AI39" s="85" t="s">
        <v>571</v>
      </c>
      <c r="AJ39" s="79" t="b">
        <v>0</v>
      </c>
      <c r="AK39" s="79">
        <v>0</v>
      </c>
      <c r="AL39" s="85" t="s">
        <v>571</v>
      </c>
      <c r="AM39" s="79" t="s">
        <v>581</v>
      </c>
      <c r="AN39" s="79" t="b">
        <v>0</v>
      </c>
      <c r="AO39" s="85" t="s">
        <v>511</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223</v>
      </c>
      <c r="B40" s="64" t="s">
        <v>271</v>
      </c>
      <c r="C40" s="65" t="s">
        <v>1735</v>
      </c>
      <c r="D40" s="66">
        <v>10</v>
      </c>
      <c r="E40" s="67" t="s">
        <v>136</v>
      </c>
      <c r="F40" s="68">
        <v>12</v>
      </c>
      <c r="G40" s="65"/>
      <c r="H40" s="69"/>
      <c r="I40" s="70"/>
      <c r="J40" s="70"/>
      <c r="K40" s="34" t="s">
        <v>65</v>
      </c>
      <c r="L40" s="77">
        <v>40</v>
      </c>
      <c r="M40" s="77"/>
      <c r="N40" s="72"/>
      <c r="O40" s="79" t="s">
        <v>280</v>
      </c>
      <c r="P40" s="81">
        <v>43766.51159722222</v>
      </c>
      <c r="Q40" s="79" t="s">
        <v>291</v>
      </c>
      <c r="R40" s="83" t="s">
        <v>329</v>
      </c>
      <c r="S40" s="79" t="s">
        <v>345</v>
      </c>
      <c r="T40" s="79" t="s">
        <v>360</v>
      </c>
      <c r="U40" s="79"/>
      <c r="V40" s="83" t="s">
        <v>401</v>
      </c>
      <c r="W40" s="81">
        <v>43766.51159722222</v>
      </c>
      <c r="X40" s="83" t="s">
        <v>442</v>
      </c>
      <c r="Y40" s="79"/>
      <c r="Z40" s="79"/>
      <c r="AA40" s="85" t="s">
        <v>511</v>
      </c>
      <c r="AB40" s="79"/>
      <c r="AC40" s="79" t="b">
        <v>0</v>
      </c>
      <c r="AD40" s="79">
        <v>11</v>
      </c>
      <c r="AE40" s="85" t="s">
        <v>571</v>
      </c>
      <c r="AF40" s="79" t="b">
        <v>0</v>
      </c>
      <c r="AG40" s="79" t="s">
        <v>576</v>
      </c>
      <c r="AH40" s="79"/>
      <c r="AI40" s="85" t="s">
        <v>571</v>
      </c>
      <c r="AJ40" s="79" t="b">
        <v>0</v>
      </c>
      <c r="AK40" s="79">
        <v>1</v>
      </c>
      <c r="AL40" s="85" t="s">
        <v>571</v>
      </c>
      <c r="AM40" s="79" t="s">
        <v>585</v>
      </c>
      <c r="AN40" s="79" t="b">
        <v>0</v>
      </c>
      <c r="AO40" s="85" t="s">
        <v>511</v>
      </c>
      <c r="AP40" s="79" t="s">
        <v>176</v>
      </c>
      <c r="AQ40" s="79">
        <v>0</v>
      </c>
      <c r="AR40" s="79">
        <v>0</v>
      </c>
      <c r="AS40" s="79"/>
      <c r="AT40" s="79"/>
      <c r="AU40" s="79"/>
      <c r="AV40" s="79"/>
      <c r="AW40" s="79"/>
      <c r="AX40" s="79"/>
      <c r="AY40" s="79"/>
      <c r="AZ40" s="79"/>
      <c r="BA40">
        <v>2</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223</v>
      </c>
      <c r="B41" s="64" t="s">
        <v>271</v>
      </c>
      <c r="C41" s="65" t="s">
        <v>1735</v>
      </c>
      <c r="D41" s="66">
        <v>10</v>
      </c>
      <c r="E41" s="67" t="s">
        <v>136</v>
      </c>
      <c r="F41" s="68">
        <v>12</v>
      </c>
      <c r="G41" s="65"/>
      <c r="H41" s="69"/>
      <c r="I41" s="70"/>
      <c r="J41" s="70"/>
      <c r="K41" s="34" t="s">
        <v>65</v>
      </c>
      <c r="L41" s="77">
        <v>41</v>
      </c>
      <c r="M41" s="77"/>
      <c r="N41" s="72"/>
      <c r="O41" s="79" t="s">
        <v>280</v>
      </c>
      <c r="P41" s="81">
        <v>43766.64863425926</v>
      </c>
      <c r="Q41" s="79" t="s">
        <v>292</v>
      </c>
      <c r="R41" s="79"/>
      <c r="S41" s="79"/>
      <c r="T41" s="79"/>
      <c r="U41" s="79"/>
      <c r="V41" s="83" t="s">
        <v>401</v>
      </c>
      <c r="W41" s="81">
        <v>43766.64863425926</v>
      </c>
      <c r="X41" s="83" t="s">
        <v>443</v>
      </c>
      <c r="Y41" s="79"/>
      <c r="Z41" s="79"/>
      <c r="AA41" s="85" t="s">
        <v>512</v>
      </c>
      <c r="AB41" s="85" t="s">
        <v>510</v>
      </c>
      <c r="AC41" s="79" t="b">
        <v>0</v>
      </c>
      <c r="AD41" s="79">
        <v>1</v>
      </c>
      <c r="AE41" s="85" t="s">
        <v>574</v>
      </c>
      <c r="AF41" s="79" t="b">
        <v>0</v>
      </c>
      <c r="AG41" s="79" t="s">
        <v>576</v>
      </c>
      <c r="AH41" s="79"/>
      <c r="AI41" s="85" t="s">
        <v>571</v>
      </c>
      <c r="AJ41" s="79" t="b">
        <v>0</v>
      </c>
      <c r="AK41" s="79">
        <v>0</v>
      </c>
      <c r="AL41" s="85" t="s">
        <v>571</v>
      </c>
      <c r="AM41" s="79" t="s">
        <v>585</v>
      </c>
      <c r="AN41" s="79" t="b">
        <v>0</v>
      </c>
      <c r="AO41" s="85" t="s">
        <v>510</v>
      </c>
      <c r="AP41" s="79" t="s">
        <v>176</v>
      </c>
      <c r="AQ41" s="79">
        <v>0</v>
      </c>
      <c r="AR41" s="79">
        <v>0</v>
      </c>
      <c r="AS41" s="79"/>
      <c r="AT41" s="79"/>
      <c r="AU41" s="79"/>
      <c r="AV41" s="79"/>
      <c r="AW41" s="79"/>
      <c r="AX41" s="79"/>
      <c r="AY41" s="79"/>
      <c r="AZ41" s="79"/>
      <c r="BA41">
        <v>2</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224</v>
      </c>
      <c r="B42" s="64" t="s">
        <v>223</v>
      </c>
      <c r="C42" s="65" t="s">
        <v>1734</v>
      </c>
      <c r="D42" s="66">
        <v>3</v>
      </c>
      <c r="E42" s="67" t="s">
        <v>132</v>
      </c>
      <c r="F42" s="68">
        <v>35</v>
      </c>
      <c r="G42" s="65"/>
      <c r="H42" s="69"/>
      <c r="I42" s="70"/>
      <c r="J42" s="70"/>
      <c r="K42" s="34" t="s">
        <v>66</v>
      </c>
      <c r="L42" s="77">
        <v>42</v>
      </c>
      <c r="M42" s="77"/>
      <c r="N42" s="72"/>
      <c r="O42" s="79" t="s">
        <v>280</v>
      </c>
      <c r="P42" s="81">
        <v>43766.51945601852</v>
      </c>
      <c r="Q42" s="79" t="s">
        <v>293</v>
      </c>
      <c r="R42" s="79"/>
      <c r="S42" s="79"/>
      <c r="T42" s="79"/>
      <c r="U42" s="79"/>
      <c r="V42" s="83" t="s">
        <v>402</v>
      </c>
      <c r="W42" s="81">
        <v>43766.51945601852</v>
      </c>
      <c r="X42" s="83" t="s">
        <v>444</v>
      </c>
      <c r="Y42" s="79"/>
      <c r="Z42" s="79"/>
      <c r="AA42" s="85" t="s">
        <v>513</v>
      </c>
      <c r="AB42" s="79"/>
      <c r="AC42" s="79" t="b">
        <v>0</v>
      </c>
      <c r="AD42" s="79">
        <v>0</v>
      </c>
      <c r="AE42" s="85" t="s">
        <v>571</v>
      </c>
      <c r="AF42" s="79" t="b">
        <v>0</v>
      </c>
      <c r="AG42" s="79" t="s">
        <v>576</v>
      </c>
      <c r="AH42" s="79"/>
      <c r="AI42" s="85" t="s">
        <v>571</v>
      </c>
      <c r="AJ42" s="79" t="b">
        <v>0</v>
      </c>
      <c r="AK42" s="79">
        <v>1</v>
      </c>
      <c r="AL42" s="85" t="s">
        <v>511</v>
      </c>
      <c r="AM42" s="79" t="s">
        <v>578</v>
      </c>
      <c r="AN42" s="79" t="b">
        <v>0</v>
      </c>
      <c r="AO42" s="85" t="s">
        <v>511</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0</v>
      </c>
      <c r="BE42" s="49">
        <v>0</v>
      </c>
      <c r="BF42" s="48">
        <v>0</v>
      </c>
      <c r="BG42" s="49">
        <v>0</v>
      </c>
      <c r="BH42" s="48">
        <v>0</v>
      </c>
      <c r="BI42" s="49">
        <v>0</v>
      </c>
      <c r="BJ42" s="48">
        <v>16</v>
      </c>
      <c r="BK42" s="49">
        <v>100</v>
      </c>
      <c r="BL42" s="48">
        <v>16</v>
      </c>
    </row>
    <row r="43" spans="1:64" ht="15">
      <c r="A43" s="64" t="s">
        <v>222</v>
      </c>
      <c r="B43" s="64" t="s">
        <v>224</v>
      </c>
      <c r="C43" s="65" t="s">
        <v>1734</v>
      </c>
      <c r="D43" s="66">
        <v>3</v>
      </c>
      <c r="E43" s="67" t="s">
        <v>132</v>
      </c>
      <c r="F43" s="68">
        <v>35</v>
      </c>
      <c r="G43" s="65"/>
      <c r="H43" s="69"/>
      <c r="I43" s="70"/>
      <c r="J43" s="70"/>
      <c r="K43" s="34" t="s">
        <v>65</v>
      </c>
      <c r="L43" s="77">
        <v>43</v>
      </c>
      <c r="M43" s="77"/>
      <c r="N43" s="72"/>
      <c r="O43" s="79" t="s">
        <v>280</v>
      </c>
      <c r="P43" s="81">
        <v>43766.54903935185</v>
      </c>
      <c r="Q43" s="79" t="s">
        <v>290</v>
      </c>
      <c r="R43" s="79"/>
      <c r="S43" s="79"/>
      <c r="T43" s="79"/>
      <c r="U43" s="79"/>
      <c r="V43" s="83" t="s">
        <v>400</v>
      </c>
      <c r="W43" s="81">
        <v>43766.54903935185</v>
      </c>
      <c r="X43" s="83" t="s">
        <v>441</v>
      </c>
      <c r="Y43" s="79"/>
      <c r="Z43" s="79"/>
      <c r="AA43" s="85" t="s">
        <v>510</v>
      </c>
      <c r="AB43" s="85" t="s">
        <v>511</v>
      </c>
      <c r="AC43" s="79" t="b">
        <v>0</v>
      </c>
      <c r="AD43" s="79">
        <v>0</v>
      </c>
      <c r="AE43" s="85" t="s">
        <v>573</v>
      </c>
      <c r="AF43" s="79" t="b">
        <v>0</v>
      </c>
      <c r="AG43" s="79" t="s">
        <v>576</v>
      </c>
      <c r="AH43" s="79"/>
      <c r="AI43" s="85" t="s">
        <v>571</v>
      </c>
      <c r="AJ43" s="79" t="b">
        <v>0</v>
      </c>
      <c r="AK43" s="79">
        <v>0</v>
      </c>
      <c r="AL43" s="85" t="s">
        <v>571</v>
      </c>
      <c r="AM43" s="79" t="s">
        <v>581</v>
      </c>
      <c r="AN43" s="79" t="b">
        <v>0</v>
      </c>
      <c r="AO43" s="85" t="s">
        <v>511</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223</v>
      </c>
      <c r="B44" s="64" t="s">
        <v>224</v>
      </c>
      <c r="C44" s="65" t="s">
        <v>1735</v>
      </c>
      <c r="D44" s="66">
        <v>10</v>
      </c>
      <c r="E44" s="67" t="s">
        <v>136</v>
      </c>
      <c r="F44" s="68">
        <v>12</v>
      </c>
      <c r="G44" s="65"/>
      <c r="H44" s="69"/>
      <c r="I44" s="70"/>
      <c r="J44" s="70"/>
      <c r="K44" s="34" t="s">
        <v>66</v>
      </c>
      <c r="L44" s="77">
        <v>44</v>
      </c>
      <c r="M44" s="77"/>
      <c r="N44" s="72"/>
      <c r="O44" s="79" t="s">
        <v>280</v>
      </c>
      <c r="P44" s="81">
        <v>43766.51159722222</v>
      </c>
      <c r="Q44" s="79" t="s">
        <v>291</v>
      </c>
      <c r="R44" s="83" t="s">
        <v>329</v>
      </c>
      <c r="S44" s="79" t="s">
        <v>345</v>
      </c>
      <c r="T44" s="79" t="s">
        <v>360</v>
      </c>
      <c r="U44" s="79"/>
      <c r="V44" s="83" t="s">
        <v>401</v>
      </c>
      <c r="W44" s="81">
        <v>43766.51159722222</v>
      </c>
      <c r="X44" s="83" t="s">
        <v>442</v>
      </c>
      <c r="Y44" s="79"/>
      <c r="Z44" s="79"/>
      <c r="AA44" s="85" t="s">
        <v>511</v>
      </c>
      <c r="AB44" s="79"/>
      <c r="AC44" s="79" t="b">
        <v>0</v>
      </c>
      <c r="AD44" s="79">
        <v>11</v>
      </c>
      <c r="AE44" s="85" t="s">
        <v>571</v>
      </c>
      <c r="AF44" s="79" t="b">
        <v>0</v>
      </c>
      <c r="AG44" s="79" t="s">
        <v>576</v>
      </c>
      <c r="AH44" s="79"/>
      <c r="AI44" s="85" t="s">
        <v>571</v>
      </c>
      <c r="AJ44" s="79" t="b">
        <v>0</v>
      </c>
      <c r="AK44" s="79">
        <v>1</v>
      </c>
      <c r="AL44" s="85" t="s">
        <v>571</v>
      </c>
      <c r="AM44" s="79" t="s">
        <v>585</v>
      </c>
      <c r="AN44" s="79" t="b">
        <v>0</v>
      </c>
      <c r="AO44" s="85" t="s">
        <v>511</v>
      </c>
      <c r="AP44" s="79" t="s">
        <v>176</v>
      </c>
      <c r="AQ44" s="79">
        <v>0</v>
      </c>
      <c r="AR44" s="79">
        <v>0</v>
      </c>
      <c r="AS44" s="79"/>
      <c r="AT44" s="79"/>
      <c r="AU44" s="79"/>
      <c r="AV44" s="79"/>
      <c r="AW44" s="79"/>
      <c r="AX44" s="79"/>
      <c r="AY44" s="79"/>
      <c r="AZ44" s="79"/>
      <c r="BA44">
        <v>2</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223</v>
      </c>
      <c r="B45" s="64" t="s">
        <v>224</v>
      </c>
      <c r="C45" s="65" t="s">
        <v>1735</v>
      </c>
      <c r="D45" s="66">
        <v>10</v>
      </c>
      <c r="E45" s="67" t="s">
        <v>136</v>
      </c>
      <c r="F45" s="68">
        <v>12</v>
      </c>
      <c r="G45" s="65"/>
      <c r="H45" s="69"/>
      <c r="I45" s="70"/>
      <c r="J45" s="70"/>
      <c r="K45" s="34" t="s">
        <v>66</v>
      </c>
      <c r="L45" s="77">
        <v>45</v>
      </c>
      <c r="M45" s="77"/>
      <c r="N45" s="72"/>
      <c r="O45" s="79" t="s">
        <v>280</v>
      </c>
      <c r="P45" s="81">
        <v>43766.64863425926</v>
      </c>
      <c r="Q45" s="79" t="s">
        <v>292</v>
      </c>
      <c r="R45" s="79"/>
      <c r="S45" s="79"/>
      <c r="T45" s="79"/>
      <c r="U45" s="79"/>
      <c r="V45" s="83" t="s">
        <v>401</v>
      </c>
      <c r="W45" s="81">
        <v>43766.64863425926</v>
      </c>
      <c r="X45" s="83" t="s">
        <v>443</v>
      </c>
      <c r="Y45" s="79"/>
      <c r="Z45" s="79"/>
      <c r="AA45" s="85" t="s">
        <v>512</v>
      </c>
      <c r="AB45" s="85" t="s">
        <v>510</v>
      </c>
      <c r="AC45" s="79" t="b">
        <v>0</v>
      </c>
      <c r="AD45" s="79">
        <v>1</v>
      </c>
      <c r="AE45" s="85" t="s">
        <v>574</v>
      </c>
      <c r="AF45" s="79" t="b">
        <v>0</v>
      </c>
      <c r="AG45" s="79" t="s">
        <v>576</v>
      </c>
      <c r="AH45" s="79"/>
      <c r="AI45" s="85" t="s">
        <v>571</v>
      </c>
      <c r="AJ45" s="79" t="b">
        <v>0</v>
      </c>
      <c r="AK45" s="79">
        <v>0</v>
      </c>
      <c r="AL45" s="85" t="s">
        <v>571</v>
      </c>
      <c r="AM45" s="79" t="s">
        <v>585</v>
      </c>
      <c r="AN45" s="79" t="b">
        <v>0</v>
      </c>
      <c r="AO45" s="85" t="s">
        <v>510</v>
      </c>
      <c r="AP45" s="79" t="s">
        <v>176</v>
      </c>
      <c r="AQ45" s="79">
        <v>0</v>
      </c>
      <c r="AR45" s="79">
        <v>0</v>
      </c>
      <c r="AS45" s="79"/>
      <c r="AT45" s="79"/>
      <c r="AU45" s="79"/>
      <c r="AV45" s="79"/>
      <c r="AW45" s="79"/>
      <c r="AX45" s="79"/>
      <c r="AY45" s="79"/>
      <c r="AZ45" s="79"/>
      <c r="BA45">
        <v>2</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222</v>
      </c>
      <c r="B46" s="64" t="s">
        <v>246</v>
      </c>
      <c r="C46" s="65" t="s">
        <v>1734</v>
      </c>
      <c r="D46" s="66">
        <v>3</v>
      </c>
      <c r="E46" s="67" t="s">
        <v>132</v>
      </c>
      <c r="F46" s="68">
        <v>35</v>
      </c>
      <c r="G46" s="65"/>
      <c r="H46" s="69"/>
      <c r="I46" s="70"/>
      <c r="J46" s="70"/>
      <c r="K46" s="34" t="s">
        <v>65</v>
      </c>
      <c r="L46" s="77">
        <v>46</v>
      </c>
      <c r="M46" s="77"/>
      <c r="N46" s="72"/>
      <c r="O46" s="79" t="s">
        <v>280</v>
      </c>
      <c r="P46" s="81">
        <v>43766.54903935185</v>
      </c>
      <c r="Q46" s="79" t="s">
        <v>290</v>
      </c>
      <c r="R46" s="79"/>
      <c r="S46" s="79"/>
      <c r="T46" s="79"/>
      <c r="U46" s="79"/>
      <c r="V46" s="83" t="s">
        <v>400</v>
      </c>
      <c r="W46" s="81">
        <v>43766.54903935185</v>
      </c>
      <c r="X46" s="83" t="s">
        <v>441</v>
      </c>
      <c r="Y46" s="79"/>
      <c r="Z46" s="79"/>
      <c r="AA46" s="85" t="s">
        <v>510</v>
      </c>
      <c r="AB46" s="85" t="s">
        <v>511</v>
      </c>
      <c r="AC46" s="79" t="b">
        <v>0</v>
      </c>
      <c r="AD46" s="79">
        <v>0</v>
      </c>
      <c r="AE46" s="85" t="s">
        <v>573</v>
      </c>
      <c r="AF46" s="79" t="b">
        <v>0</v>
      </c>
      <c r="AG46" s="79" t="s">
        <v>576</v>
      </c>
      <c r="AH46" s="79"/>
      <c r="AI46" s="85" t="s">
        <v>571</v>
      </c>
      <c r="AJ46" s="79" t="b">
        <v>0</v>
      </c>
      <c r="AK46" s="79">
        <v>0</v>
      </c>
      <c r="AL46" s="85" t="s">
        <v>571</v>
      </c>
      <c r="AM46" s="79" t="s">
        <v>581</v>
      </c>
      <c r="AN46" s="79" t="b">
        <v>0</v>
      </c>
      <c r="AO46" s="85" t="s">
        <v>511</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1</v>
      </c>
      <c r="BD46" s="48"/>
      <c r="BE46" s="49"/>
      <c r="BF46" s="48"/>
      <c r="BG46" s="49"/>
      <c r="BH46" s="48"/>
      <c r="BI46" s="49"/>
      <c r="BJ46" s="48"/>
      <c r="BK46" s="49"/>
      <c r="BL46" s="48"/>
    </row>
    <row r="47" spans="1:64" ht="15">
      <c r="A47" s="64" t="s">
        <v>222</v>
      </c>
      <c r="B47" s="64" t="s">
        <v>237</v>
      </c>
      <c r="C47" s="65" t="s">
        <v>1734</v>
      </c>
      <c r="D47" s="66">
        <v>3</v>
      </c>
      <c r="E47" s="67" t="s">
        <v>132</v>
      </c>
      <c r="F47" s="68">
        <v>35</v>
      </c>
      <c r="G47" s="65"/>
      <c r="H47" s="69"/>
      <c r="I47" s="70"/>
      <c r="J47" s="70"/>
      <c r="K47" s="34" t="s">
        <v>65</v>
      </c>
      <c r="L47" s="77">
        <v>47</v>
      </c>
      <c r="M47" s="77"/>
      <c r="N47" s="72"/>
      <c r="O47" s="79" t="s">
        <v>280</v>
      </c>
      <c r="P47" s="81">
        <v>43766.54903935185</v>
      </c>
      <c r="Q47" s="79" t="s">
        <v>290</v>
      </c>
      <c r="R47" s="79"/>
      <c r="S47" s="79"/>
      <c r="T47" s="79"/>
      <c r="U47" s="79"/>
      <c r="V47" s="83" t="s">
        <v>400</v>
      </c>
      <c r="W47" s="81">
        <v>43766.54903935185</v>
      </c>
      <c r="X47" s="83" t="s">
        <v>441</v>
      </c>
      <c r="Y47" s="79"/>
      <c r="Z47" s="79"/>
      <c r="AA47" s="85" t="s">
        <v>510</v>
      </c>
      <c r="AB47" s="85" t="s">
        <v>511</v>
      </c>
      <c r="AC47" s="79" t="b">
        <v>0</v>
      </c>
      <c r="AD47" s="79">
        <v>0</v>
      </c>
      <c r="AE47" s="85" t="s">
        <v>573</v>
      </c>
      <c r="AF47" s="79" t="b">
        <v>0</v>
      </c>
      <c r="AG47" s="79" t="s">
        <v>576</v>
      </c>
      <c r="AH47" s="79"/>
      <c r="AI47" s="85" t="s">
        <v>571</v>
      </c>
      <c r="AJ47" s="79" t="b">
        <v>0</v>
      </c>
      <c r="AK47" s="79">
        <v>0</v>
      </c>
      <c r="AL47" s="85" t="s">
        <v>571</v>
      </c>
      <c r="AM47" s="79" t="s">
        <v>581</v>
      </c>
      <c r="AN47" s="79" t="b">
        <v>0</v>
      </c>
      <c r="AO47" s="85" t="s">
        <v>511</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16</v>
      </c>
      <c r="BK47" s="49">
        <v>100</v>
      </c>
      <c r="BL47" s="48">
        <v>16</v>
      </c>
    </row>
    <row r="48" spans="1:64" ht="15">
      <c r="A48" s="64" t="s">
        <v>222</v>
      </c>
      <c r="B48" s="64" t="s">
        <v>223</v>
      </c>
      <c r="C48" s="65" t="s">
        <v>1734</v>
      </c>
      <c r="D48" s="66">
        <v>3</v>
      </c>
      <c r="E48" s="67" t="s">
        <v>132</v>
      </c>
      <c r="F48" s="68">
        <v>35</v>
      </c>
      <c r="G48" s="65"/>
      <c r="H48" s="69"/>
      <c r="I48" s="70"/>
      <c r="J48" s="70"/>
      <c r="K48" s="34" t="s">
        <v>66</v>
      </c>
      <c r="L48" s="77">
        <v>48</v>
      </c>
      <c r="M48" s="77"/>
      <c r="N48" s="72"/>
      <c r="O48" s="79" t="s">
        <v>281</v>
      </c>
      <c r="P48" s="81">
        <v>43766.54903935185</v>
      </c>
      <c r="Q48" s="79" t="s">
        <v>290</v>
      </c>
      <c r="R48" s="79"/>
      <c r="S48" s="79"/>
      <c r="T48" s="79"/>
      <c r="U48" s="79"/>
      <c r="V48" s="83" t="s">
        <v>400</v>
      </c>
      <c r="W48" s="81">
        <v>43766.54903935185</v>
      </c>
      <c r="X48" s="83" t="s">
        <v>441</v>
      </c>
      <c r="Y48" s="79"/>
      <c r="Z48" s="79"/>
      <c r="AA48" s="85" t="s">
        <v>510</v>
      </c>
      <c r="AB48" s="85" t="s">
        <v>511</v>
      </c>
      <c r="AC48" s="79" t="b">
        <v>0</v>
      </c>
      <c r="AD48" s="79">
        <v>0</v>
      </c>
      <c r="AE48" s="85" t="s">
        <v>573</v>
      </c>
      <c r="AF48" s="79" t="b">
        <v>0</v>
      </c>
      <c r="AG48" s="79" t="s">
        <v>576</v>
      </c>
      <c r="AH48" s="79"/>
      <c r="AI48" s="85" t="s">
        <v>571</v>
      </c>
      <c r="AJ48" s="79" t="b">
        <v>0</v>
      </c>
      <c r="AK48" s="79">
        <v>0</v>
      </c>
      <c r="AL48" s="85" t="s">
        <v>571</v>
      </c>
      <c r="AM48" s="79" t="s">
        <v>581</v>
      </c>
      <c r="AN48" s="79" t="b">
        <v>0</v>
      </c>
      <c r="AO48" s="85" t="s">
        <v>511</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223</v>
      </c>
      <c r="B49" s="64" t="s">
        <v>222</v>
      </c>
      <c r="C49" s="65" t="s">
        <v>1734</v>
      </c>
      <c r="D49" s="66">
        <v>3</v>
      </c>
      <c r="E49" s="67" t="s">
        <v>132</v>
      </c>
      <c r="F49" s="68">
        <v>35</v>
      </c>
      <c r="G49" s="65"/>
      <c r="H49" s="69"/>
      <c r="I49" s="70"/>
      <c r="J49" s="70"/>
      <c r="K49" s="34" t="s">
        <v>66</v>
      </c>
      <c r="L49" s="77">
        <v>49</v>
      </c>
      <c r="M49" s="77"/>
      <c r="N49" s="72"/>
      <c r="O49" s="79" t="s">
        <v>281</v>
      </c>
      <c r="P49" s="81">
        <v>43766.64863425926</v>
      </c>
      <c r="Q49" s="79" t="s">
        <v>292</v>
      </c>
      <c r="R49" s="79"/>
      <c r="S49" s="79"/>
      <c r="T49" s="79"/>
      <c r="U49" s="79"/>
      <c r="V49" s="83" t="s">
        <v>401</v>
      </c>
      <c r="W49" s="81">
        <v>43766.64863425926</v>
      </c>
      <c r="X49" s="83" t="s">
        <v>443</v>
      </c>
      <c r="Y49" s="79"/>
      <c r="Z49" s="79"/>
      <c r="AA49" s="85" t="s">
        <v>512</v>
      </c>
      <c r="AB49" s="85" t="s">
        <v>510</v>
      </c>
      <c r="AC49" s="79" t="b">
        <v>0</v>
      </c>
      <c r="AD49" s="79">
        <v>1</v>
      </c>
      <c r="AE49" s="85" t="s">
        <v>574</v>
      </c>
      <c r="AF49" s="79" t="b">
        <v>0</v>
      </c>
      <c r="AG49" s="79" t="s">
        <v>576</v>
      </c>
      <c r="AH49" s="79"/>
      <c r="AI49" s="85" t="s">
        <v>571</v>
      </c>
      <c r="AJ49" s="79" t="b">
        <v>0</v>
      </c>
      <c r="AK49" s="79">
        <v>0</v>
      </c>
      <c r="AL49" s="85" t="s">
        <v>571</v>
      </c>
      <c r="AM49" s="79" t="s">
        <v>585</v>
      </c>
      <c r="AN49" s="79" t="b">
        <v>0</v>
      </c>
      <c r="AO49" s="85" t="s">
        <v>510</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223</v>
      </c>
      <c r="B50" s="64" t="s">
        <v>246</v>
      </c>
      <c r="C50" s="65" t="s">
        <v>1735</v>
      </c>
      <c r="D50" s="66">
        <v>10</v>
      </c>
      <c r="E50" s="67" t="s">
        <v>136</v>
      </c>
      <c r="F50" s="68">
        <v>12</v>
      </c>
      <c r="G50" s="65"/>
      <c r="H50" s="69"/>
      <c r="I50" s="70"/>
      <c r="J50" s="70"/>
      <c r="K50" s="34" t="s">
        <v>65</v>
      </c>
      <c r="L50" s="77">
        <v>50</v>
      </c>
      <c r="M50" s="77"/>
      <c r="N50" s="72"/>
      <c r="O50" s="79" t="s">
        <v>280</v>
      </c>
      <c r="P50" s="81">
        <v>43766.51159722222</v>
      </c>
      <c r="Q50" s="79" t="s">
        <v>291</v>
      </c>
      <c r="R50" s="83" t="s">
        <v>329</v>
      </c>
      <c r="S50" s="79" t="s">
        <v>345</v>
      </c>
      <c r="T50" s="79" t="s">
        <v>360</v>
      </c>
      <c r="U50" s="79"/>
      <c r="V50" s="83" t="s">
        <v>401</v>
      </c>
      <c r="W50" s="81">
        <v>43766.51159722222</v>
      </c>
      <c r="X50" s="83" t="s">
        <v>442</v>
      </c>
      <c r="Y50" s="79"/>
      <c r="Z50" s="79"/>
      <c r="AA50" s="85" t="s">
        <v>511</v>
      </c>
      <c r="AB50" s="79"/>
      <c r="AC50" s="79" t="b">
        <v>0</v>
      </c>
      <c r="AD50" s="79">
        <v>11</v>
      </c>
      <c r="AE50" s="85" t="s">
        <v>571</v>
      </c>
      <c r="AF50" s="79" t="b">
        <v>0</v>
      </c>
      <c r="AG50" s="79" t="s">
        <v>576</v>
      </c>
      <c r="AH50" s="79"/>
      <c r="AI50" s="85" t="s">
        <v>571</v>
      </c>
      <c r="AJ50" s="79" t="b">
        <v>0</v>
      </c>
      <c r="AK50" s="79">
        <v>1</v>
      </c>
      <c r="AL50" s="85" t="s">
        <v>571</v>
      </c>
      <c r="AM50" s="79" t="s">
        <v>585</v>
      </c>
      <c r="AN50" s="79" t="b">
        <v>0</v>
      </c>
      <c r="AO50" s="85" t="s">
        <v>511</v>
      </c>
      <c r="AP50" s="79" t="s">
        <v>176</v>
      </c>
      <c r="AQ50" s="79">
        <v>0</v>
      </c>
      <c r="AR50" s="79">
        <v>0</v>
      </c>
      <c r="AS50" s="79"/>
      <c r="AT50" s="79"/>
      <c r="AU50" s="79"/>
      <c r="AV50" s="79"/>
      <c r="AW50" s="79"/>
      <c r="AX50" s="79"/>
      <c r="AY50" s="79"/>
      <c r="AZ50" s="79"/>
      <c r="BA50">
        <v>2</v>
      </c>
      <c r="BB50" s="78" t="str">
        <f>REPLACE(INDEX(GroupVertices[Group],MATCH(Edges[[#This Row],[Vertex 1]],GroupVertices[Vertex],0)),1,1,"")</f>
        <v>4</v>
      </c>
      <c r="BC50" s="78" t="str">
        <f>REPLACE(INDEX(GroupVertices[Group],MATCH(Edges[[#This Row],[Vertex 2]],GroupVertices[Vertex],0)),1,1,"")</f>
        <v>1</v>
      </c>
      <c r="BD50" s="48"/>
      <c r="BE50" s="49"/>
      <c r="BF50" s="48"/>
      <c r="BG50" s="49"/>
      <c r="BH50" s="48"/>
      <c r="BI50" s="49"/>
      <c r="BJ50" s="48"/>
      <c r="BK50" s="49"/>
      <c r="BL50" s="48"/>
    </row>
    <row r="51" spans="1:64" ht="15">
      <c r="A51" s="64" t="s">
        <v>223</v>
      </c>
      <c r="B51" s="64" t="s">
        <v>237</v>
      </c>
      <c r="C51" s="65" t="s">
        <v>1735</v>
      </c>
      <c r="D51" s="66">
        <v>10</v>
      </c>
      <c r="E51" s="67" t="s">
        <v>136</v>
      </c>
      <c r="F51" s="68">
        <v>12</v>
      </c>
      <c r="G51" s="65"/>
      <c r="H51" s="69"/>
      <c r="I51" s="70"/>
      <c r="J51" s="70"/>
      <c r="K51" s="34" t="s">
        <v>65</v>
      </c>
      <c r="L51" s="77">
        <v>51</v>
      </c>
      <c r="M51" s="77"/>
      <c r="N51" s="72"/>
      <c r="O51" s="79" t="s">
        <v>280</v>
      </c>
      <c r="P51" s="81">
        <v>43766.51159722222</v>
      </c>
      <c r="Q51" s="79" t="s">
        <v>291</v>
      </c>
      <c r="R51" s="83" t="s">
        <v>329</v>
      </c>
      <c r="S51" s="79" t="s">
        <v>345</v>
      </c>
      <c r="T51" s="79" t="s">
        <v>360</v>
      </c>
      <c r="U51" s="79"/>
      <c r="V51" s="83" t="s">
        <v>401</v>
      </c>
      <c r="W51" s="81">
        <v>43766.51159722222</v>
      </c>
      <c r="X51" s="83" t="s">
        <v>442</v>
      </c>
      <c r="Y51" s="79"/>
      <c r="Z51" s="79"/>
      <c r="AA51" s="85" t="s">
        <v>511</v>
      </c>
      <c r="AB51" s="79"/>
      <c r="AC51" s="79" t="b">
        <v>0</v>
      </c>
      <c r="AD51" s="79">
        <v>11</v>
      </c>
      <c r="AE51" s="85" t="s">
        <v>571</v>
      </c>
      <c r="AF51" s="79" t="b">
        <v>0</v>
      </c>
      <c r="AG51" s="79" t="s">
        <v>576</v>
      </c>
      <c r="AH51" s="79"/>
      <c r="AI51" s="85" t="s">
        <v>571</v>
      </c>
      <c r="AJ51" s="79" t="b">
        <v>0</v>
      </c>
      <c r="AK51" s="79">
        <v>1</v>
      </c>
      <c r="AL51" s="85" t="s">
        <v>571</v>
      </c>
      <c r="AM51" s="79" t="s">
        <v>585</v>
      </c>
      <c r="AN51" s="79" t="b">
        <v>0</v>
      </c>
      <c r="AO51" s="85" t="s">
        <v>511</v>
      </c>
      <c r="AP51" s="79" t="s">
        <v>176</v>
      </c>
      <c r="AQ51" s="79">
        <v>0</v>
      </c>
      <c r="AR51" s="79">
        <v>0</v>
      </c>
      <c r="AS51" s="79"/>
      <c r="AT51" s="79"/>
      <c r="AU51" s="79"/>
      <c r="AV51" s="79"/>
      <c r="AW51" s="79"/>
      <c r="AX51" s="79"/>
      <c r="AY51" s="79"/>
      <c r="AZ51" s="79"/>
      <c r="BA51">
        <v>2</v>
      </c>
      <c r="BB51" s="78" t="str">
        <f>REPLACE(INDEX(GroupVertices[Group],MATCH(Edges[[#This Row],[Vertex 1]],GroupVertices[Vertex],0)),1,1,"")</f>
        <v>4</v>
      </c>
      <c r="BC51" s="78" t="str">
        <f>REPLACE(INDEX(GroupVertices[Group],MATCH(Edges[[#This Row],[Vertex 2]],GroupVertices[Vertex],0)),1,1,"")</f>
        <v>4</v>
      </c>
      <c r="BD51" s="48">
        <v>0</v>
      </c>
      <c r="BE51" s="49">
        <v>0</v>
      </c>
      <c r="BF51" s="48">
        <v>0</v>
      </c>
      <c r="BG51" s="49">
        <v>0</v>
      </c>
      <c r="BH51" s="48">
        <v>0</v>
      </c>
      <c r="BI51" s="49">
        <v>0</v>
      </c>
      <c r="BJ51" s="48">
        <v>27</v>
      </c>
      <c r="BK51" s="49">
        <v>100</v>
      </c>
      <c r="BL51" s="48">
        <v>27</v>
      </c>
    </row>
    <row r="52" spans="1:64" ht="15">
      <c r="A52" s="64" t="s">
        <v>223</v>
      </c>
      <c r="B52" s="64" t="s">
        <v>246</v>
      </c>
      <c r="C52" s="65" t="s">
        <v>1735</v>
      </c>
      <c r="D52" s="66">
        <v>10</v>
      </c>
      <c r="E52" s="67" t="s">
        <v>136</v>
      </c>
      <c r="F52" s="68">
        <v>12</v>
      </c>
      <c r="G52" s="65"/>
      <c r="H52" s="69"/>
      <c r="I52" s="70"/>
      <c r="J52" s="70"/>
      <c r="K52" s="34" t="s">
        <v>65</v>
      </c>
      <c r="L52" s="77">
        <v>52</v>
      </c>
      <c r="M52" s="77"/>
      <c r="N52" s="72"/>
      <c r="O52" s="79" t="s">
        <v>280</v>
      </c>
      <c r="P52" s="81">
        <v>43766.64863425926</v>
      </c>
      <c r="Q52" s="79" t="s">
        <v>292</v>
      </c>
      <c r="R52" s="79"/>
      <c r="S52" s="79"/>
      <c r="T52" s="79"/>
      <c r="U52" s="79"/>
      <c r="V52" s="83" t="s">
        <v>401</v>
      </c>
      <c r="W52" s="81">
        <v>43766.64863425926</v>
      </c>
      <c r="X52" s="83" t="s">
        <v>443</v>
      </c>
      <c r="Y52" s="79"/>
      <c r="Z52" s="79"/>
      <c r="AA52" s="85" t="s">
        <v>512</v>
      </c>
      <c r="AB52" s="85" t="s">
        <v>510</v>
      </c>
      <c r="AC52" s="79" t="b">
        <v>0</v>
      </c>
      <c r="AD52" s="79">
        <v>1</v>
      </c>
      <c r="AE52" s="85" t="s">
        <v>574</v>
      </c>
      <c r="AF52" s="79" t="b">
        <v>0</v>
      </c>
      <c r="AG52" s="79" t="s">
        <v>576</v>
      </c>
      <c r="AH52" s="79"/>
      <c r="AI52" s="85" t="s">
        <v>571</v>
      </c>
      <c r="AJ52" s="79" t="b">
        <v>0</v>
      </c>
      <c r="AK52" s="79">
        <v>0</v>
      </c>
      <c r="AL52" s="85" t="s">
        <v>571</v>
      </c>
      <c r="AM52" s="79" t="s">
        <v>585</v>
      </c>
      <c r="AN52" s="79" t="b">
        <v>0</v>
      </c>
      <c r="AO52" s="85" t="s">
        <v>510</v>
      </c>
      <c r="AP52" s="79" t="s">
        <v>176</v>
      </c>
      <c r="AQ52" s="79">
        <v>0</v>
      </c>
      <c r="AR52" s="79">
        <v>0</v>
      </c>
      <c r="AS52" s="79"/>
      <c r="AT52" s="79"/>
      <c r="AU52" s="79"/>
      <c r="AV52" s="79"/>
      <c r="AW52" s="79"/>
      <c r="AX52" s="79"/>
      <c r="AY52" s="79"/>
      <c r="AZ52" s="79"/>
      <c r="BA52">
        <v>2</v>
      </c>
      <c r="BB52" s="78" t="str">
        <f>REPLACE(INDEX(GroupVertices[Group],MATCH(Edges[[#This Row],[Vertex 1]],GroupVertices[Vertex],0)),1,1,"")</f>
        <v>4</v>
      </c>
      <c r="BC52" s="78" t="str">
        <f>REPLACE(INDEX(GroupVertices[Group],MATCH(Edges[[#This Row],[Vertex 2]],GroupVertices[Vertex],0)),1,1,"")</f>
        <v>1</v>
      </c>
      <c r="BD52" s="48"/>
      <c r="BE52" s="49"/>
      <c r="BF52" s="48"/>
      <c r="BG52" s="49"/>
      <c r="BH52" s="48"/>
      <c r="BI52" s="49"/>
      <c r="BJ52" s="48"/>
      <c r="BK52" s="49"/>
      <c r="BL52" s="48"/>
    </row>
    <row r="53" spans="1:64" ht="15">
      <c r="A53" s="64" t="s">
        <v>223</v>
      </c>
      <c r="B53" s="64" t="s">
        <v>237</v>
      </c>
      <c r="C53" s="65" t="s">
        <v>1735</v>
      </c>
      <c r="D53" s="66">
        <v>10</v>
      </c>
      <c r="E53" s="67" t="s">
        <v>136</v>
      </c>
      <c r="F53" s="68">
        <v>12</v>
      </c>
      <c r="G53" s="65"/>
      <c r="H53" s="69"/>
      <c r="I53" s="70"/>
      <c r="J53" s="70"/>
      <c r="K53" s="34" t="s">
        <v>65</v>
      </c>
      <c r="L53" s="77">
        <v>53</v>
      </c>
      <c r="M53" s="77"/>
      <c r="N53" s="72"/>
      <c r="O53" s="79" t="s">
        <v>280</v>
      </c>
      <c r="P53" s="81">
        <v>43766.64863425926</v>
      </c>
      <c r="Q53" s="79" t="s">
        <v>292</v>
      </c>
      <c r="R53" s="79"/>
      <c r="S53" s="79"/>
      <c r="T53" s="79"/>
      <c r="U53" s="79"/>
      <c r="V53" s="83" t="s">
        <v>401</v>
      </c>
      <c r="W53" s="81">
        <v>43766.64863425926</v>
      </c>
      <c r="X53" s="83" t="s">
        <v>443</v>
      </c>
      <c r="Y53" s="79"/>
      <c r="Z53" s="79"/>
      <c r="AA53" s="85" t="s">
        <v>512</v>
      </c>
      <c r="AB53" s="85" t="s">
        <v>510</v>
      </c>
      <c r="AC53" s="79" t="b">
        <v>0</v>
      </c>
      <c r="AD53" s="79">
        <v>1</v>
      </c>
      <c r="AE53" s="85" t="s">
        <v>574</v>
      </c>
      <c r="AF53" s="79" t="b">
        <v>0</v>
      </c>
      <c r="AG53" s="79" t="s">
        <v>576</v>
      </c>
      <c r="AH53" s="79"/>
      <c r="AI53" s="85" t="s">
        <v>571</v>
      </c>
      <c r="AJ53" s="79" t="b">
        <v>0</v>
      </c>
      <c r="AK53" s="79">
        <v>0</v>
      </c>
      <c r="AL53" s="85" t="s">
        <v>571</v>
      </c>
      <c r="AM53" s="79" t="s">
        <v>585</v>
      </c>
      <c r="AN53" s="79" t="b">
        <v>0</v>
      </c>
      <c r="AO53" s="85" t="s">
        <v>510</v>
      </c>
      <c r="AP53" s="79" t="s">
        <v>176</v>
      </c>
      <c r="AQ53" s="79">
        <v>0</v>
      </c>
      <c r="AR53" s="79">
        <v>0</v>
      </c>
      <c r="AS53" s="79"/>
      <c r="AT53" s="79"/>
      <c r="AU53" s="79"/>
      <c r="AV53" s="79"/>
      <c r="AW53" s="79"/>
      <c r="AX53" s="79"/>
      <c r="AY53" s="79"/>
      <c r="AZ53" s="79"/>
      <c r="BA53">
        <v>2</v>
      </c>
      <c r="BB53" s="78" t="str">
        <f>REPLACE(INDEX(GroupVertices[Group],MATCH(Edges[[#This Row],[Vertex 1]],GroupVertices[Vertex],0)),1,1,"")</f>
        <v>4</v>
      </c>
      <c r="BC53" s="78" t="str">
        <f>REPLACE(INDEX(GroupVertices[Group],MATCH(Edges[[#This Row],[Vertex 2]],GroupVertices[Vertex],0)),1,1,"")</f>
        <v>4</v>
      </c>
      <c r="BD53" s="48">
        <v>0</v>
      </c>
      <c r="BE53" s="49">
        <v>0</v>
      </c>
      <c r="BF53" s="48">
        <v>0</v>
      </c>
      <c r="BG53" s="49">
        <v>0</v>
      </c>
      <c r="BH53" s="48">
        <v>0</v>
      </c>
      <c r="BI53" s="49">
        <v>0</v>
      </c>
      <c r="BJ53" s="48">
        <v>28</v>
      </c>
      <c r="BK53" s="49">
        <v>100</v>
      </c>
      <c r="BL53" s="48">
        <v>28</v>
      </c>
    </row>
    <row r="54" spans="1:64" ht="15">
      <c r="A54" s="64" t="s">
        <v>225</v>
      </c>
      <c r="B54" s="64" t="s">
        <v>251</v>
      </c>
      <c r="C54" s="65" t="s">
        <v>1734</v>
      </c>
      <c r="D54" s="66">
        <v>3</v>
      </c>
      <c r="E54" s="67" t="s">
        <v>132</v>
      </c>
      <c r="F54" s="68">
        <v>35</v>
      </c>
      <c r="G54" s="65"/>
      <c r="H54" s="69"/>
      <c r="I54" s="70"/>
      <c r="J54" s="70"/>
      <c r="K54" s="34" t="s">
        <v>65</v>
      </c>
      <c r="L54" s="77">
        <v>54</v>
      </c>
      <c r="M54" s="77"/>
      <c r="N54" s="72"/>
      <c r="O54" s="79" t="s">
        <v>280</v>
      </c>
      <c r="P54" s="81">
        <v>43767.42767361111</v>
      </c>
      <c r="Q54" s="79" t="s">
        <v>288</v>
      </c>
      <c r="R54" s="79"/>
      <c r="S54" s="79"/>
      <c r="T54" s="79"/>
      <c r="U54" s="79"/>
      <c r="V54" s="83" t="s">
        <v>403</v>
      </c>
      <c r="W54" s="81">
        <v>43767.42767361111</v>
      </c>
      <c r="X54" s="83" t="s">
        <v>445</v>
      </c>
      <c r="Y54" s="79"/>
      <c r="Z54" s="79"/>
      <c r="AA54" s="85" t="s">
        <v>514</v>
      </c>
      <c r="AB54" s="79"/>
      <c r="AC54" s="79" t="b">
        <v>0</v>
      </c>
      <c r="AD54" s="79">
        <v>0</v>
      </c>
      <c r="AE54" s="85" t="s">
        <v>571</v>
      </c>
      <c r="AF54" s="79" t="b">
        <v>0</v>
      </c>
      <c r="AG54" s="79" t="s">
        <v>576</v>
      </c>
      <c r="AH54" s="79"/>
      <c r="AI54" s="85" t="s">
        <v>571</v>
      </c>
      <c r="AJ54" s="79" t="b">
        <v>0</v>
      </c>
      <c r="AK54" s="79">
        <v>3</v>
      </c>
      <c r="AL54" s="85" t="s">
        <v>563</v>
      </c>
      <c r="AM54" s="79" t="s">
        <v>579</v>
      </c>
      <c r="AN54" s="79" t="b">
        <v>0</v>
      </c>
      <c r="AO54" s="85" t="s">
        <v>563</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5</v>
      </c>
      <c r="BD54" s="48">
        <v>0</v>
      </c>
      <c r="BE54" s="49">
        <v>0</v>
      </c>
      <c r="BF54" s="48">
        <v>0</v>
      </c>
      <c r="BG54" s="49">
        <v>0</v>
      </c>
      <c r="BH54" s="48">
        <v>0</v>
      </c>
      <c r="BI54" s="49">
        <v>0</v>
      </c>
      <c r="BJ54" s="48">
        <v>14</v>
      </c>
      <c r="BK54" s="49">
        <v>100</v>
      </c>
      <c r="BL54" s="48">
        <v>14</v>
      </c>
    </row>
    <row r="55" spans="1:64" ht="15">
      <c r="A55" s="64" t="s">
        <v>226</v>
      </c>
      <c r="B55" s="64" t="s">
        <v>230</v>
      </c>
      <c r="C55" s="65" t="s">
        <v>1734</v>
      </c>
      <c r="D55" s="66">
        <v>3</v>
      </c>
      <c r="E55" s="67" t="s">
        <v>132</v>
      </c>
      <c r="F55" s="68">
        <v>35</v>
      </c>
      <c r="G55" s="65"/>
      <c r="H55" s="69"/>
      <c r="I55" s="70"/>
      <c r="J55" s="70"/>
      <c r="K55" s="34" t="s">
        <v>65</v>
      </c>
      <c r="L55" s="77">
        <v>55</v>
      </c>
      <c r="M55" s="77"/>
      <c r="N55" s="72"/>
      <c r="O55" s="79" t="s">
        <v>280</v>
      </c>
      <c r="P55" s="81">
        <v>43767.43148148148</v>
      </c>
      <c r="Q55" s="79" t="s">
        <v>294</v>
      </c>
      <c r="R55" s="79"/>
      <c r="S55" s="79"/>
      <c r="T55" s="79" t="s">
        <v>361</v>
      </c>
      <c r="U55" s="79"/>
      <c r="V55" s="83" t="s">
        <v>404</v>
      </c>
      <c r="W55" s="81">
        <v>43767.43148148148</v>
      </c>
      <c r="X55" s="83" t="s">
        <v>446</v>
      </c>
      <c r="Y55" s="79"/>
      <c r="Z55" s="79"/>
      <c r="AA55" s="85" t="s">
        <v>515</v>
      </c>
      <c r="AB55" s="79"/>
      <c r="AC55" s="79" t="b">
        <v>0</v>
      </c>
      <c r="AD55" s="79">
        <v>0</v>
      </c>
      <c r="AE55" s="85" t="s">
        <v>571</v>
      </c>
      <c r="AF55" s="79" t="b">
        <v>0</v>
      </c>
      <c r="AG55" s="79" t="s">
        <v>577</v>
      </c>
      <c r="AH55" s="79"/>
      <c r="AI55" s="85" t="s">
        <v>571</v>
      </c>
      <c r="AJ55" s="79" t="b">
        <v>0</v>
      </c>
      <c r="AK55" s="79">
        <v>1</v>
      </c>
      <c r="AL55" s="85" t="s">
        <v>518</v>
      </c>
      <c r="AM55" s="79" t="s">
        <v>579</v>
      </c>
      <c r="AN55" s="79" t="b">
        <v>0</v>
      </c>
      <c r="AO55" s="85" t="s">
        <v>518</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14</v>
      </c>
      <c r="BK55" s="49">
        <v>100</v>
      </c>
      <c r="BL55" s="48">
        <v>14</v>
      </c>
    </row>
    <row r="56" spans="1:64" ht="15">
      <c r="A56" s="64" t="s">
        <v>226</v>
      </c>
      <c r="B56" s="64" t="s">
        <v>246</v>
      </c>
      <c r="C56" s="65" t="s">
        <v>1734</v>
      </c>
      <c r="D56" s="66">
        <v>3</v>
      </c>
      <c r="E56" s="67" t="s">
        <v>132</v>
      </c>
      <c r="F56" s="68">
        <v>35</v>
      </c>
      <c r="G56" s="65"/>
      <c r="H56" s="69"/>
      <c r="I56" s="70"/>
      <c r="J56" s="70"/>
      <c r="K56" s="34" t="s">
        <v>65</v>
      </c>
      <c r="L56" s="77">
        <v>56</v>
      </c>
      <c r="M56" s="77"/>
      <c r="N56" s="72"/>
      <c r="O56" s="79" t="s">
        <v>280</v>
      </c>
      <c r="P56" s="81">
        <v>43767.43148148148</v>
      </c>
      <c r="Q56" s="79" t="s">
        <v>294</v>
      </c>
      <c r="R56" s="79"/>
      <c r="S56" s="79"/>
      <c r="T56" s="79" t="s">
        <v>361</v>
      </c>
      <c r="U56" s="79"/>
      <c r="V56" s="83" t="s">
        <v>404</v>
      </c>
      <c r="W56" s="81">
        <v>43767.43148148148</v>
      </c>
      <c r="X56" s="83" t="s">
        <v>446</v>
      </c>
      <c r="Y56" s="79"/>
      <c r="Z56" s="79"/>
      <c r="AA56" s="85" t="s">
        <v>515</v>
      </c>
      <c r="AB56" s="79"/>
      <c r="AC56" s="79" t="b">
        <v>0</v>
      </c>
      <c r="AD56" s="79">
        <v>0</v>
      </c>
      <c r="AE56" s="85" t="s">
        <v>571</v>
      </c>
      <c r="AF56" s="79" t="b">
        <v>0</v>
      </c>
      <c r="AG56" s="79" t="s">
        <v>577</v>
      </c>
      <c r="AH56" s="79"/>
      <c r="AI56" s="85" t="s">
        <v>571</v>
      </c>
      <c r="AJ56" s="79" t="b">
        <v>0</v>
      </c>
      <c r="AK56" s="79">
        <v>1</v>
      </c>
      <c r="AL56" s="85" t="s">
        <v>518</v>
      </c>
      <c r="AM56" s="79" t="s">
        <v>579</v>
      </c>
      <c r="AN56" s="79" t="b">
        <v>0</v>
      </c>
      <c r="AO56" s="85" t="s">
        <v>518</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226</v>
      </c>
      <c r="B57" s="64" t="s">
        <v>229</v>
      </c>
      <c r="C57" s="65" t="s">
        <v>1734</v>
      </c>
      <c r="D57" s="66">
        <v>3</v>
      </c>
      <c r="E57" s="67" t="s">
        <v>132</v>
      </c>
      <c r="F57" s="68">
        <v>35</v>
      </c>
      <c r="G57" s="65"/>
      <c r="H57" s="69"/>
      <c r="I57" s="70"/>
      <c r="J57" s="70"/>
      <c r="K57" s="34" t="s">
        <v>65</v>
      </c>
      <c r="L57" s="77">
        <v>57</v>
      </c>
      <c r="M57" s="77"/>
      <c r="N57" s="72"/>
      <c r="O57" s="79" t="s">
        <v>280</v>
      </c>
      <c r="P57" s="81">
        <v>43767.43148148148</v>
      </c>
      <c r="Q57" s="79" t="s">
        <v>294</v>
      </c>
      <c r="R57" s="79"/>
      <c r="S57" s="79"/>
      <c r="T57" s="79" t="s">
        <v>361</v>
      </c>
      <c r="U57" s="79"/>
      <c r="V57" s="83" t="s">
        <v>404</v>
      </c>
      <c r="W57" s="81">
        <v>43767.43148148148</v>
      </c>
      <c r="X57" s="83" t="s">
        <v>446</v>
      </c>
      <c r="Y57" s="79"/>
      <c r="Z57" s="79"/>
      <c r="AA57" s="85" t="s">
        <v>515</v>
      </c>
      <c r="AB57" s="79"/>
      <c r="AC57" s="79" t="b">
        <v>0</v>
      </c>
      <c r="AD57" s="79">
        <v>0</v>
      </c>
      <c r="AE57" s="85" t="s">
        <v>571</v>
      </c>
      <c r="AF57" s="79" t="b">
        <v>0</v>
      </c>
      <c r="AG57" s="79" t="s">
        <v>577</v>
      </c>
      <c r="AH57" s="79"/>
      <c r="AI57" s="85" t="s">
        <v>571</v>
      </c>
      <c r="AJ57" s="79" t="b">
        <v>0</v>
      </c>
      <c r="AK57" s="79">
        <v>1</v>
      </c>
      <c r="AL57" s="85" t="s">
        <v>518</v>
      </c>
      <c r="AM57" s="79" t="s">
        <v>579</v>
      </c>
      <c r="AN57" s="79" t="b">
        <v>0</v>
      </c>
      <c r="AO57" s="85" t="s">
        <v>518</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227</v>
      </c>
      <c r="B58" s="64" t="s">
        <v>228</v>
      </c>
      <c r="C58" s="65" t="s">
        <v>1734</v>
      </c>
      <c r="D58" s="66">
        <v>3</v>
      </c>
      <c r="E58" s="67" t="s">
        <v>132</v>
      </c>
      <c r="F58" s="68">
        <v>35</v>
      </c>
      <c r="G58" s="65"/>
      <c r="H58" s="69"/>
      <c r="I58" s="70"/>
      <c r="J58" s="70"/>
      <c r="K58" s="34" t="s">
        <v>66</v>
      </c>
      <c r="L58" s="77">
        <v>58</v>
      </c>
      <c r="M58" s="77"/>
      <c r="N58" s="72"/>
      <c r="O58" s="79" t="s">
        <v>280</v>
      </c>
      <c r="P58" s="81">
        <v>43762.552881944444</v>
      </c>
      <c r="Q58" s="79" t="s">
        <v>295</v>
      </c>
      <c r="R58" s="79"/>
      <c r="S58" s="79"/>
      <c r="T58" s="79"/>
      <c r="U58" s="79"/>
      <c r="V58" s="83" t="s">
        <v>405</v>
      </c>
      <c r="W58" s="81">
        <v>43762.552881944444</v>
      </c>
      <c r="X58" s="83" t="s">
        <v>447</v>
      </c>
      <c r="Y58" s="79"/>
      <c r="Z58" s="79"/>
      <c r="AA58" s="85" t="s">
        <v>516</v>
      </c>
      <c r="AB58" s="79"/>
      <c r="AC58" s="79" t="b">
        <v>0</v>
      </c>
      <c r="AD58" s="79">
        <v>0</v>
      </c>
      <c r="AE58" s="85" t="s">
        <v>571</v>
      </c>
      <c r="AF58" s="79" t="b">
        <v>0</v>
      </c>
      <c r="AG58" s="79" t="s">
        <v>576</v>
      </c>
      <c r="AH58" s="79"/>
      <c r="AI58" s="85" t="s">
        <v>571</v>
      </c>
      <c r="AJ58" s="79" t="b">
        <v>0</v>
      </c>
      <c r="AK58" s="79">
        <v>1</v>
      </c>
      <c r="AL58" s="85" t="s">
        <v>517</v>
      </c>
      <c r="AM58" s="79" t="s">
        <v>578</v>
      </c>
      <c r="AN58" s="79" t="b">
        <v>0</v>
      </c>
      <c r="AO58" s="85" t="s">
        <v>517</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15</v>
      </c>
      <c r="BK58" s="49">
        <v>100</v>
      </c>
      <c r="BL58" s="48">
        <v>15</v>
      </c>
    </row>
    <row r="59" spans="1:64" ht="15">
      <c r="A59" s="64" t="s">
        <v>228</v>
      </c>
      <c r="B59" s="64" t="s">
        <v>227</v>
      </c>
      <c r="C59" s="65" t="s">
        <v>1734</v>
      </c>
      <c r="D59" s="66">
        <v>3</v>
      </c>
      <c r="E59" s="67" t="s">
        <v>132</v>
      </c>
      <c r="F59" s="68">
        <v>35</v>
      </c>
      <c r="G59" s="65"/>
      <c r="H59" s="69"/>
      <c r="I59" s="70"/>
      <c r="J59" s="70"/>
      <c r="K59" s="34" t="s">
        <v>66</v>
      </c>
      <c r="L59" s="77">
        <v>59</v>
      </c>
      <c r="M59" s="77"/>
      <c r="N59" s="72"/>
      <c r="O59" s="79" t="s">
        <v>280</v>
      </c>
      <c r="P59" s="81">
        <v>43762.46114583333</v>
      </c>
      <c r="Q59" s="79" t="s">
        <v>296</v>
      </c>
      <c r="R59" s="83" t="s">
        <v>330</v>
      </c>
      <c r="S59" s="79" t="s">
        <v>346</v>
      </c>
      <c r="T59" s="79" t="s">
        <v>362</v>
      </c>
      <c r="U59" s="79"/>
      <c r="V59" s="83" t="s">
        <v>406</v>
      </c>
      <c r="W59" s="81">
        <v>43762.46114583333</v>
      </c>
      <c r="X59" s="83" t="s">
        <v>448</v>
      </c>
      <c r="Y59" s="79"/>
      <c r="Z59" s="79"/>
      <c r="AA59" s="85" t="s">
        <v>517</v>
      </c>
      <c r="AB59" s="79"/>
      <c r="AC59" s="79" t="b">
        <v>0</v>
      </c>
      <c r="AD59" s="79">
        <v>0</v>
      </c>
      <c r="AE59" s="85" t="s">
        <v>571</v>
      </c>
      <c r="AF59" s="79" t="b">
        <v>0</v>
      </c>
      <c r="AG59" s="79" t="s">
        <v>576</v>
      </c>
      <c r="AH59" s="79"/>
      <c r="AI59" s="85" t="s">
        <v>571</v>
      </c>
      <c r="AJ59" s="79" t="b">
        <v>0</v>
      </c>
      <c r="AK59" s="79">
        <v>0</v>
      </c>
      <c r="AL59" s="85" t="s">
        <v>571</v>
      </c>
      <c r="AM59" s="79" t="s">
        <v>578</v>
      </c>
      <c r="AN59" s="79" t="b">
        <v>0</v>
      </c>
      <c r="AO59" s="85" t="s">
        <v>517</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16</v>
      </c>
      <c r="BK59" s="49">
        <v>100</v>
      </c>
      <c r="BL59" s="48">
        <v>16</v>
      </c>
    </row>
    <row r="60" spans="1:64" ht="15">
      <c r="A60" s="64" t="s">
        <v>229</v>
      </c>
      <c r="B60" s="64" t="s">
        <v>230</v>
      </c>
      <c r="C60" s="65" t="s">
        <v>1734</v>
      </c>
      <c r="D60" s="66">
        <v>3</v>
      </c>
      <c r="E60" s="67" t="s">
        <v>132</v>
      </c>
      <c r="F60" s="68">
        <v>35</v>
      </c>
      <c r="G60" s="65"/>
      <c r="H60" s="69"/>
      <c r="I60" s="70"/>
      <c r="J60" s="70"/>
      <c r="K60" s="34" t="s">
        <v>66</v>
      </c>
      <c r="L60" s="77">
        <v>60</v>
      </c>
      <c r="M60" s="77"/>
      <c r="N60" s="72"/>
      <c r="O60" s="79" t="s">
        <v>280</v>
      </c>
      <c r="P60" s="81">
        <v>43767.431076388886</v>
      </c>
      <c r="Q60" s="79" t="s">
        <v>297</v>
      </c>
      <c r="R60" s="79"/>
      <c r="S60" s="79"/>
      <c r="T60" s="79" t="s">
        <v>363</v>
      </c>
      <c r="U60" s="83" t="s">
        <v>383</v>
      </c>
      <c r="V60" s="83" t="s">
        <v>383</v>
      </c>
      <c r="W60" s="81">
        <v>43767.431076388886</v>
      </c>
      <c r="X60" s="83" t="s">
        <v>449</v>
      </c>
      <c r="Y60" s="79"/>
      <c r="Z60" s="79"/>
      <c r="AA60" s="85" t="s">
        <v>518</v>
      </c>
      <c r="AB60" s="79"/>
      <c r="AC60" s="79" t="b">
        <v>0</v>
      </c>
      <c r="AD60" s="79">
        <v>3</v>
      </c>
      <c r="AE60" s="85" t="s">
        <v>571</v>
      </c>
      <c r="AF60" s="79" t="b">
        <v>0</v>
      </c>
      <c r="AG60" s="79" t="s">
        <v>577</v>
      </c>
      <c r="AH60" s="79"/>
      <c r="AI60" s="85" t="s">
        <v>571</v>
      </c>
      <c r="AJ60" s="79" t="b">
        <v>0</v>
      </c>
      <c r="AK60" s="79">
        <v>1</v>
      </c>
      <c r="AL60" s="85" t="s">
        <v>571</v>
      </c>
      <c r="AM60" s="79" t="s">
        <v>579</v>
      </c>
      <c r="AN60" s="79" t="b">
        <v>0</v>
      </c>
      <c r="AO60" s="85" t="s">
        <v>518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14</v>
      </c>
      <c r="BK60" s="49">
        <v>100</v>
      </c>
      <c r="BL60" s="48">
        <v>14</v>
      </c>
    </row>
    <row r="61" spans="1:64" ht="15">
      <c r="A61" s="64" t="s">
        <v>230</v>
      </c>
      <c r="B61" s="64" t="s">
        <v>246</v>
      </c>
      <c r="C61" s="65" t="s">
        <v>1734</v>
      </c>
      <c r="D61" s="66">
        <v>3</v>
      </c>
      <c r="E61" s="67" t="s">
        <v>132</v>
      </c>
      <c r="F61" s="68">
        <v>35</v>
      </c>
      <c r="G61" s="65"/>
      <c r="H61" s="69"/>
      <c r="I61" s="70"/>
      <c r="J61" s="70"/>
      <c r="K61" s="34" t="s">
        <v>65</v>
      </c>
      <c r="L61" s="77">
        <v>61</v>
      </c>
      <c r="M61" s="77"/>
      <c r="N61" s="72"/>
      <c r="O61" s="79" t="s">
        <v>280</v>
      </c>
      <c r="P61" s="81">
        <v>43767.578738425924</v>
      </c>
      <c r="Q61" s="79" t="s">
        <v>294</v>
      </c>
      <c r="R61" s="79"/>
      <c r="S61" s="79"/>
      <c r="T61" s="79" t="s">
        <v>361</v>
      </c>
      <c r="U61" s="79"/>
      <c r="V61" s="83" t="s">
        <v>407</v>
      </c>
      <c r="W61" s="81">
        <v>43767.578738425924</v>
      </c>
      <c r="X61" s="83" t="s">
        <v>450</v>
      </c>
      <c r="Y61" s="79"/>
      <c r="Z61" s="79"/>
      <c r="AA61" s="85" t="s">
        <v>519</v>
      </c>
      <c r="AB61" s="79"/>
      <c r="AC61" s="79" t="b">
        <v>0</v>
      </c>
      <c r="AD61" s="79">
        <v>0</v>
      </c>
      <c r="AE61" s="85" t="s">
        <v>571</v>
      </c>
      <c r="AF61" s="79" t="b">
        <v>0</v>
      </c>
      <c r="AG61" s="79" t="s">
        <v>577</v>
      </c>
      <c r="AH61" s="79"/>
      <c r="AI61" s="85" t="s">
        <v>571</v>
      </c>
      <c r="AJ61" s="79" t="b">
        <v>0</v>
      </c>
      <c r="AK61" s="79">
        <v>3</v>
      </c>
      <c r="AL61" s="85" t="s">
        <v>518</v>
      </c>
      <c r="AM61" s="79" t="s">
        <v>581</v>
      </c>
      <c r="AN61" s="79" t="b">
        <v>0</v>
      </c>
      <c r="AO61" s="85" t="s">
        <v>518</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230</v>
      </c>
      <c r="B62" s="64" t="s">
        <v>229</v>
      </c>
      <c r="C62" s="65" t="s">
        <v>1734</v>
      </c>
      <c r="D62" s="66">
        <v>3</v>
      </c>
      <c r="E62" s="67" t="s">
        <v>132</v>
      </c>
      <c r="F62" s="68">
        <v>35</v>
      </c>
      <c r="G62" s="65"/>
      <c r="H62" s="69"/>
      <c r="I62" s="70"/>
      <c r="J62" s="70"/>
      <c r="K62" s="34" t="s">
        <v>66</v>
      </c>
      <c r="L62" s="77">
        <v>62</v>
      </c>
      <c r="M62" s="77"/>
      <c r="N62" s="72"/>
      <c r="O62" s="79" t="s">
        <v>280</v>
      </c>
      <c r="P62" s="81">
        <v>43767.578738425924</v>
      </c>
      <c r="Q62" s="79" t="s">
        <v>294</v>
      </c>
      <c r="R62" s="79"/>
      <c r="S62" s="79"/>
      <c r="T62" s="79" t="s">
        <v>361</v>
      </c>
      <c r="U62" s="79"/>
      <c r="V62" s="83" t="s">
        <v>407</v>
      </c>
      <c r="W62" s="81">
        <v>43767.578738425924</v>
      </c>
      <c r="X62" s="83" t="s">
        <v>450</v>
      </c>
      <c r="Y62" s="79"/>
      <c r="Z62" s="79"/>
      <c r="AA62" s="85" t="s">
        <v>519</v>
      </c>
      <c r="AB62" s="79"/>
      <c r="AC62" s="79" t="b">
        <v>0</v>
      </c>
      <c r="AD62" s="79">
        <v>0</v>
      </c>
      <c r="AE62" s="85" t="s">
        <v>571</v>
      </c>
      <c r="AF62" s="79" t="b">
        <v>0</v>
      </c>
      <c r="AG62" s="79" t="s">
        <v>577</v>
      </c>
      <c r="AH62" s="79"/>
      <c r="AI62" s="85" t="s">
        <v>571</v>
      </c>
      <c r="AJ62" s="79" t="b">
        <v>0</v>
      </c>
      <c r="AK62" s="79">
        <v>3</v>
      </c>
      <c r="AL62" s="85" t="s">
        <v>518</v>
      </c>
      <c r="AM62" s="79" t="s">
        <v>581</v>
      </c>
      <c r="AN62" s="79" t="b">
        <v>0</v>
      </c>
      <c r="AO62" s="85" t="s">
        <v>518</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14</v>
      </c>
      <c r="BK62" s="49">
        <v>100</v>
      </c>
      <c r="BL62" s="48">
        <v>14</v>
      </c>
    </row>
    <row r="63" spans="1:64" ht="15">
      <c r="A63" s="64" t="s">
        <v>228</v>
      </c>
      <c r="B63" s="64" t="s">
        <v>230</v>
      </c>
      <c r="C63" s="65" t="s">
        <v>1734</v>
      </c>
      <c r="D63" s="66">
        <v>3</v>
      </c>
      <c r="E63" s="67" t="s">
        <v>132</v>
      </c>
      <c r="F63" s="68">
        <v>35</v>
      </c>
      <c r="G63" s="65"/>
      <c r="H63" s="69"/>
      <c r="I63" s="70"/>
      <c r="J63" s="70"/>
      <c r="K63" s="34" t="s">
        <v>65</v>
      </c>
      <c r="L63" s="77">
        <v>63</v>
      </c>
      <c r="M63" s="77"/>
      <c r="N63" s="72"/>
      <c r="O63" s="79" t="s">
        <v>280</v>
      </c>
      <c r="P63" s="81">
        <v>43768.19825231482</v>
      </c>
      <c r="Q63" s="79" t="s">
        <v>294</v>
      </c>
      <c r="R63" s="79"/>
      <c r="S63" s="79"/>
      <c r="T63" s="79" t="s">
        <v>361</v>
      </c>
      <c r="U63" s="79"/>
      <c r="V63" s="83" t="s">
        <v>406</v>
      </c>
      <c r="W63" s="81">
        <v>43768.19825231482</v>
      </c>
      <c r="X63" s="83" t="s">
        <v>451</v>
      </c>
      <c r="Y63" s="79"/>
      <c r="Z63" s="79"/>
      <c r="AA63" s="85" t="s">
        <v>520</v>
      </c>
      <c r="AB63" s="79"/>
      <c r="AC63" s="79" t="b">
        <v>0</v>
      </c>
      <c r="AD63" s="79">
        <v>0</v>
      </c>
      <c r="AE63" s="85" t="s">
        <v>571</v>
      </c>
      <c r="AF63" s="79" t="b">
        <v>0</v>
      </c>
      <c r="AG63" s="79" t="s">
        <v>577</v>
      </c>
      <c r="AH63" s="79"/>
      <c r="AI63" s="85" t="s">
        <v>571</v>
      </c>
      <c r="AJ63" s="79" t="b">
        <v>0</v>
      </c>
      <c r="AK63" s="79">
        <v>3</v>
      </c>
      <c r="AL63" s="85" t="s">
        <v>518</v>
      </c>
      <c r="AM63" s="79" t="s">
        <v>581</v>
      </c>
      <c r="AN63" s="79" t="b">
        <v>0</v>
      </c>
      <c r="AO63" s="85" t="s">
        <v>518</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14</v>
      </c>
      <c r="BK63" s="49">
        <v>100</v>
      </c>
      <c r="BL63" s="48">
        <v>14</v>
      </c>
    </row>
    <row r="64" spans="1:64" ht="15">
      <c r="A64" s="64" t="s">
        <v>231</v>
      </c>
      <c r="B64" s="64" t="s">
        <v>228</v>
      </c>
      <c r="C64" s="65" t="s">
        <v>1734</v>
      </c>
      <c r="D64" s="66">
        <v>3</v>
      </c>
      <c r="E64" s="67" t="s">
        <v>132</v>
      </c>
      <c r="F64" s="68">
        <v>35</v>
      </c>
      <c r="G64" s="65"/>
      <c r="H64" s="69"/>
      <c r="I64" s="70"/>
      <c r="J64" s="70"/>
      <c r="K64" s="34" t="s">
        <v>65</v>
      </c>
      <c r="L64" s="77">
        <v>64</v>
      </c>
      <c r="M64" s="77"/>
      <c r="N64" s="72"/>
      <c r="O64" s="79" t="s">
        <v>280</v>
      </c>
      <c r="P64" s="81">
        <v>43762.47384259259</v>
      </c>
      <c r="Q64" s="79" t="s">
        <v>285</v>
      </c>
      <c r="R64" s="79"/>
      <c r="S64" s="79"/>
      <c r="T64" s="79"/>
      <c r="U64" s="79"/>
      <c r="V64" s="83" t="s">
        <v>408</v>
      </c>
      <c r="W64" s="81">
        <v>43762.47384259259</v>
      </c>
      <c r="X64" s="83" t="s">
        <v>452</v>
      </c>
      <c r="Y64" s="79"/>
      <c r="Z64" s="79"/>
      <c r="AA64" s="85" t="s">
        <v>521</v>
      </c>
      <c r="AB64" s="79"/>
      <c r="AC64" s="79" t="b">
        <v>0</v>
      </c>
      <c r="AD64" s="79">
        <v>0</v>
      </c>
      <c r="AE64" s="85" t="s">
        <v>571</v>
      </c>
      <c r="AF64" s="79" t="b">
        <v>0</v>
      </c>
      <c r="AG64" s="79" t="s">
        <v>576</v>
      </c>
      <c r="AH64" s="79"/>
      <c r="AI64" s="85" t="s">
        <v>571</v>
      </c>
      <c r="AJ64" s="79" t="b">
        <v>0</v>
      </c>
      <c r="AK64" s="79">
        <v>7</v>
      </c>
      <c r="AL64" s="85" t="s">
        <v>529</v>
      </c>
      <c r="AM64" s="79" t="s">
        <v>581</v>
      </c>
      <c r="AN64" s="79" t="b">
        <v>0</v>
      </c>
      <c r="AO64" s="85" t="s">
        <v>529</v>
      </c>
      <c r="AP64" s="79" t="s">
        <v>176</v>
      </c>
      <c r="AQ64" s="79">
        <v>0</v>
      </c>
      <c r="AR64" s="79">
        <v>0</v>
      </c>
      <c r="AS64" s="79"/>
      <c r="AT64" s="79"/>
      <c r="AU64" s="79"/>
      <c r="AV64" s="79"/>
      <c r="AW64" s="79"/>
      <c r="AX64" s="79"/>
      <c r="AY64" s="79"/>
      <c r="AZ64" s="79"/>
      <c r="BA64">
        <v>1</v>
      </c>
      <c r="BB64" s="78" t="str">
        <f>REPLACE(INDEX(GroupVertices[Group],MATCH(Edges[[#This Row],[Vertex 1]],GroupVertices[Vertex],0)),1,1,"")</f>
        <v>6</v>
      </c>
      <c r="BC64" s="78" t="str">
        <f>REPLACE(INDEX(GroupVertices[Group],MATCH(Edges[[#This Row],[Vertex 2]],GroupVertices[Vertex],0)),1,1,"")</f>
        <v>1</v>
      </c>
      <c r="BD64" s="48">
        <v>0</v>
      </c>
      <c r="BE64" s="49">
        <v>0</v>
      </c>
      <c r="BF64" s="48">
        <v>0</v>
      </c>
      <c r="BG64" s="49">
        <v>0</v>
      </c>
      <c r="BH64" s="48">
        <v>0</v>
      </c>
      <c r="BI64" s="49">
        <v>0</v>
      </c>
      <c r="BJ64" s="48">
        <v>14</v>
      </c>
      <c r="BK64" s="49">
        <v>100</v>
      </c>
      <c r="BL64" s="48">
        <v>14</v>
      </c>
    </row>
    <row r="65" spans="1:64" ht="15">
      <c r="A65" s="64" t="s">
        <v>231</v>
      </c>
      <c r="B65" s="64" t="s">
        <v>248</v>
      </c>
      <c r="C65" s="65" t="s">
        <v>1734</v>
      </c>
      <c r="D65" s="66">
        <v>3</v>
      </c>
      <c r="E65" s="67" t="s">
        <v>132</v>
      </c>
      <c r="F65" s="68">
        <v>35</v>
      </c>
      <c r="G65" s="65"/>
      <c r="H65" s="69"/>
      <c r="I65" s="70"/>
      <c r="J65" s="70"/>
      <c r="K65" s="34" t="s">
        <v>65</v>
      </c>
      <c r="L65" s="77">
        <v>65</v>
      </c>
      <c r="M65" s="77"/>
      <c r="N65" s="72"/>
      <c r="O65" s="79" t="s">
        <v>280</v>
      </c>
      <c r="P65" s="81">
        <v>43769.31451388889</v>
      </c>
      <c r="Q65" s="79" t="s">
        <v>298</v>
      </c>
      <c r="R65" s="79"/>
      <c r="S65" s="79"/>
      <c r="T65" s="79"/>
      <c r="U65" s="79"/>
      <c r="V65" s="83" t="s">
        <v>408</v>
      </c>
      <c r="W65" s="81">
        <v>43769.31451388889</v>
      </c>
      <c r="X65" s="83" t="s">
        <v>453</v>
      </c>
      <c r="Y65" s="79"/>
      <c r="Z65" s="79"/>
      <c r="AA65" s="85" t="s">
        <v>522</v>
      </c>
      <c r="AB65" s="79"/>
      <c r="AC65" s="79" t="b">
        <v>0</v>
      </c>
      <c r="AD65" s="79">
        <v>0</v>
      </c>
      <c r="AE65" s="85" t="s">
        <v>571</v>
      </c>
      <c r="AF65" s="79" t="b">
        <v>0</v>
      </c>
      <c r="AG65" s="79" t="s">
        <v>576</v>
      </c>
      <c r="AH65" s="79"/>
      <c r="AI65" s="85" t="s">
        <v>571</v>
      </c>
      <c r="AJ65" s="79" t="b">
        <v>0</v>
      </c>
      <c r="AK65" s="79">
        <v>5</v>
      </c>
      <c r="AL65" s="85" t="s">
        <v>552</v>
      </c>
      <c r="AM65" s="79" t="s">
        <v>581</v>
      </c>
      <c r="AN65" s="79" t="b">
        <v>0</v>
      </c>
      <c r="AO65" s="85" t="s">
        <v>552</v>
      </c>
      <c r="AP65" s="79" t="s">
        <v>176</v>
      </c>
      <c r="AQ65" s="79">
        <v>0</v>
      </c>
      <c r="AR65" s="79">
        <v>0</v>
      </c>
      <c r="AS65" s="79"/>
      <c r="AT65" s="79"/>
      <c r="AU65" s="79"/>
      <c r="AV65" s="79"/>
      <c r="AW65" s="79"/>
      <c r="AX65" s="79"/>
      <c r="AY65" s="79"/>
      <c r="AZ65" s="79"/>
      <c r="BA65">
        <v>1</v>
      </c>
      <c r="BB65" s="78" t="str">
        <f>REPLACE(INDEX(GroupVertices[Group],MATCH(Edges[[#This Row],[Vertex 1]],GroupVertices[Vertex],0)),1,1,"")</f>
        <v>6</v>
      </c>
      <c r="BC65" s="78" t="str">
        <f>REPLACE(INDEX(GroupVertices[Group],MATCH(Edges[[#This Row],[Vertex 2]],GroupVertices[Vertex],0)),1,1,"")</f>
        <v>6</v>
      </c>
      <c r="BD65" s="48">
        <v>0</v>
      </c>
      <c r="BE65" s="49">
        <v>0</v>
      </c>
      <c r="BF65" s="48">
        <v>0</v>
      </c>
      <c r="BG65" s="49">
        <v>0</v>
      </c>
      <c r="BH65" s="48">
        <v>0</v>
      </c>
      <c r="BI65" s="49">
        <v>0</v>
      </c>
      <c r="BJ65" s="48">
        <v>16</v>
      </c>
      <c r="BK65" s="49">
        <v>100</v>
      </c>
      <c r="BL65" s="48">
        <v>16</v>
      </c>
    </row>
    <row r="66" spans="1:64" ht="15">
      <c r="A66" s="64" t="s">
        <v>232</v>
      </c>
      <c r="B66" s="64" t="s">
        <v>272</v>
      </c>
      <c r="C66" s="65" t="s">
        <v>1734</v>
      </c>
      <c r="D66" s="66">
        <v>3</v>
      </c>
      <c r="E66" s="67" t="s">
        <v>132</v>
      </c>
      <c r="F66" s="68">
        <v>35</v>
      </c>
      <c r="G66" s="65"/>
      <c r="H66" s="69"/>
      <c r="I66" s="70"/>
      <c r="J66" s="70"/>
      <c r="K66" s="34" t="s">
        <v>65</v>
      </c>
      <c r="L66" s="77">
        <v>66</v>
      </c>
      <c r="M66" s="77"/>
      <c r="N66" s="72"/>
      <c r="O66" s="79" t="s">
        <v>280</v>
      </c>
      <c r="P66" s="81">
        <v>43769.31857638889</v>
      </c>
      <c r="Q66" s="79" t="s">
        <v>299</v>
      </c>
      <c r="R66" s="79" t="s">
        <v>331</v>
      </c>
      <c r="S66" s="79" t="s">
        <v>347</v>
      </c>
      <c r="T66" s="79" t="s">
        <v>364</v>
      </c>
      <c r="U66" s="83" t="s">
        <v>384</v>
      </c>
      <c r="V66" s="83" t="s">
        <v>384</v>
      </c>
      <c r="W66" s="81">
        <v>43769.31857638889</v>
      </c>
      <c r="X66" s="83" t="s">
        <v>454</v>
      </c>
      <c r="Y66" s="79"/>
      <c r="Z66" s="79"/>
      <c r="AA66" s="85" t="s">
        <v>523</v>
      </c>
      <c r="AB66" s="79"/>
      <c r="AC66" s="79" t="b">
        <v>0</v>
      </c>
      <c r="AD66" s="79">
        <v>0</v>
      </c>
      <c r="AE66" s="85" t="s">
        <v>571</v>
      </c>
      <c r="AF66" s="79" t="b">
        <v>0</v>
      </c>
      <c r="AG66" s="79" t="s">
        <v>577</v>
      </c>
      <c r="AH66" s="79"/>
      <c r="AI66" s="85" t="s">
        <v>571</v>
      </c>
      <c r="AJ66" s="79" t="b">
        <v>0</v>
      </c>
      <c r="AK66" s="79">
        <v>1</v>
      </c>
      <c r="AL66" s="85" t="s">
        <v>571</v>
      </c>
      <c r="AM66" s="79" t="s">
        <v>578</v>
      </c>
      <c r="AN66" s="79" t="b">
        <v>0</v>
      </c>
      <c r="AO66" s="85" t="s">
        <v>523</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233</v>
      </c>
      <c r="B67" s="64" t="s">
        <v>248</v>
      </c>
      <c r="C67" s="65" t="s">
        <v>1734</v>
      </c>
      <c r="D67" s="66">
        <v>3</v>
      </c>
      <c r="E67" s="67" t="s">
        <v>132</v>
      </c>
      <c r="F67" s="68">
        <v>35</v>
      </c>
      <c r="G67" s="65"/>
      <c r="H67" s="69"/>
      <c r="I67" s="70"/>
      <c r="J67" s="70"/>
      <c r="K67" s="34" t="s">
        <v>65</v>
      </c>
      <c r="L67" s="77">
        <v>67</v>
      </c>
      <c r="M67" s="77"/>
      <c r="N67" s="72"/>
      <c r="O67" s="79" t="s">
        <v>280</v>
      </c>
      <c r="P67" s="81">
        <v>43769.3208912037</v>
      </c>
      <c r="Q67" s="79" t="s">
        <v>298</v>
      </c>
      <c r="R67" s="79"/>
      <c r="S67" s="79"/>
      <c r="T67" s="79"/>
      <c r="U67" s="79"/>
      <c r="V67" s="83" t="s">
        <v>409</v>
      </c>
      <c r="W67" s="81">
        <v>43769.3208912037</v>
      </c>
      <c r="X67" s="83" t="s">
        <v>455</v>
      </c>
      <c r="Y67" s="79"/>
      <c r="Z67" s="79"/>
      <c r="AA67" s="85" t="s">
        <v>524</v>
      </c>
      <c r="AB67" s="79"/>
      <c r="AC67" s="79" t="b">
        <v>0</v>
      </c>
      <c r="AD67" s="79">
        <v>0</v>
      </c>
      <c r="AE67" s="85" t="s">
        <v>571</v>
      </c>
      <c r="AF67" s="79" t="b">
        <v>0</v>
      </c>
      <c r="AG67" s="79" t="s">
        <v>576</v>
      </c>
      <c r="AH67" s="79"/>
      <c r="AI67" s="85" t="s">
        <v>571</v>
      </c>
      <c r="AJ67" s="79" t="b">
        <v>0</v>
      </c>
      <c r="AK67" s="79">
        <v>5</v>
      </c>
      <c r="AL67" s="85" t="s">
        <v>552</v>
      </c>
      <c r="AM67" s="79" t="s">
        <v>579</v>
      </c>
      <c r="AN67" s="79" t="b">
        <v>0</v>
      </c>
      <c r="AO67" s="85" t="s">
        <v>552</v>
      </c>
      <c r="AP67" s="79" t="s">
        <v>176</v>
      </c>
      <c r="AQ67" s="79">
        <v>0</v>
      </c>
      <c r="AR67" s="79">
        <v>0</v>
      </c>
      <c r="AS67" s="79"/>
      <c r="AT67" s="79"/>
      <c r="AU67" s="79"/>
      <c r="AV67" s="79"/>
      <c r="AW67" s="79"/>
      <c r="AX67" s="79"/>
      <c r="AY67" s="79"/>
      <c r="AZ67" s="79"/>
      <c r="BA67">
        <v>1</v>
      </c>
      <c r="BB67" s="78" t="str">
        <f>REPLACE(INDEX(GroupVertices[Group],MATCH(Edges[[#This Row],[Vertex 1]],GroupVertices[Vertex],0)),1,1,"")</f>
        <v>6</v>
      </c>
      <c r="BC67" s="78" t="str">
        <f>REPLACE(INDEX(GroupVertices[Group],MATCH(Edges[[#This Row],[Vertex 2]],GroupVertices[Vertex],0)),1,1,"")</f>
        <v>6</v>
      </c>
      <c r="BD67" s="48">
        <v>0</v>
      </c>
      <c r="BE67" s="49">
        <v>0</v>
      </c>
      <c r="BF67" s="48">
        <v>0</v>
      </c>
      <c r="BG67" s="49">
        <v>0</v>
      </c>
      <c r="BH67" s="48">
        <v>0</v>
      </c>
      <c r="BI67" s="49">
        <v>0</v>
      </c>
      <c r="BJ67" s="48">
        <v>16</v>
      </c>
      <c r="BK67" s="49">
        <v>100</v>
      </c>
      <c r="BL67" s="48">
        <v>16</v>
      </c>
    </row>
    <row r="68" spans="1:64" ht="15">
      <c r="A68" s="64" t="s">
        <v>234</v>
      </c>
      <c r="B68" s="64" t="s">
        <v>248</v>
      </c>
      <c r="C68" s="65" t="s">
        <v>1734</v>
      </c>
      <c r="D68" s="66">
        <v>3</v>
      </c>
      <c r="E68" s="67" t="s">
        <v>132</v>
      </c>
      <c r="F68" s="68">
        <v>35</v>
      </c>
      <c r="G68" s="65"/>
      <c r="H68" s="69"/>
      <c r="I68" s="70"/>
      <c r="J68" s="70"/>
      <c r="K68" s="34" t="s">
        <v>65</v>
      </c>
      <c r="L68" s="77">
        <v>68</v>
      </c>
      <c r="M68" s="77"/>
      <c r="N68" s="72"/>
      <c r="O68" s="79" t="s">
        <v>280</v>
      </c>
      <c r="P68" s="81">
        <v>43769.322534722225</v>
      </c>
      <c r="Q68" s="79" t="s">
        <v>298</v>
      </c>
      <c r="R68" s="79"/>
      <c r="S68" s="79"/>
      <c r="T68" s="79"/>
      <c r="U68" s="79"/>
      <c r="V68" s="83" t="s">
        <v>410</v>
      </c>
      <c r="W68" s="81">
        <v>43769.322534722225</v>
      </c>
      <c r="X68" s="83" t="s">
        <v>456</v>
      </c>
      <c r="Y68" s="79"/>
      <c r="Z68" s="79"/>
      <c r="AA68" s="85" t="s">
        <v>525</v>
      </c>
      <c r="AB68" s="79"/>
      <c r="AC68" s="79" t="b">
        <v>0</v>
      </c>
      <c r="AD68" s="79">
        <v>0</v>
      </c>
      <c r="AE68" s="85" t="s">
        <v>571</v>
      </c>
      <c r="AF68" s="79" t="b">
        <v>0</v>
      </c>
      <c r="AG68" s="79" t="s">
        <v>576</v>
      </c>
      <c r="AH68" s="79"/>
      <c r="AI68" s="85" t="s">
        <v>571</v>
      </c>
      <c r="AJ68" s="79" t="b">
        <v>0</v>
      </c>
      <c r="AK68" s="79">
        <v>5</v>
      </c>
      <c r="AL68" s="85" t="s">
        <v>552</v>
      </c>
      <c r="AM68" s="79" t="s">
        <v>584</v>
      </c>
      <c r="AN68" s="79" t="b">
        <v>0</v>
      </c>
      <c r="AO68" s="85" t="s">
        <v>552</v>
      </c>
      <c r="AP68" s="79" t="s">
        <v>176</v>
      </c>
      <c r="AQ68" s="79">
        <v>0</v>
      </c>
      <c r="AR68" s="79">
        <v>0</v>
      </c>
      <c r="AS68" s="79"/>
      <c r="AT68" s="79"/>
      <c r="AU68" s="79"/>
      <c r="AV68" s="79"/>
      <c r="AW68" s="79"/>
      <c r="AX68" s="79"/>
      <c r="AY68" s="79"/>
      <c r="AZ68" s="79"/>
      <c r="BA68">
        <v>1</v>
      </c>
      <c r="BB68" s="78" t="str">
        <f>REPLACE(INDEX(GroupVertices[Group],MATCH(Edges[[#This Row],[Vertex 1]],GroupVertices[Vertex],0)),1,1,"")</f>
        <v>6</v>
      </c>
      <c r="BC68" s="78" t="str">
        <f>REPLACE(INDEX(GroupVertices[Group],MATCH(Edges[[#This Row],[Vertex 2]],GroupVertices[Vertex],0)),1,1,"")</f>
        <v>6</v>
      </c>
      <c r="BD68" s="48">
        <v>0</v>
      </c>
      <c r="BE68" s="49">
        <v>0</v>
      </c>
      <c r="BF68" s="48">
        <v>0</v>
      </c>
      <c r="BG68" s="49">
        <v>0</v>
      </c>
      <c r="BH68" s="48">
        <v>0</v>
      </c>
      <c r="BI68" s="49">
        <v>0</v>
      </c>
      <c r="BJ68" s="48">
        <v>16</v>
      </c>
      <c r="BK68" s="49">
        <v>100</v>
      </c>
      <c r="BL68" s="48">
        <v>16</v>
      </c>
    </row>
    <row r="69" spans="1:64" ht="15">
      <c r="A69" s="64" t="s">
        <v>235</v>
      </c>
      <c r="B69" s="64" t="s">
        <v>232</v>
      </c>
      <c r="C69" s="65" t="s">
        <v>1734</v>
      </c>
      <c r="D69" s="66">
        <v>3</v>
      </c>
      <c r="E69" s="67" t="s">
        <v>132</v>
      </c>
      <c r="F69" s="68">
        <v>35</v>
      </c>
      <c r="G69" s="65"/>
      <c r="H69" s="69"/>
      <c r="I69" s="70"/>
      <c r="J69" s="70"/>
      <c r="K69" s="34" t="s">
        <v>65</v>
      </c>
      <c r="L69" s="77">
        <v>69</v>
      </c>
      <c r="M69" s="77"/>
      <c r="N69" s="72"/>
      <c r="O69" s="79" t="s">
        <v>280</v>
      </c>
      <c r="P69" s="81">
        <v>43769.35366898148</v>
      </c>
      <c r="Q69" s="79" t="s">
        <v>300</v>
      </c>
      <c r="R69" s="83" t="s">
        <v>332</v>
      </c>
      <c r="S69" s="79" t="s">
        <v>348</v>
      </c>
      <c r="T69" s="79" t="s">
        <v>365</v>
      </c>
      <c r="U69" s="79"/>
      <c r="V69" s="83" t="s">
        <v>411</v>
      </c>
      <c r="W69" s="81">
        <v>43769.35366898148</v>
      </c>
      <c r="X69" s="83" t="s">
        <v>457</v>
      </c>
      <c r="Y69" s="79"/>
      <c r="Z69" s="79"/>
      <c r="AA69" s="85" t="s">
        <v>526</v>
      </c>
      <c r="AB69" s="79"/>
      <c r="AC69" s="79" t="b">
        <v>0</v>
      </c>
      <c r="AD69" s="79">
        <v>0</v>
      </c>
      <c r="AE69" s="85" t="s">
        <v>571</v>
      </c>
      <c r="AF69" s="79" t="b">
        <v>0</v>
      </c>
      <c r="AG69" s="79" t="s">
        <v>577</v>
      </c>
      <c r="AH69" s="79"/>
      <c r="AI69" s="85" t="s">
        <v>571</v>
      </c>
      <c r="AJ69" s="79" t="b">
        <v>0</v>
      </c>
      <c r="AK69" s="79">
        <v>1</v>
      </c>
      <c r="AL69" s="85" t="s">
        <v>523</v>
      </c>
      <c r="AM69" s="79" t="s">
        <v>581</v>
      </c>
      <c r="AN69" s="79" t="b">
        <v>0</v>
      </c>
      <c r="AO69" s="85" t="s">
        <v>523</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15</v>
      </c>
      <c r="BK69" s="49">
        <v>100</v>
      </c>
      <c r="BL69" s="48">
        <v>15</v>
      </c>
    </row>
    <row r="70" spans="1:64" ht="15">
      <c r="A70" s="64" t="s">
        <v>236</v>
      </c>
      <c r="B70" s="64" t="s">
        <v>273</v>
      </c>
      <c r="C70" s="65" t="s">
        <v>1734</v>
      </c>
      <c r="D70" s="66">
        <v>3</v>
      </c>
      <c r="E70" s="67" t="s">
        <v>132</v>
      </c>
      <c r="F70" s="68">
        <v>35</v>
      </c>
      <c r="G70" s="65"/>
      <c r="H70" s="69"/>
      <c r="I70" s="70"/>
      <c r="J70" s="70"/>
      <c r="K70" s="34" t="s">
        <v>65</v>
      </c>
      <c r="L70" s="77">
        <v>70</v>
      </c>
      <c r="M70" s="77"/>
      <c r="N70" s="72"/>
      <c r="O70" s="79" t="s">
        <v>280</v>
      </c>
      <c r="P70" s="81">
        <v>43769.378842592596</v>
      </c>
      <c r="Q70" s="79" t="s">
        <v>301</v>
      </c>
      <c r="R70" s="79"/>
      <c r="S70" s="79"/>
      <c r="T70" s="79" t="s">
        <v>366</v>
      </c>
      <c r="U70" s="83" t="s">
        <v>385</v>
      </c>
      <c r="V70" s="83" t="s">
        <v>385</v>
      </c>
      <c r="W70" s="81">
        <v>43769.378842592596</v>
      </c>
      <c r="X70" s="83" t="s">
        <v>458</v>
      </c>
      <c r="Y70" s="79"/>
      <c r="Z70" s="79"/>
      <c r="AA70" s="85" t="s">
        <v>527</v>
      </c>
      <c r="AB70" s="79"/>
      <c r="AC70" s="79" t="b">
        <v>0</v>
      </c>
      <c r="AD70" s="79">
        <v>3</v>
      </c>
      <c r="AE70" s="85" t="s">
        <v>571</v>
      </c>
      <c r="AF70" s="79" t="b">
        <v>0</v>
      </c>
      <c r="AG70" s="79" t="s">
        <v>576</v>
      </c>
      <c r="AH70" s="79"/>
      <c r="AI70" s="85" t="s">
        <v>571</v>
      </c>
      <c r="AJ70" s="79" t="b">
        <v>0</v>
      </c>
      <c r="AK70" s="79">
        <v>0</v>
      </c>
      <c r="AL70" s="85" t="s">
        <v>571</v>
      </c>
      <c r="AM70" s="79" t="s">
        <v>578</v>
      </c>
      <c r="AN70" s="79" t="b">
        <v>0</v>
      </c>
      <c r="AO70" s="85" t="s">
        <v>527</v>
      </c>
      <c r="AP70" s="79" t="s">
        <v>176</v>
      </c>
      <c r="AQ70" s="79">
        <v>0</v>
      </c>
      <c r="AR70" s="79">
        <v>0</v>
      </c>
      <c r="AS70" s="79"/>
      <c r="AT70" s="79"/>
      <c r="AU70" s="79"/>
      <c r="AV70" s="79"/>
      <c r="AW70" s="79"/>
      <c r="AX70" s="79"/>
      <c r="AY70" s="79"/>
      <c r="AZ70" s="79"/>
      <c r="BA70">
        <v>1</v>
      </c>
      <c r="BB70" s="78" t="str">
        <f>REPLACE(INDEX(GroupVertices[Group],MATCH(Edges[[#This Row],[Vertex 1]],GroupVertices[Vertex],0)),1,1,"")</f>
        <v>7</v>
      </c>
      <c r="BC70" s="78" t="str">
        <f>REPLACE(INDEX(GroupVertices[Group],MATCH(Edges[[#This Row],[Vertex 2]],GroupVertices[Vertex],0)),1,1,"")</f>
        <v>7</v>
      </c>
      <c r="BD70" s="48"/>
      <c r="BE70" s="49"/>
      <c r="BF70" s="48"/>
      <c r="BG70" s="49"/>
      <c r="BH70" s="48"/>
      <c r="BI70" s="49"/>
      <c r="BJ70" s="48"/>
      <c r="BK70" s="49"/>
      <c r="BL70" s="48"/>
    </row>
    <row r="71" spans="1:64" ht="15">
      <c r="A71" s="64" t="s">
        <v>236</v>
      </c>
      <c r="B71" s="64" t="s">
        <v>274</v>
      </c>
      <c r="C71" s="65" t="s">
        <v>1734</v>
      </c>
      <c r="D71" s="66">
        <v>3</v>
      </c>
      <c r="E71" s="67" t="s">
        <v>132</v>
      </c>
      <c r="F71" s="68">
        <v>35</v>
      </c>
      <c r="G71" s="65"/>
      <c r="H71" s="69"/>
      <c r="I71" s="70"/>
      <c r="J71" s="70"/>
      <c r="K71" s="34" t="s">
        <v>65</v>
      </c>
      <c r="L71" s="77">
        <v>71</v>
      </c>
      <c r="M71" s="77"/>
      <c r="N71" s="72"/>
      <c r="O71" s="79" t="s">
        <v>280</v>
      </c>
      <c r="P71" s="81">
        <v>43769.378842592596</v>
      </c>
      <c r="Q71" s="79" t="s">
        <v>301</v>
      </c>
      <c r="R71" s="79"/>
      <c r="S71" s="79"/>
      <c r="T71" s="79" t="s">
        <v>366</v>
      </c>
      <c r="U71" s="83" t="s">
        <v>385</v>
      </c>
      <c r="V71" s="83" t="s">
        <v>385</v>
      </c>
      <c r="W71" s="81">
        <v>43769.378842592596</v>
      </c>
      <c r="X71" s="83" t="s">
        <v>458</v>
      </c>
      <c r="Y71" s="79"/>
      <c r="Z71" s="79"/>
      <c r="AA71" s="85" t="s">
        <v>527</v>
      </c>
      <c r="AB71" s="79"/>
      <c r="AC71" s="79" t="b">
        <v>0</v>
      </c>
      <c r="AD71" s="79">
        <v>3</v>
      </c>
      <c r="AE71" s="85" t="s">
        <v>571</v>
      </c>
      <c r="AF71" s="79" t="b">
        <v>0</v>
      </c>
      <c r="AG71" s="79" t="s">
        <v>576</v>
      </c>
      <c r="AH71" s="79"/>
      <c r="AI71" s="85" t="s">
        <v>571</v>
      </c>
      <c r="AJ71" s="79" t="b">
        <v>0</v>
      </c>
      <c r="AK71" s="79">
        <v>0</v>
      </c>
      <c r="AL71" s="85" t="s">
        <v>571</v>
      </c>
      <c r="AM71" s="79" t="s">
        <v>578</v>
      </c>
      <c r="AN71" s="79" t="b">
        <v>0</v>
      </c>
      <c r="AO71" s="85" t="s">
        <v>527</v>
      </c>
      <c r="AP71" s="79" t="s">
        <v>176</v>
      </c>
      <c r="AQ71" s="79">
        <v>0</v>
      </c>
      <c r="AR71" s="79">
        <v>0</v>
      </c>
      <c r="AS71" s="79"/>
      <c r="AT71" s="79"/>
      <c r="AU71" s="79"/>
      <c r="AV71" s="79"/>
      <c r="AW71" s="79"/>
      <c r="AX71" s="79"/>
      <c r="AY71" s="79"/>
      <c r="AZ71" s="79"/>
      <c r="BA71">
        <v>1</v>
      </c>
      <c r="BB71" s="78" t="str">
        <f>REPLACE(INDEX(GroupVertices[Group],MATCH(Edges[[#This Row],[Vertex 1]],GroupVertices[Vertex],0)),1,1,"")</f>
        <v>7</v>
      </c>
      <c r="BC71" s="78" t="str">
        <f>REPLACE(INDEX(GroupVertices[Group],MATCH(Edges[[#This Row],[Vertex 2]],GroupVertices[Vertex],0)),1,1,"")</f>
        <v>7</v>
      </c>
      <c r="BD71" s="48">
        <v>0</v>
      </c>
      <c r="BE71" s="49">
        <v>0</v>
      </c>
      <c r="BF71" s="48">
        <v>0</v>
      </c>
      <c r="BG71" s="49">
        <v>0</v>
      </c>
      <c r="BH71" s="48">
        <v>0</v>
      </c>
      <c r="BI71" s="49">
        <v>0</v>
      </c>
      <c r="BJ71" s="48">
        <v>27</v>
      </c>
      <c r="BK71" s="49">
        <v>100</v>
      </c>
      <c r="BL71" s="48">
        <v>27</v>
      </c>
    </row>
    <row r="72" spans="1:64" ht="15">
      <c r="A72" s="64" t="s">
        <v>229</v>
      </c>
      <c r="B72" s="64" t="s">
        <v>228</v>
      </c>
      <c r="C72" s="65" t="s">
        <v>1734</v>
      </c>
      <c r="D72" s="66">
        <v>3</v>
      </c>
      <c r="E72" s="67" t="s">
        <v>132</v>
      </c>
      <c r="F72" s="68">
        <v>35</v>
      </c>
      <c r="G72" s="65"/>
      <c r="H72" s="69"/>
      <c r="I72" s="70"/>
      <c r="J72" s="70"/>
      <c r="K72" s="34" t="s">
        <v>66</v>
      </c>
      <c r="L72" s="77">
        <v>72</v>
      </c>
      <c r="M72" s="77"/>
      <c r="N72" s="72"/>
      <c r="O72" s="79" t="s">
        <v>280</v>
      </c>
      <c r="P72" s="81">
        <v>43762.35105324074</v>
      </c>
      <c r="Q72" s="79" t="s">
        <v>285</v>
      </c>
      <c r="R72" s="79"/>
      <c r="S72" s="79"/>
      <c r="T72" s="79"/>
      <c r="U72" s="79"/>
      <c r="V72" s="83" t="s">
        <v>412</v>
      </c>
      <c r="W72" s="81">
        <v>43762.35105324074</v>
      </c>
      <c r="X72" s="83" t="s">
        <v>459</v>
      </c>
      <c r="Y72" s="79"/>
      <c r="Z72" s="79"/>
      <c r="AA72" s="85" t="s">
        <v>528</v>
      </c>
      <c r="AB72" s="79"/>
      <c r="AC72" s="79" t="b">
        <v>0</v>
      </c>
      <c r="AD72" s="79">
        <v>0</v>
      </c>
      <c r="AE72" s="85" t="s">
        <v>571</v>
      </c>
      <c r="AF72" s="79" t="b">
        <v>0</v>
      </c>
      <c r="AG72" s="79" t="s">
        <v>576</v>
      </c>
      <c r="AH72" s="79"/>
      <c r="AI72" s="85" t="s">
        <v>571</v>
      </c>
      <c r="AJ72" s="79" t="b">
        <v>0</v>
      </c>
      <c r="AK72" s="79">
        <v>4</v>
      </c>
      <c r="AL72" s="85" t="s">
        <v>529</v>
      </c>
      <c r="AM72" s="79" t="s">
        <v>579</v>
      </c>
      <c r="AN72" s="79" t="b">
        <v>0</v>
      </c>
      <c r="AO72" s="85" t="s">
        <v>529</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14</v>
      </c>
      <c r="BK72" s="49">
        <v>100</v>
      </c>
      <c r="BL72" s="48">
        <v>14</v>
      </c>
    </row>
    <row r="73" spans="1:64" ht="15">
      <c r="A73" s="64" t="s">
        <v>229</v>
      </c>
      <c r="B73" s="64" t="s">
        <v>246</v>
      </c>
      <c r="C73" s="65" t="s">
        <v>1734</v>
      </c>
      <c r="D73" s="66">
        <v>3</v>
      </c>
      <c r="E73" s="67" t="s">
        <v>132</v>
      </c>
      <c r="F73" s="68">
        <v>35</v>
      </c>
      <c r="G73" s="65"/>
      <c r="H73" s="69"/>
      <c r="I73" s="70"/>
      <c r="J73" s="70"/>
      <c r="K73" s="34" t="s">
        <v>65</v>
      </c>
      <c r="L73" s="77">
        <v>73</v>
      </c>
      <c r="M73" s="77"/>
      <c r="N73" s="72"/>
      <c r="O73" s="79" t="s">
        <v>280</v>
      </c>
      <c r="P73" s="81">
        <v>43767.431076388886</v>
      </c>
      <c r="Q73" s="79" t="s">
        <v>297</v>
      </c>
      <c r="R73" s="79"/>
      <c r="S73" s="79"/>
      <c r="T73" s="79" t="s">
        <v>363</v>
      </c>
      <c r="U73" s="83" t="s">
        <v>383</v>
      </c>
      <c r="V73" s="83" t="s">
        <v>383</v>
      </c>
      <c r="W73" s="81">
        <v>43767.431076388886</v>
      </c>
      <c r="X73" s="83" t="s">
        <v>449</v>
      </c>
      <c r="Y73" s="79"/>
      <c r="Z73" s="79"/>
      <c r="AA73" s="85" t="s">
        <v>518</v>
      </c>
      <c r="AB73" s="79"/>
      <c r="AC73" s="79" t="b">
        <v>0</v>
      </c>
      <c r="AD73" s="79">
        <v>3</v>
      </c>
      <c r="AE73" s="85" t="s">
        <v>571</v>
      </c>
      <c r="AF73" s="79" t="b">
        <v>0</v>
      </c>
      <c r="AG73" s="79" t="s">
        <v>577</v>
      </c>
      <c r="AH73" s="79"/>
      <c r="AI73" s="85" t="s">
        <v>571</v>
      </c>
      <c r="AJ73" s="79" t="b">
        <v>0</v>
      </c>
      <c r="AK73" s="79">
        <v>1</v>
      </c>
      <c r="AL73" s="85" t="s">
        <v>571</v>
      </c>
      <c r="AM73" s="79" t="s">
        <v>579</v>
      </c>
      <c r="AN73" s="79" t="b">
        <v>0</v>
      </c>
      <c r="AO73" s="85" t="s">
        <v>518</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228</v>
      </c>
      <c r="B74" s="64" t="s">
        <v>229</v>
      </c>
      <c r="C74" s="65" t="s">
        <v>1735</v>
      </c>
      <c r="D74" s="66">
        <v>10</v>
      </c>
      <c r="E74" s="67" t="s">
        <v>136</v>
      </c>
      <c r="F74" s="68">
        <v>12</v>
      </c>
      <c r="G74" s="65"/>
      <c r="H74" s="69"/>
      <c r="I74" s="70"/>
      <c r="J74" s="70"/>
      <c r="K74" s="34" t="s">
        <v>66</v>
      </c>
      <c r="L74" s="77">
        <v>74</v>
      </c>
      <c r="M74" s="77"/>
      <c r="N74" s="72"/>
      <c r="O74" s="79" t="s">
        <v>280</v>
      </c>
      <c r="P74" s="81">
        <v>43762.350023148145</v>
      </c>
      <c r="Q74" s="79" t="s">
        <v>302</v>
      </c>
      <c r="R74" s="83" t="s">
        <v>333</v>
      </c>
      <c r="S74" s="79" t="s">
        <v>349</v>
      </c>
      <c r="T74" s="79" t="s">
        <v>367</v>
      </c>
      <c r="U74" s="79"/>
      <c r="V74" s="83" t="s">
        <v>406</v>
      </c>
      <c r="W74" s="81">
        <v>43762.350023148145</v>
      </c>
      <c r="X74" s="83" t="s">
        <v>460</v>
      </c>
      <c r="Y74" s="79"/>
      <c r="Z74" s="79"/>
      <c r="AA74" s="85" t="s">
        <v>529</v>
      </c>
      <c r="AB74" s="79"/>
      <c r="AC74" s="79" t="b">
        <v>0</v>
      </c>
      <c r="AD74" s="79">
        <v>3</v>
      </c>
      <c r="AE74" s="85" t="s">
        <v>571</v>
      </c>
      <c r="AF74" s="79" t="b">
        <v>0</v>
      </c>
      <c r="AG74" s="79" t="s">
        <v>576</v>
      </c>
      <c r="AH74" s="79"/>
      <c r="AI74" s="85" t="s">
        <v>571</v>
      </c>
      <c r="AJ74" s="79" t="b">
        <v>0</v>
      </c>
      <c r="AK74" s="79">
        <v>4</v>
      </c>
      <c r="AL74" s="85" t="s">
        <v>571</v>
      </c>
      <c r="AM74" s="79" t="s">
        <v>578</v>
      </c>
      <c r="AN74" s="79" t="b">
        <v>0</v>
      </c>
      <c r="AO74" s="85" t="s">
        <v>529</v>
      </c>
      <c r="AP74" s="79" t="s">
        <v>176</v>
      </c>
      <c r="AQ74" s="79">
        <v>0</v>
      </c>
      <c r="AR74" s="79">
        <v>0</v>
      </c>
      <c r="AS74" s="79"/>
      <c r="AT74" s="79"/>
      <c r="AU74" s="79"/>
      <c r="AV74" s="79"/>
      <c r="AW74" s="79"/>
      <c r="AX74" s="79"/>
      <c r="AY74" s="79"/>
      <c r="AZ74" s="79"/>
      <c r="BA74">
        <v>2</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228</v>
      </c>
      <c r="B75" s="64" t="s">
        <v>229</v>
      </c>
      <c r="C75" s="65" t="s">
        <v>1735</v>
      </c>
      <c r="D75" s="66">
        <v>10</v>
      </c>
      <c r="E75" s="67" t="s">
        <v>136</v>
      </c>
      <c r="F75" s="68">
        <v>12</v>
      </c>
      <c r="G75" s="65"/>
      <c r="H75" s="69"/>
      <c r="I75" s="70"/>
      <c r="J75" s="70"/>
      <c r="K75" s="34" t="s">
        <v>66</v>
      </c>
      <c r="L75" s="77">
        <v>75</v>
      </c>
      <c r="M75" s="77"/>
      <c r="N75" s="72"/>
      <c r="O75" s="79" t="s">
        <v>280</v>
      </c>
      <c r="P75" s="81">
        <v>43768.19825231482</v>
      </c>
      <c r="Q75" s="79" t="s">
        <v>294</v>
      </c>
      <c r="R75" s="79"/>
      <c r="S75" s="79"/>
      <c r="T75" s="79" t="s">
        <v>361</v>
      </c>
      <c r="U75" s="79"/>
      <c r="V75" s="83" t="s">
        <v>406</v>
      </c>
      <c r="W75" s="81">
        <v>43768.19825231482</v>
      </c>
      <c r="X75" s="83" t="s">
        <v>451</v>
      </c>
      <c r="Y75" s="79"/>
      <c r="Z75" s="79"/>
      <c r="AA75" s="85" t="s">
        <v>520</v>
      </c>
      <c r="AB75" s="79"/>
      <c r="AC75" s="79" t="b">
        <v>0</v>
      </c>
      <c r="AD75" s="79">
        <v>0</v>
      </c>
      <c r="AE75" s="85" t="s">
        <v>571</v>
      </c>
      <c r="AF75" s="79" t="b">
        <v>0</v>
      </c>
      <c r="AG75" s="79" t="s">
        <v>577</v>
      </c>
      <c r="AH75" s="79"/>
      <c r="AI75" s="85" t="s">
        <v>571</v>
      </c>
      <c r="AJ75" s="79" t="b">
        <v>0</v>
      </c>
      <c r="AK75" s="79">
        <v>3</v>
      </c>
      <c r="AL75" s="85" t="s">
        <v>518</v>
      </c>
      <c r="AM75" s="79" t="s">
        <v>581</v>
      </c>
      <c r="AN75" s="79" t="b">
        <v>0</v>
      </c>
      <c r="AO75" s="85" t="s">
        <v>518</v>
      </c>
      <c r="AP75" s="79" t="s">
        <v>176</v>
      </c>
      <c r="AQ75" s="79">
        <v>0</v>
      </c>
      <c r="AR75" s="79">
        <v>0</v>
      </c>
      <c r="AS75" s="79"/>
      <c r="AT75" s="79"/>
      <c r="AU75" s="79"/>
      <c r="AV75" s="79"/>
      <c r="AW75" s="79"/>
      <c r="AX75" s="79"/>
      <c r="AY75" s="79"/>
      <c r="AZ75" s="79"/>
      <c r="BA75">
        <v>2</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236</v>
      </c>
      <c r="B76" s="64" t="s">
        <v>229</v>
      </c>
      <c r="C76" s="65" t="s">
        <v>1734</v>
      </c>
      <c r="D76" s="66">
        <v>3</v>
      </c>
      <c r="E76" s="67" t="s">
        <v>132</v>
      </c>
      <c r="F76" s="68">
        <v>35</v>
      </c>
      <c r="G76" s="65"/>
      <c r="H76" s="69"/>
      <c r="I76" s="70"/>
      <c r="J76" s="70"/>
      <c r="K76" s="34" t="s">
        <v>65</v>
      </c>
      <c r="L76" s="77">
        <v>76</v>
      </c>
      <c r="M76" s="77"/>
      <c r="N76" s="72"/>
      <c r="O76" s="79" t="s">
        <v>280</v>
      </c>
      <c r="P76" s="81">
        <v>43769.378842592596</v>
      </c>
      <c r="Q76" s="79" t="s">
        <v>301</v>
      </c>
      <c r="R76" s="79"/>
      <c r="S76" s="79"/>
      <c r="T76" s="79" t="s">
        <v>366</v>
      </c>
      <c r="U76" s="83" t="s">
        <v>385</v>
      </c>
      <c r="V76" s="83" t="s">
        <v>385</v>
      </c>
      <c r="W76" s="81">
        <v>43769.378842592596</v>
      </c>
      <c r="X76" s="83" t="s">
        <v>458</v>
      </c>
      <c r="Y76" s="79"/>
      <c r="Z76" s="79"/>
      <c r="AA76" s="85" t="s">
        <v>527</v>
      </c>
      <c r="AB76" s="79"/>
      <c r="AC76" s="79" t="b">
        <v>0</v>
      </c>
      <c r="AD76" s="79">
        <v>3</v>
      </c>
      <c r="AE76" s="85" t="s">
        <v>571</v>
      </c>
      <c r="AF76" s="79" t="b">
        <v>0</v>
      </c>
      <c r="AG76" s="79" t="s">
        <v>576</v>
      </c>
      <c r="AH76" s="79"/>
      <c r="AI76" s="85" t="s">
        <v>571</v>
      </c>
      <c r="AJ76" s="79" t="b">
        <v>0</v>
      </c>
      <c r="AK76" s="79">
        <v>0</v>
      </c>
      <c r="AL76" s="85" t="s">
        <v>571</v>
      </c>
      <c r="AM76" s="79" t="s">
        <v>578</v>
      </c>
      <c r="AN76" s="79" t="b">
        <v>0</v>
      </c>
      <c r="AO76" s="85" t="s">
        <v>527</v>
      </c>
      <c r="AP76" s="79" t="s">
        <v>176</v>
      </c>
      <c r="AQ76" s="79">
        <v>0</v>
      </c>
      <c r="AR76" s="79">
        <v>0</v>
      </c>
      <c r="AS76" s="79"/>
      <c r="AT76" s="79"/>
      <c r="AU76" s="79"/>
      <c r="AV76" s="79"/>
      <c r="AW76" s="79"/>
      <c r="AX76" s="79"/>
      <c r="AY76" s="79"/>
      <c r="AZ76" s="79"/>
      <c r="BA76">
        <v>1</v>
      </c>
      <c r="BB76" s="78" t="str">
        <f>REPLACE(INDEX(GroupVertices[Group],MATCH(Edges[[#This Row],[Vertex 1]],GroupVertices[Vertex],0)),1,1,"")</f>
        <v>7</v>
      </c>
      <c r="BC76" s="78" t="str">
        <f>REPLACE(INDEX(GroupVertices[Group],MATCH(Edges[[#This Row],[Vertex 2]],GroupVertices[Vertex],0)),1,1,"")</f>
        <v>1</v>
      </c>
      <c r="BD76" s="48"/>
      <c r="BE76" s="49"/>
      <c r="BF76" s="48"/>
      <c r="BG76" s="49"/>
      <c r="BH76" s="48"/>
      <c r="BI76" s="49"/>
      <c r="BJ76" s="48"/>
      <c r="BK76" s="49"/>
      <c r="BL76" s="48"/>
    </row>
    <row r="77" spans="1:64" ht="15">
      <c r="A77" s="64" t="s">
        <v>236</v>
      </c>
      <c r="B77" s="64" t="s">
        <v>213</v>
      </c>
      <c r="C77" s="65" t="s">
        <v>1734</v>
      </c>
      <c r="D77" s="66">
        <v>3</v>
      </c>
      <c r="E77" s="67" t="s">
        <v>132</v>
      </c>
      <c r="F77" s="68">
        <v>35</v>
      </c>
      <c r="G77" s="65"/>
      <c r="H77" s="69"/>
      <c r="I77" s="70"/>
      <c r="J77" s="70"/>
      <c r="K77" s="34" t="s">
        <v>65</v>
      </c>
      <c r="L77" s="77">
        <v>77</v>
      </c>
      <c r="M77" s="77"/>
      <c r="N77" s="72"/>
      <c r="O77" s="79" t="s">
        <v>280</v>
      </c>
      <c r="P77" s="81">
        <v>43769.378842592596</v>
      </c>
      <c r="Q77" s="79" t="s">
        <v>301</v>
      </c>
      <c r="R77" s="79"/>
      <c r="S77" s="79"/>
      <c r="T77" s="79" t="s">
        <v>366</v>
      </c>
      <c r="U77" s="83" t="s">
        <v>385</v>
      </c>
      <c r="V77" s="83" t="s">
        <v>385</v>
      </c>
      <c r="W77" s="81">
        <v>43769.378842592596</v>
      </c>
      <c r="X77" s="83" t="s">
        <v>458</v>
      </c>
      <c r="Y77" s="79"/>
      <c r="Z77" s="79"/>
      <c r="AA77" s="85" t="s">
        <v>527</v>
      </c>
      <c r="AB77" s="79"/>
      <c r="AC77" s="79" t="b">
        <v>0</v>
      </c>
      <c r="AD77" s="79">
        <v>3</v>
      </c>
      <c r="AE77" s="85" t="s">
        <v>571</v>
      </c>
      <c r="AF77" s="79" t="b">
        <v>0</v>
      </c>
      <c r="AG77" s="79" t="s">
        <v>576</v>
      </c>
      <c r="AH77" s="79"/>
      <c r="AI77" s="85" t="s">
        <v>571</v>
      </c>
      <c r="AJ77" s="79" t="b">
        <v>0</v>
      </c>
      <c r="AK77" s="79">
        <v>0</v>
      </c>
      <c r="AL77" s="85" t="s">
        <v>571</v>
      </c>
      <c r="AM77" s="79" t="s">
        <v>578</v>
      </c>
      <c r="AN77" s="79" t="b">
        <v>0</v>
      </c>
      <c r="AO77" s="85" t="s">
        <v>527</v>
      </c>
      <c r="AP77" s="79" t="s">
        <v>176</v>
      </c>
      <c r="AQ77" s="79">
        <v>0</v>
      </c>
      <c r="AR77" s="79">
        <v>0</v>
      </c>
      <c r="AS77" s="79"/>
      <c r="AT77" s="79"/>
      <c r="AU77" s="79"/>
      <c r="AV77" s="79"/>
      <c r="AW77" s="79"/>
      <c r="AX77" s="79"/>
      <c r="AY77" s="79"/>
      <c r="AZ77" s="79"/>
      <c r="BA77">
        <v>1</v>
      </c>
      <c r="BB77" s="78" t="str">
        <f>REPLACE(INDEX(GroupVertices[Group],MATCH(Edges[[#This Row],[Vertex 1]],GroupVertices[Vertex],0)),1,1,"")</f>
        <v>7</v>
      </c>
      <c r="BC77" s="78" t="str">
        <f>REPLACE(INDEX(GroupVertices[Group],MATCH(Edges[[#This Row],[Vertex 2]],GroupVertices[Vertex],0)),1,1,"")</f>
        <v>4</v>
      </c>
      <c r="BD77" s="48"/>
      <c r="BE77" s="49"/>
      <c r="BF77" s="48"/>
      <c r="BG77" s="49"/>
      <c r="BH77" s="48"/>
      <c r="BI77" s="49"/>
      <c r="BJ77" s="48"/>
      <c r="BK77" s="49"/>
      <c r="BL77" s="48"/>
    </row>
    <row r="78" spans="1:64" ht="15">
      <c r="A78" s="64" t="s">
        <v>237</v>
      </c>
      <c r="B78" s="64" t="s">
        <v>248</v>
      </c>
      <c r="C78" s="65" t="s">
        <v>1734</v>
      </c>
      <c r="D78" s="66">
        <v>3</v>
      </c>
      <c r="E78" s="67" t="s">
        <v>132</v>
      </c>
      <c r="F78" s="68">
        <v>35</v>
      </c>
      <c r="G78" s="65"/>
      <c r="H78" s="69"/>
      <c r="I78" s="70"/>
      <c r="J78" s="70"/>
      <c r="K78" s="34" t="s">
        <v>65</v>
      </c>
      <c r="L78" s="77">
        <v>78</v>
      </c>
      <c r="M78" s="77"/>
      <c r="N78" s="72"/>
      <c r="O78" s="79" t="s">
        <v>280</v>
      </c>
      <c r="P78" s="81">
        <v>43769.39542824074</v>
      </c>
      <c r="Q78" s="79" t="s">
        <v>298</v>
      </c>
      <c r="R78" s="79"/>
      <c r="S78" s="79"/>
      <c r="T78" s="79"/>
      <c r="U78" s="79"/>
      <c r="V78" s="83" t="s">
        <v>413</v>
      </c>
      <c r="W78" s="81">
        <v>43769.39542824074</v>
      </c>
      <c r="X78" s="83" t="s">
        <v>461</v>
      </c>
      <c r="Y78" s="79"/>
      <c r="Z78" s="79"/>
      <c r="AA78" s="85" t="s">
        <v>530</v>
      </c>
      <c r="AB78" s="79"/>
      <c r="AC78" s="79" t="b">
        <v>0</v>
      </c>
      <c r="AD78" s="79">
        <v>0</v>
      </c>
      <c r="AE78" s="85" t="s">
        <v>571</v>
      </c>
      <c r="AF78" s="79" t="b">
        <v>0</v>
      </c>
      <c r="AG78" s="79" t="s">
        <v>576</v>
      </c>
      <c r="AH78" s="79"/>
      <c r="AI78" s="85" t="s">
        <v>571</v>
      </c>
      <c r="AJ78" s="79" t="b">
        <v>0</v>
      </c>
      <c r="AK78" s="79">
        <v>5</v>
      </c>
      <c r="AL78" s="85" t="s">
        <v>552</v>
      </c>
      <c r="AM78" s="79" t="s">
        <v>578</v>
      </c>
      <c r="AN78" s="79" t="b">
        <v>0</v>
      </c>
      <c r="AO78" s="85" t="s">
        <v>552</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6</v>
      </c>
      <c r="BD78" s="48">
        <v>0</v>
      </c>
      <c r="BE78" s="49">
        <v>0</v>
      </c>
      <c r="BF78" s="48">
        <v>0</v>
      </c>
      <c r="BG78" s="49">
        <v>0</v>
      </c>
      <c r="BH78" s="48">
        <v>0</v>
      </c>
      <c r="BI78" s="49">
        <v>0</v>
      </c>
      <c r="BJ78" s="48">
        <v>16</v>
      </c>
      <c r="BK78" s="49">
        <v>100</v>
      </c>
      <c r="BL78" s="48">
        <v>16</v>
      </c>
    </row>
    <row r="79" spans="1:64" ht="15">
      <c r="A79" s="64" t="s">
        <v>232</v>
      </c>
      <c r="B79" s="64" t="s">
        <v>238</v>
      </c>
      <c r="C79" s="65" t="s">
        <v>1734</v>
      </c>
      <c r="D79" s="66">
        <v>3</v>
      </c>
      <c r="E79" s="67" t="s">
        <v>132</v>
      </c>
      <c r="F79" s="68">
        <v>35</v>
      </c>
      <c r="G79" s="65"/>
      <c r="H79" s="69"/>
      <c r="I79" s="70"/>
      <c r="J79" s="70"/>
      <c r="K79" s="34" t="s">
        <v>66</v>
      </c>
      <c r="L79" s="77">
        <v>79</v>
      </c>
      <c r="M79" s="77"/>
      <c r="N79" s="72"/>
      <c r="O79" s="79" t="s">
        <v>280</v>
      </c>
      <c r="P79" s="81">
        <v>43769.31857638889</v>
      </c>
      <c r="Q79" s="79" t="s">
        <v>299</v>
      </c>
      <c r="R79" s="79" t="s">
        <v>331</v>
      </c>
      <c r="S79" s="79" t="s">
        <v>347</v>
      </c>
      <c r="T79" s="79" t="s">
        <v>364</v>
      </c>
      <c r="U79" s="83" t="s">
        <v>384</v>
      </c>
      <c r="V79" s="83" t="s">
        <v>384</v>
      </c>
      <c r="W79" s="81">
        <v>43769.31857638889</v>
      </c>
      <c r="X79" s="83" t="s">
        <v>454</v>
      </c>
      <c r="Y79" s="79"/>
      <c r="Z79" s="79"/>
      <c r="AA79" s="85" t="s">
        <v>523</v>
      </c>
      <c r="AB79" s="79"/>
      <c r="AC79" s="79" t="b">
        <v>0</v>
      </c>
      <c r="AD79" s="79">
        <v>0</v>
      </c>
      <c r="AE79" s="85" t="s">
        <v>571</v>
      </c>
      <c r="AF79" s="79" t="b">
        <v>0</v>
      </c>
      <c r="AG79" s="79" t="s">
        <v>577</v>
      </c>
      <c r="AH79" s="79"/>
      <c r="AI79" s="85" t="s">
        <v>571</v>
      </c>
      <c r="AJ79" s="79" t="b">
        <v>0</v>
      </c>
      <c r="AK79" s="79">
        <v>1</v>
      </c>
      <c r="AL79" s="85" t="s">
        <v>571</v>
      </c>
      <c r="AM79" s="79" t="s">
        <v>578</v>
      </c>
      <c r="AN79" s="79" t="b">
        <v>0</v>
      </c>
      <c r="AO79" s="85" t="s">
        <v>523</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238</v>
      </c>
      <c r="B80" s="64" t="s">
        <v>232</v>
      </c>
      <c r="C80" s="65" t="s">
        <v>1734</v>
      </c>
      <c r="D80" s="66">
        <v>3</v>
      </c>
      <c r="E80" s="67" t="s">
        <v>132</v>
      </c>
      <c r="F80" s="68">
        <v>35</v>
      </c>
      <c r="G80" s="65"/>
      <c r="H80" s="69"/>
      <c r="I80" s="70"/>
      <c r="J80" s="70"/>
      <c r="K80" s="34" t="s">
        <v>66</v>
      </c>
      <c r="L80" s="77">
        <v>80</v>
      </c>
      <c r="M80" s="77"/>
      <c r="N80" s="72"/>
      <c r="O80" s="79" t="s">
        <v>280</v>
      </c>
      <c r="P80" s="81">
        <v>43769.48908564815</v>
      </c>
      <c r="Q80" s="79" t="s">
        <v>300</v>
      </c>
      <c r="R80" s="83" t="s">
        <v>332</v>
      </c>
      <c r="S80" s="79" t="s">
        <v>348</v>
      </c>
      <c r="T80" s="79" t="s">
        <v>365</v>
      </c>
      <c r="U80" s="79"/>
      <c r="V80" s="83" t="s">
        <v>414</v>
      </c>
      <c r="W80" s="81">
        <v>43769.48908564815</v>
      </c>
      <c r="X80" s="83" t="s">
        <v>462</v>
      </c>
      <c r="Y80" s="79"/>
      <c r="Z80" s="79"/>
      <c r="AA80" s="85" t="s">
        <v>531</v>
      </c>
      <c r="AB80" s="79"/>
      <c r="AC80" s="79" t="b">
        <v>0</v>
      </c>
      <c r="AD80" s="79">
        <v>0</v>
      </c>
      <c r="AE80" s="85" t="s">
        <v>571</v>
      </c>
      <c r="AF80" s="79" t="b">
        <v>0</v>
      </c>
      <c r="AG80" s="79" t="s">
        <v>577</v>
      </c>
      <c r="AH80" s="79"/>
      <c r="AI80" s="85" t="s">
        <v>571</v>
      </c>
      <c r="AJ80" s="79" t="b">
        <v>0</v>
      </c>
      <c r="AK80" s="79">
        <v>7</v>
      </c>
      <c r="AL80" s="85" t="s">
        <v>523</v>
      </c>
      <c r="AM80" s="79" t="s">
        <v>581</v>
      </c>
      <c r="AN80" s="79" t="b">
        <v>0</v>
      </c>
      <c r="AO80" s="85" t="s">
        <v>523</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v>0</v>
      </c>
      <c r="BE80" s="49">
        <v>0</v>
      </c>
      <c r="BF80" s="48">
        <v>0</v>
      </c>
      <c r="BG80" s="49">
        <v>0</v>
      </c>
      <c r="BH80" s="48">
        <v>0</v>
      </c>
      <c r="BI80" s="49">
        <v>0</v>
      </c>
      <c r="BJ80" s="48">
        <v>15</v>
      </c>
      <c r="BK80" s="49">
        <v>100</v>
      </c>
      <c r="BL80" s="48">
        <v>15</v>
      </c>
    </row>
    <row r="81" spans="1:64" ht="15">
      <c r="A81" s="64" t="s">
        <v>239</v>
      </c>
      <c r="B81" s="64" t="s">
        <v>232</v>
      </c>
      <c r="C81" s="65" t="s">
        <v>1734</v>
      </c>
      <c r="D81" s="66">
        <v>3</v>
      </c>
      <c r="E81" s="67" t="s">
        <v>132</v>
      </c>
      <c r="F81" s="68">
        <v>35</v>
      </c>
      <c r="G81" s="65"/>
      <c r="H81" s="69"/>
      <c r="I81" s="70"/>
      <c r="J81" s="70"/>
      <c r="K81" s="34" t="s">
        <v>65</v>
      </c>
      <c r="L81" s="77">
        <v>81</v>
      </c>
      <c r="M81" s="77"/>
      <c r="N81" s="72"/>
      <c r="O81" s="79" t="s">
        <v>280</v>
      </c>
      <c r="P81" s="81">
        <v>43769.49238425926</v>
      </c>
      <c r="Q81" s="79" t="s">
        <v>300</v>
      </c>
      <c r="R81" s="83" t="s">
        <v>332</v>
      </c>
      <c r="S81" s="79" t="s">
        <v>348</v>
      </c>
      <c r="T81" s="79" t="s">
        <v>365</v>
      </c>
      <c r="U81" s="79"/>
      <c r="V81" s="83" t="s">
        <v>415</v>
      </c>
      <c r="W81" s="81">
        <v>43769.49238425926</v>
      </c>
      <c r="X81" s="83" t="s">
        <v>463</v>
      </c>
      <c r="Y81" s="79"/>
      <c r="Z81" s="79"/>
      <c r="AA81" s="85" t="s">
        <v>532</v>
      </c>
      <c r="AB81" s="79"/>
      <c r="AC81" s="79" t="b">
        <v>0</v>
      </c>
      <c r="AD81" s="79">
        <v>0</v>
      </c>
      <c r="AE81" s="85" t="s">
        <v>571</v>
      </c>
      <c r="AF81" s="79" t="b">
        <v>0</v>
      </c>
      <c r="AG81" s="79" t="s">
        <v>577</v>
      </c>
      <c r="AH81" s="79"/>
      <c r="AI81" s="85" t="s">
        <v>571</v>
      </c>
      <c r="AJ81" s="79" t="b">
        <v>0</v>
      </c>
      <c r="AK81" s="79">
        <v>7</v>
      </c>
      <c r="AL81" s="85" t="s">
        <v>523</v>
      </c>
      <c r="AM81" s="79" t="s">
        <v>579</v>
      </c>
      <c r="AN81" s="79" t="b">
        <v>0</v>
      </c>
      <c r="AO81" s="85" t="s">
        <v>523</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0</v>
      </c>
      <c r="BE81" s="49">
        <v>0</v>
      </c>
      <c r="BF81" s="48">
        <v>0</v>
      </c>
      <c r="BG81" s="49">
        <v>0</v>
      </c>
      <c r="BH81" s="48">
        <v>0</v>
      </c>
      <c r="BI81" s="49">
        <v>0</v>
      </c>
      <c r="BJ81" s="48">
        <v>15</v>
      </c>
      <c r="BK81" s="49">
        <v>100</v>
      </c>
      <c r="BL81" s="48">
        <v>15</v>
      </c>
    </row>
    <row r="82" spans="1:64" ht="15">
      <c r="A82" s="64" t="s">
        <v>240</v>
      </c>
      <c r="B82" s="64" t="s">
        <v>248</v>
      </c>
      <c r="C82" s="65" t="s">
        <v>1734</v>
      </c>
      <c r="D82" s="66">
        <v>3</v>
      </c>
      <c r="E82" s="67" t="s">
        <v>132</v>
      </c>
      <c r="F82" s="68">
        <v>35</v>
      </c>
      <c r="G82" s="65"/>
      <c r="H82" s="69"/>
      <c r="I82" s="70"/>
      <c r="J82" s="70"/>
      <c r="K82" s="34" t="s">
        <v>65</v>
      </c>
      <c r="L82" s="77">
        <v>82</v>
      </c>
      <c r="M82" s="77"/>
      <c r="N82" s="72"/>
      <c r="O82" s="79" t="s">
        <v>280</v>
      </c>
      <c r="P82" s="81">
        <v>43769.57524305556</v>
      </c>
      <c r="Q82" s="79" t="s">
        <v>298</v>
      </c>
      <c r="R82" s="79"/>
      <c r="S82" s="79"/>
      <c r="T82" s="79"/>
      <c r="U82" s="79"/>
      <c r="V82" s="83" t="s">
        <v>416</v>
      </c>
      <c r="W82" s="81">
        <v>43769.57524305556</v>
      </c>
      <c r="X82" s="83" t="s">
        <v>464</v>
      </c>
      <c r="Y82" s="79"/>
      <c r="Z82" s="79"/>
      <c r="AA82" s="85" t="s">
        <v>533</v>
      </c>
      <c r="AB82" s="79"/>
      <c r="AC82" s="79" t="b">
        <v>0</v>
      </c>
      <c r="AD82" s="79">
        <v>0</v>
      </c>
      <c r="AE82" s="85" t="s">
        <v>571</v>
      </c>
      <c r="AF82" s="79" t="b">
        <v>0</v>
      </c>
      <c r="AG82" s="79" t="s">
        <v>576</v>
      </c>
      <c r="AH82" s="79"/>
      <c r="AI82" s="85" t="s">
        <v>571</v>
      </c>
      <c r="AJ82" s="79" t="b">
        <v>0</v>
      </c>
      <c r="AK82" s="79">
        <v>6</v>
      </c>
      <c r="AL82" s="85" t="s">
        <v>552</v>
      </c>
      <c r="AM82" s="79" t="s">
        <v>579</v>
      </c>
      <c r="AN82" s="79" t="b">
        <v>0</v>
      </c>
      <c r="AO82" s="85" t="s">
        <v>552</v>
      </c>
      <c r="AP82" s="79" t="s">
        <v>176</v>
      </c>
      <c r="AQ82" s="79">
        <v>0</v>
      </c>
      <c r="AR82" s="79">
        <v>0</v>
      </c>
      <c r="AS82" s="79"/>
      <c r="AT82" s="79"/>
      <c r="AU82" s="79"/>
      <c r="AV82" s="79"/>
      <c r="AW82" s="79"/>
      <c r="AX82" s="79"/>
      <c r="AY82" s="79"/>
      <c r="AZ82" s="79"/>
      <c r="BA82">
        <v>1</v>
      </c>
      <c r="BB82" s="78" t="str">
        <f>REPLACE(INDEX(GroupVertices[Group],MATCH(Edges[[#This Row],[Vertex 1]],GroupVertices[Vertex],0)),1,1,"")</f>
        <v>6</v>
      </c>
      <c r="BC82" s="78" t="str">
        <f>REPLACE(INDEX(GroupVertices[Group],MATCH(Edges[[#This Row],[Vertex 2]],GroupVertices[Vertex],0)),1,1,"")</f>
        <v>6</v>
      </c>
      <c r="BD82" s="48">
        <v>0</v>
      </c>
      <c r="BE82" s="49">
        <v>0</v>
      </c>
      <c r="BF82" s="48">
        <v>0</v>
      </c>
      <c r="BG82" s="49">
        <v>0</v>
      </c>
      <c r="BH82" s="48">
        <v>0</v>
      </c>
      <c r="BI82" s="49">
        <v>0</v>
      </c>
      <c r="BJ82" s="48">
        <v>16</v>
      </c>
      <c r="BK82" s="49">
        <v>100</v>
      </c>
      <c r="BL82" s="48">
        <v>16</v>
      </c>
    </row>
    <row r="83" spans="1:64" ht="15">
      <c r="A83" s="64" t="s">
        <v>232</v>
      </c>
      <c r="B83" s="64" t="s">
        <v>241</v>
      </c>
      <c r="C83" s="65" t="s">
        <v>1734</v>
      </c>
      <c r="D83" s="66">
        <v>3</v>
      </c>
      <c r="E83" s="67" t="s">
        <v>132</v>
      </c>
      <c r="F83" s="68">
        <v>35</v>
      </c>
      <c r="G83" s="65"/>
      <c r="H83" s="69"/>
      <c r="I83" s="70"/>
      <c r="J83" s="70"/>
      <c r="K83" s="34" t="s">
        <v>66</v>
      </c>
      <c r="L83" s="77">
        <v>83</v>
      </c>
      <c r="M83" s="77"/>
      <c r="N83" s="72"/>
      <c r="O83" s="79" t="s">
        <v>280</v>
      </c>
      <c r="P83" s="81">
        <v>43769.31857638889</v>
      </c>
      <c r="Q83" s="79" t="s">
        <v>299</v>
      </c>
      <c r="R83" s="79" t="s">
        <v>331</v>
      </c>
      <c r="S83" s="79" t="s">
        <v>347</v>
      </c>
      <c r="T83" s="79" t="s">
        <v>364</v>
      </c>
      <c r="U83" s="83" t="s">
        <v>384</v>
      </c>
      <c r="V83" s="83" t="s">
        <v>384</v>
      </c>
      <c r="W83" s="81">
        <v>43769.31857638889</v>
      </c>
      <c r="X83" s="83" t="s">
        <v>454</v>
      </c>
      <c r="Y83" s="79"/>
      <c r="Z83" s="79"/>
      <c r="AA83" s="85" t="s">
        <v>523</v>
      </c>
      <c r="AB83" s="79"/>
      <c r="AC83" s="79" t="b">
        <v>0</v>
      </c>
      <c r="AD83" s="79">
        <v>0</v>
      </c>
      <c r="AE83" s="85" t="s">
        <v>571</v>
      </c>
      <c r="AF83" s="79" t="b">
        <v>0</v>
      </c>
      <c r="AG83" s="79" t="s">
        <v>577</v>
      </c>
      <c r="AH83" s="79"/>
      <c r="AI83" s="85" t="s">
        <v>571</v>
      </c>
      <c r="AJ83" s="79" t="b">
        <v>0</v>
      </c>
      <c r="AK83" s="79">
        <v>1</v>
      </c>
      <c r="AL83" s="85" t="s">
        <v>571</v>
      </c>
      <c r="AM83" s="79" t="s">
        <v>578</v>
      </c>
      <c r="AN83" s="79" t="b">
        <v>0</v>
      </c>
      <c r="AO83" s="85" t="s">
        <v>523</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28</v>
      </c>
      <c r="BK83" s="49">
        <v>100</v>
      </c>
      <c r="BL83" s="48">
        <v>28</v>
      </c>
    </row>
    <row r="84" spans="1:64" ht="15">
      <c r="A84" s="64" t="s">
        <v>241</v>
      </c>
      <c r="B84" s="64" t="s">
        <v>232</v>
      </c>
      <c r="C84" s="65" t="s">
        <v>1734</v>
      </c>
      <c r="D84" s="66">
        <v>3</v>
      </c>
      <c r="E84" s="67" t="s">
        <v>132</v>
      </c>
      <c r="F84" s="68">
        <v>35</v>
      </c>
      <c r="G84" s="65"/>
      <c r="H84" s="69"/>
      <c r="I84" s="70"/>
      <c r="J84" s="70"/>
      <c r="K84" s="34" t="s">
        <v>66</v>
      </c>
      <c r="L84" s="77">
        <v>84</v>
      </c>
      <c r="M84" s="77"/>
      <c r="N84" s="72"/>
      <c r="O84" s="79" t="s">
        <v>280</v>
      </c>
      <c r="P84" s="81">
        <v>43769.587233796294</v>
      </c>
      <c r="Q84" s="79" t="s">
        <v>300</v>
      </c>
      <c r="R84" s="83" t="s">
        <v>332</v>
      </c>
      <c r="S84" s="79" t="s">
        <v>348</v>
      </c>
      <c r="T84" s="79" t="s">
        <v>365</v>
      </c>
      <c r="U84" s="79"/>
      <c r="V84" s="83" t="s">
        <v>417</v>
      </c>
      <c r="W84" s="81">
        <v>43769.587233796294</v>
      </c>
      <c r="X84" s="83" t="s">
        <v>465</v>
      </c>
      <c r="Y84" s="79"/>
      <c r="Z84" s="79"/>
      <c r="AA84" s="85" t="s">
        <v>534</v>
      </c>
      <c r="AB84" s="79"/>
      <c r="AC84" s="79" t="b">
        <v>0</v>
      </c>
      <c r="AD84" s="79">
        <v>0</v>
      </c>
      <c r="AE84" s="85" t="s">
        <v>571</v>
      </c>
      <c r="AF84" s="79" t="b">
        <v>0</v>
      </c>
      <c r="AG84" s="79" t="s">
        <v>577</v>
      </c>
      <c r="AH84" s="79"/>
      <c r="AI84" s="85" t="s">
        <v>571</v>
      </c>
      <c r="AJ84" s="79" t="b">
        <v>0</v>
      </c>
      <c r="AK84" s="79">
        <v>7</v>
      </c>
      <c r="AL84" s="85" t="s">
        <v>523</v>
      </c>
      <c r="AM84" s="79" t="s">
        <v>581</v>
      </c>
      <c r="AN84" s="79" t="b">
        <v>0</v>
      </c>
      <c r="AO84" s="85" t="s">
        <v>523</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0</v>
      </c>
      <c r="BE84" s="49">
        <v>0</v>
      </c>
      <c r="BF84" s="48">
        <v>0</v>
      </c>
      <c r="BG84" s="49">
        <v>0</v>
      </c>
      <c r="BH84" s="48">
        <v>0</v>
      </c>
      <c r="BI84" s="49">
        <v>0</v>
      </c>
      <c r="BJ84" s="48">
        <v>15</v>
      </c>
      <c r="BK84" s="49">
        <v>100</v>
      </c>
      <c r="BL84" s="48">
        <v>15</v>
      </c>
    </row>
    <row r="85" spans="1:64" ht="15">
      <c r="A85" s="64" t="s">
        <v>242</v>
      </c>
      <c r="B85" s="64" t="s">
        <v>228</v>
      </c>
      <c r="C85" s="65" t="s">
        <v>1734</v>
      </c>
      <c r="D85" s="66">
        <v>3</v>
      </c>
      <c r="E85" s="67" t="s">
        <v>132</v>
      </c>
      <c r="F85" s="68">
        <v>35</v>
      </c>
      <c r="G85" s="65"/>
      <c r="H85" s="69"/>
      <c r="I85" s="70"/>
      <c r="J85" s="70"/>
      <c r="K85" s="34" t="s">
        <v>65</v>
      </c>
      <c r="L85" s="77">
        <v>85</v>
      </c>
      <c r="M85" s="77"/>
      <c r="N85" s="72"/>
      <c r="O85" s="79" t="s">
        <v>280</v>
      </c>
      <c r="P85" s="81">
        <v>43762.35737268518</v>
      </c>
      <c r="Q85" s="79" t="s">
        <v>285</v>
      </c>
      <c r="R85" s="79"/>
      <c r="S85" s="79"/>
      <c r="T85" s="79"/>
      <c r="U85" s="79"/>
      <c r="V85" s="83" t="s">
        <v>418</v>
      </c>
      <c r="W85" s="81">
        <v>43762.35737268518</v>
      </c>
      <c r="X85" s="83" t="s">
        <v>466</v>
      </c>
      <c r="Y85" s="79"/>
      <c r="Z85" s="79"/>
      <c r="AA85" s="85" t="s">
        <v>535</v>
      </c>
      <c r="AB85" s="79"/>
      <c r="AC85" s="79" t="b">
        <v>0</v>
      </c>
      <c r="AD85" s="79">
        <v>0</v>
      </c>
      <c r="AE85" s="85" t="s">
        <v>571</v>
      </c>
      <c r="AF85" s="79" t="b">
        <v>0</v>
      </c>
      <c r="AG85" s="79" t="s">
        <v>576</v>
      </c>
      <c r="AH85" s="79"/>
      <c r="AI85" s="85" t="s">
        <v>571</v>
      </c>
      <c r="AJ85" s="79" t="b">
        <v>0</v>
      </c>
      <c r="AK85" s="79">
        <v>4</v>
      </c>
      <c r="AL85" s="85" t="s">
        <v>529</v>
      </c>
      <c r="AM85" s="79" t="s">
        <v>579</v>
      </c>
      <c r="AN85" s="79" t="b">
        <v>0</v>
      </c>
      <c r="AO85" s="85" t="s">
        <v>529</v>
      </c>
      <c r="AP85" s="79" t="s">
        <v>176</v>
      </c>
      <c r="AQ85" s="79">
        <v>0</v>
      </c>
      <c r="AR85" s="79">
        <v>0</v>
      </c>
      <c r="AS85" s="79"/>
      <c r="AT85" s="79"/>
      <c r="AU85" s="79"/>
      <c r="AV85" s="79"/>
      <c r="AW85" s="79"/>
      <c r="AX85" s="79"/>
      <c r="AY85" s="79"/>
      <c r="AZ85" s="79"/>
      <c r="BA85">
        <v>1</v>
      </c>
      <c r="BB85" s="78" t="str">
        <f>REPLACE(INDEX(GroupVertices[Group],MATCH(Edges[[#This Row],[Vertex 1]],GroupVertices[Vertex],0)),1,1,"")</f>
        <v>7</v>
      </c>
      <c r="BC85" s="78" t="str">
        <f>REPLACE(INDEX(GroupVertices[Group],MATCH(Edges[[#This Row],[Vertex 2]],GroupVertices[Vertex],0)),1,1,"")</f>
        <v>1</v>
      </c>
      <c r="BD85" s="48">
        <v>0</v>
      </c>
      <c r="BE85" s="49">
        <v>0</v>
      </c>
      <c r="BF85" s="48">
        <v>0</v>
      </c>
      <c r="BG85" s="49">
        <v>0</v>
      </c>
      <c r="BH85" s="48">
        <v>0</v>
      </c>
      <c r="BI85" s="49">
        <v>0</v>
      </c>
      <c r="BJ85" s="48">
        <v>14</v>
      </c>
      <c r="BK85" s="49">
        <v>100</v>
      </c>
      <c r="BL85" s="48">
        <v>14</v>
      </c>
    </row>
    <row r="86" spans="1:64" ht="15">
      <c r="A86" s="64" t="s">
        <v>242</v>
      </c>
      <c r="B86" s="64" t="s">
        <v>236</v>
      </c>
      <c r="C86" s="65" t="s">
        <v>1734</v>
      </c>
      <c r="D86" s="66">
        <v>3</v>
      </c>
      <c r="E86" s="67" t="s">
        <v>132</v>
      </c>
      <c r="F86" s="68">
        <v>35</v>
      </c>
      <c r="G86" s="65"/>
      <c r="H86" s="69"/>
      <c r="I86" s="70"/>
      <c r="J86" s="70"/>
      <c r="K86" s="34" t="s">
        <v>65</v>
      </c>
      <c r="L86" s="77">
        <v>86</v>
      </c>
      <c r="M86" s="77"/>
      <c r="N86" s="72"/>
      <c r="O86" s="79" t="s">
        <v>280</v>
      </c>
      <c r="P86" s="81">
        <v>43769.75084490741</v>
      </c>
      <c r="Q86" s="79" t="s">
        <v>303</v>
      </c>
      <c r="R86" s="79"/>
      <c r="S86" s="79"/>
      <c r="T86" s="79"/>
      <c r="U86" s="79"/>
      <c r="V86" s="83" t="s">
        <v>418</v>
      </c>
      <c r="W86" s="81">
        <v>43769.75084490741</v>
      </c>
      <c r="X86" s="83" t="s">
        <v>467</v>
      </c>
      <c r="Y86" s="79"/>
      <c r="Z86" s="79"/>
      <c r="AA86" s="85" t="s">
        <v>536</v>
      </c>
      <c r="AB86" s="79"/>
      <c r="AC86" s="79" t="b">
        <v>0</v>
      </c>
      <c r="AD86" s="79">
        <v>0</v>
      </c>
      <c r="AE86" s="85" t="s">
        <v>571</v>
      </c>
      <c r="AF86" s="79" t="b">
        <v>0</v>
      </c>
      <c r="AG86" s="79" t="s">
        <v>576</v>
      </c>
      <c r="AH86" s="79"/>
      <c r="AI86" s="85" t="s">
        <v>571</v>
      </c>
      <c r="AJ86" s="79" t="b">
        <v>0</v>
      </c>
      <c r="AK86" s="79">
        <v>1</v>
      </c>
      <c r="AL86" s="85" t="s">
        <v>527</v>
      </c>
      <c r="AM86" s="79" t="s">
        <v>579</v>
      </c>
      <c r="AN86" s="79" t="b">
        <v>0</v>
      </c>
      <c r="AO86" s="85" t="s">
        <v>527</v>
      </c>
      <c r="AP86" s="79" t="s">
        <v>176</v>
      </c>
      <c r="AQ86" s="79">
        <v>0</v>
      </c>
      <c r="AR86" s="79">
        <v>0</v>
      </c>
      <c r="AS86" s="79"/>
      <c r="AT86" s="79"/>
      <c r="AU86" s="79"/>
      <c r="AV86" s="79"/>
      <c r="AW86" s="79"/>
      <c r="AX86" s="79"/>
      <c r="AY86" s="79"/>
      <c r="AZ86" s="79"/>
      <c r="BA86">
        <v>1</v>
      </c>
      <c r="BB86" s="78" t="str">
        <f>REPLACE(INDEX(GroupVertices[Group],MATCH(Edges[[#This Row],[Vertex 1]],GroupVertices[Vertex],0)),1,1,"")</f>
        <v>7</v>
      </c>
      <c r="BC86" s="78" t="str">
        <f>REPLACE(INDEX(GroupVertices[Group],MATCH(Edges[[#This Row],[Vertex 2]],GroupVertices[Vertex],0)),1,1,"")</f>
        <v>7</v>
      </c>
      <c r="BD86" s="48">
        <v>0</v>
      </c>
      <c r="BE86" s="49">
        <v>0</v>
      </c>
      <c r="BF86" s="48">
        <v>0</v>
      </c>
      <c r="BG86" s="49">
        <v>0</v>
      </c>
      <c r="BH86" s="48">
        <v>0</v>
      </c>
      <c r="BI86" s="49">
        <v>0</v>
      </c>
      <c r="BJ86" s="48">
        <v>17</v>
      </c>
      <c r="BK86" s="49">
        <v>100</v>
      </c>
      <c r="BL86" s="48">
        <v>17</v>
      </c>
    </row>
    <row r="87" spans="1:64" ht="15">
      <c r="A87" s="64" t="s">
        <v>243</v>
      </c>
      <c r="B87" s="64" t="s">
        <v>232</v>
      </c>
      <c r="C87" s="65" t="s">
        <v>1734</v>
      </c>
      <c r="D87" s="66">
        <v>3</v>
      </c>
      <c r="E87" s="67" t="s">
        <v>132</v>
      </c>
      <c r="F87" s="68">
        <v>35</v>
      </c>
      <c r="G87" s="65"/>
      <c r="H87" s="69"/>
      <c r="I87" s="70"/>
      <c r="J87" s="70"/>
      <c r="K87" s="34" t="s">
        <v>65</v>
      </c>
      <c r="L87" s="77">
        <v>87</v>
      </c>
      <c r="M87" s="77"/>
      <c r="N87" s="72"/>
      <c r="O87" s="79" t="s">
        <v>280</v>
      </c>
      <c r="P87" s="81">
        <v>43770.28344907407</v>
      </c>
      <c r="Q87" s="79" t="s">
        <v>300</v>
      </c>
      <c r="R87" s="83" t="s">
        <v>332</v>
      </c>
      <c r="S87" s="79" t="s">
        <v>348</v>
      </c>
      <c r="T87" s="79" t="s">
        <v>365</v>
      </c>
      <c r="U87" s="79"/>
      <c r="V87" s="83" t="s">
        <v>419</v>
      </c>
      <c r="W87" s="81">
        <v>43770.28344907407</v>
      </c>
      <c r="X87" s="83" t="s">
        <v>468</v>
      </c>
      <c r="Y87" s="79"/>
      <c r="Z87" s="79"/>
      <c r="AA87" s="85" t="s">
        <v>537</v>
      </c>
      <c r="AB87" s="79"/>
      <c r="AC87" s="79" t="b">
        <v>0</v>
      </c>
      <c r="AD87" s="79">
        <v>0</v>
      </c>
      <c r="AE87" s="85" t="s">
        <v>571</v>
      </c>
      <c r="AF87" s="79" t="b">
        <v>0</v>
      </c>
      <c r="AG87" s="79" t="s">
        <v>577</v>
      </c>
      <c r="AH87" s="79"/>
      <c r="AI87" s="85" t="s">
        <v>571</v>
      </c>
      <c r="AJ87" s="79" t="b">
        <v>0</v>
      </c>
      <c r="AK87" s="79">
        <v>7</v>
      </c>
      <c r="AL87" s="85" t="s">
        <v>523</v>
      </c>
      <c r="AM87" s="79" t="s">
        <v>581</v>
      </c>
      <c r="AN87" s="79" t="b">
        <v>0</v>
      </c>
      <c r="AO87" s="85" t="s">
        <v>523</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0</v>
      </c>
      <c r="BE87" s="49">
        <v>0</v>
      </c>
      <c r="BF87" s="48">
        <v>0</v>
      </c>
      <c r="BG87" s="49">
        <v>0</v>
      </c>
      <c r="BH87" s="48">
        <v>0</v>
      </c>
      <c r="BI87" s="49">
        <v>0</v>
      </c>
      <c r="BJ87" s="48">
        <v>15</v>
      </c>
      <c r="BK87" s="49">
        <v>100</v>
      </c>
      <c r="BL87" s="48">
        <v>15</v>
      </c>
    </row>
    <row r="88" spans="1:64" ht="15">
      <c r="A88" s="64" t="s">
        <v>244</v>
      </c>
      <c r="B88" s="64" t="s">
        <v>232</v>
      </c>
      <c r="C88" s="65" t="s">
        <v>1734</v>
      </c>
      <c r="D88" s="66">
        <v>3</v>
      </c>
      <c r="E88" s="67" t="s">
        <v>132</v>
      </c>
      <c r="F88" s="68">
        <v>35</v>
      </c>
      <c r="G88" s="65"/>
      <c r="H88" s="69"/>
      <c r="I88" s="70"/>
      <c r="J88" s="70"/>
      <c r="K88" s="34" t="s">
        <v>65</v>
      </c>
      <c r="L88" s="77">
        <v>88</v>
      </c>
      <c r="M88" s="77"/>
      <c r="N88" s="72"/>
      <c r="O88" s="79" t="s">
        <v>280</v>
      </c>
      <c r="P88" s="81">
        <v>43770.30295138889</v>
      </c>
      <c r="Q88" s="79" t="s">
        <v>300</v>
      </c>
      <c r="R88" s="83" t="s">
        <v>332</v>
      </c>
      <c r="S88" s="79" t="s">
        <v>348</v>
      </c>
      <c r="T88" s="79" t="s">
        <v>365</v>
      </c>
      <c r="U88" s="79"/>
      <c r="V88" s="83" t="s">
        <v>420</v>
      </c>
      <c r="W88" s="81">
        <v>43770.30295138889</v>
      </c>
      <c r="X88" s="83" t="s">
        <v>469</v>
      </c>
      <c r="Y88" s="79"/>
      <c r="Z88" s="79"/>
      <c r="AA88" s="85" t="s">
        <v>538</v>
      </c>
      <c r="AB88" s="79"/>
      <c r="AC88" s="79" t="b">
        <v>0</v>
      </c>
      <c r="AD88" s="79">
        <v>0</v>
      </c>
      <c r="AE88" s="85" t="s">
        <v>571</v>
      </c>
      <c r="AF88" s="79" t="b">
        <v>0</v>
      </c>
      <c r="AG88" s="79" t="s">
        <v>577</v>
      </c>
      <c r="AH88" s="79"/>
      <c r="AI88" s="85" t="s">
        <v>571</v>
      </c>
      <c r="AJ88" s="79" t="b">
        <v>0</v>
      </c>
      <c r="AK88" s="79">
        <v>7</v>
      </c>
      <c r="AL88" s="85" t="s">
        <v>523</v>
      </c>
      <c r="AM88" s="79" t="s">
        <v>581</v>
      </c>
      <c r="AN88" s="79" t="b">
        <v>0</v>
      </c>
      <c r="AO88" s="85" t="s">
        <v>523</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v>0</v>
      </c>
      <c r="BE88" s="49">
        <v>0</v>
      </c>
      <c r="BF88" s="48">
        <v>0</v>
      </c>
      <c r="BG88" s="49">
        <v>0</v>
      </c>
      <c r="BH88" s="48">
        <v>0</v>
      </c>
      <c r="BI88" s="49">
        <v>0</v>
      </c>
      <c r="BJ88" s="48">
        <v>15</v>
      </c>
      <c r="BK88" s="49">
        <v>100</v>
      </c>
      <c r="BL88" s="48">
        <v>15</v>
      </c>
    </row>
    <row r="89" spans="1:64" ht="15">
      <c r="A89" s="64" t="s">
        <v>232</v>
      </c>
      <c r="B89" s="64" t="s">
        <v>246</v>
      </c>
      <c r="C89" s="65" t="s">
        <v>1734</v>
      </c>
      <c r="D89" s="66">
        <v>3</v>
      </c>
      <c r="E89" s="67" t="s">
        <v>132</v>
      </c>
      <c r="F89" s="68">
        <v>35</v>
      </c>
      <c r="G89" s="65"/>
      <c r="H89" s="69"/>
      <c r="I89" s="70"/>
      <c r="J89" s="70"/>
      <c r="K89" s="34" t="s">
        <v>65</v>
      </c>
      <c r="L89" s="77">
        <v>89</v>
      </c>
      <c r="M89" s="77"/>
      <c r="N89" s="72"/>
      <c r="O89" s="79" t="s">
        <v>280</v>
      </c>
      <c r="P89" s="81">
        <v>43769.31857638889</v>
      </c>
      <c r="Q89" s="79" t="s">
        <v>299</v>
      </c>
      <c r="R89" s="79" t="s">
        <v>331</v>
      </c>
      <c r="S89" s="79" t="s">
        <v>347</v>
      </c>
      <c r="T89" s="79" t="s">
        <v>364</v>
      </c>
      <c r="U89" s="83" t="s">
        <v>384</v>
      </c>
      <c r="V89" s="83" t="s">
        <v>384</v>
      </c>
      <c r="W89" s="81">
        <v>43769.31857638889</v>
      </c>
      <c r="X89" s="83" t="s">
        <v>454</v>
      </c>
      <c r="Y89" s="79"/>
      <c r="Z89" s="79"/>
      <c r="AA89" s="85" t="s">
        <v>523</v>
      </c>
      <c r="AB89" s="79"/>
      <c r="AC89" s="79" t="b">
        <v>0</v>
      </c>
      <c r="AD89" s="79">
        <v>0</v>
      </c>
      <c r="AE89" s="85" t="s">
        <v>571</v>
      </c>
      <c r="AF89" s="79" t="b">
        <v>0</v>
      </c>
      <c r="AG89" s="79" t="s">
        <v>577</v>
      </c>
      <c r="AH89" s="79"/>
      <c r="AI89" s="85" t="s">
        <v>571</v>
      </c>
      <c r="AJ89" s="79" t="b">
        <v>0</v>
      </c>
      <c r="AK89" s="79">
        <v>1</v>
      </c>
      <c r="AL89" s="85" t="s">
        <v>571</v>
      </c>
      <c r="AM89" s="79" t="s">
        <v>578</v>
      </c>
      <c r="AN89" s="79" t="b">
        <v>0</v>
      </c>
      <c r="AO89" s="85" t="s">
        <v>523</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1</v>
      </c>
      <c r="BD89" s="48"/>
      <c r="BE89" s="49"/>
      <c r="BF89" s="48"/>
      <c r="BG89" s="49"/>
      <c r="BH89" s="48"/>
      <c r="BI89" s="49"/>
      <c r="BJ89" s="48"/>
      <c r="BK89" s="49"/>
      <c r="BL89" s="48"/>
    </row>
    <row r="90" spans="1:64" ht="15">
      <c r="A90" s="64" t="s">
        <v>245</v>
      </c>
      <c r="B90" s="64" t="s">
        <v>232</v>
      </c>
      <c r="C90" s="65" t="s">
        <v>1734</v>
      </c>
      <c r="D90" s="66">
        <v>3</v>
      </c>
      <c r="E90" s="67" t="s">
        <v>132</v>
      </c>
      <c r="F90" s="68">
        <v>35</v>
      </c>
      <c r="G90" s="65"/>
      <c r="H90" s="69"/>
      <c r="I90" s="70"/>
      <c r="J90" s="70"/>
      <c r="K90" s="34" t="s">
        <v>65</v>
      </c>
      <c r="L90" s="77">
        <v>90</v>
      </c>
      <c r="M90" s="77"/>
      <c r="N90" s="72"/>
      <c r="O90" s="79" t="s">
        <v>280</v>
      </c>
      <c r="P90" s="81">
        <v>43770.461747685185</v>
      </c>
      <c r="Q90" s="79" t="s">
        <v>300</v>
      </c>
      <c r="R90" s="83" t="s">
        <v>332</v>
      </c>
      <c r="S90" s="79" t="s">
        <v>348</v>
      </c>
      <c r="T90" s="79" t="s">
        <v>365</v>
      </c>
      <c r="U90" s="79"/>
      <c r="V90" s="83" t="s">
        <v>421</v>
      </c>
      <c r="W90" s="81">
        <v>43770.461747685185</v>
      </c>
      <c r="X90" s="83" t="s">
        <v>470</v>
      </c>
      <c r="Y90" s="79"/>
      <c r="Z90" s="79"/>
      <c r="AA90" s="85" t="s">
        <v>539</v>
      </c>
      <c r="AB90" s="79"/>
      <c r="AC90" s="79" t="b">
        <v>0</v>
      </c>
      <c r="AD90" s="79">
        <v>0</v>
      </c>
      <c r="AE90" s="85" t="s">
        <v>571</v>
      </c>
      <c r="AF90" s="79" t="b">
        <v>0</v>
      </c>
      <c r="AG90" s="79" t="s">
        <v>577</v>
      </c>
      <c r="AH90" s="79"/>
      <c r="AI90" s="85" t="s">
        <v>571</v>
      </c>
      <c r="AJ90" s="79" t="b">
        <v>0</v>
      </c>
      <c r="AK90" s="79">
        <v>7</v>
      </c>
      <c r="AL90" s="85" t="s">
        <v>523</v>
      </c>
      <c r="AM90" s="79" t="s">
        <v>578</v>
      </c>
      <c r="AN90" s="79" t="b">
        <v>0</v>
      </c>
      <c r="AO90" s="85" t="s">
        <v>523</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0</v>
      </c>
      <c r="BE90" s="49">
        <v>0</v>
      </c>
      <c r="BF90" s="48">
        <v>0</v>
      </c>
      <c r="BG90" s="49">
        <v>0</v>
      </c>
      <c r="BH90" s="48">
        <v>0</v>
      </c>
      <c r="BI90" s="49">
        <v>0</v>
      </c>
      <c r="BJ90" s="48">
        <v>15</v>
      </c>
      <c r="BK90" s="49">
        <v>100</v>
      </c>
      <c r="BL90" s="48">
        <v>15</v>
      </c>
    </row>
    <row r="91" spans="1:64" ht="15">
      <c r="A91" s="64" t="s">
        <v>214</v>
      </c>
      <c r="B91" s="64" t="s">
        <v>246</v>
      </c>
      <c r="C91" s="65" t="s">
        <v>1734</v>
      </c>
      <c r="D91" s="66">
        <v>3</v>
      </c>
      <c r="E91" s="67" t="s">
        <v>132</v>
      </c>
      <c r="F91" s="68">
        <v>35</v>
      </c>
      <c r="G91" s="65"/>
      <c r="H91" s="69"/>
      <c r="I91" s="70"/>
      <c r="J91" s="70"/>
      <c r="K91" s="34" t="s">
        <v>66</v>
      </c>
      <c r="L91" s="77">
        <v>91</v>
      </c>
      <c r="M91" s="77"/>
      <c r="N91" s="72"/>
      <c r="O91" s="79" t="s">
        <v>280</v>
      </c>
      <c r="P91" s="81">
        <v>43761.447905092595</v>
      </c>
      <c r="Q91" s="79" t="s">
        <v>284</v>
      </c>
      <c r="R91" s="79"/>
      <c r="S91" s="79"/>
      <c r="T91" s="79" t="s">
        <v>357</v>
      </c>
      <c r="U91" s="83" t="s">
        <v>381</v>
      </c>
      <c r="V91" s="83" t="s">
        <v>381</v>
      </c>
      <c r="W91" s="81">
        <v>43761.447905092595</v>
      </c>
      <c r="X91" s="83" t="s">
        <v>433</v>
      </c>
      <c r="Y91" s="79"/>
      <c r="Z91" s="79"/>
      <c r="AA91" s="85" t="s">
        <v>502</v>
      </c>
      <c r="AB91" s="79"/>
      <c r="AC91" s="79" t="b">
        <v>0</v>
      </c>
      <c r="AD91" s="79">
        <v>1</v>
      </c>
      <c r="AE91" s="85" t="s">
        <v>571</v>
      </c>
      <c r="AF91" s="79" t="b">
        <v>0</v>
      </c>
      <c r="AG91" s="79" t="s">
        <v>576</v>
      </c>
      <c r="AH91" s="79"/>
      <c r="AI91" s="85" t="s">
        <v>571</v>
      </c>
      <c r="AJ91" s="79" t="b">
        <v>0</v>
      </c>
      <c r="AK91" s="79">
        <v>1</v>
      </c>
      <c r="AL91" s="85" t="s">
        <v>571</v>
      </c>
      <c r="AM91" s="79" t="s">
        <v>579</v>
      </c>
      <c r="AN91" s="79" t="b">
        <v>0</v>
      </c>
      <c r="AO91" s="85" t="s">
        <v>502</v>
      </c>
      <c r="AP91" s="79" t="s">
        <v>176</v>
      </c>
      <c r="AQ91" s="79">
        <v>0</v>
      </c>
      <c r="AR91" s="79">
        <v>0</v>
      </c>
      <c r="AS91" s="79"/>
      <c r="AT91" s="79"/>
      <c r="AU91" s="79"/>
      <c r="AV91" s="79"/>
      <c r="AW91" s="79"/>
      <c r="AX91" s="79"/>
      <c r="AY91" s="79"/>
      <c r="AZ91" s="79"/>
      <c r="BA91">
        <v>1</v>
      </c>
      <c r="BB91" s="78" t="str">
        <f>REPLACE(INDEX(GroupVertices[Group],MATCH(Edges[[#This Row],[Vertex 1]],GroupVertices[Vertex],0)),1,1,"")</f>
        <v>8</v>
      </c>
      <c r="BC91" s="78" t="str">
        <f>REPLACE(INDEX(GroupVertices[Group],MATCH(Edges[[#This Row],[Vertex 2]],GroupVertices[Vertex],0)),1,1,"")</f>
        <v>1</v>
      </c>
      <c r="BD91" s="48"/>
      <c r="BE91" s="49"/>
      <c r="BF91" s="48"/>
      <c r="BG91" s="49"/>
      <c r="BH91" s="48"/>
      <c r="BI91" s="49"/>
      <c r="BJ91" s="48"/>
      <c r="BK91" s="49"/>
      <c r="BL91" s="48"/>
    </row>
    <row r="92" spans="1:64" ht="15">
      <c r="A92" s="64" t="s">
        <v>228</v>
      </c>
      <c r="B92" s="64" t="s">
        <v>214</v>
      </c>
      <c r="C92" s="65" t="s">
        <v>1734</v>
      </c>
      <c r="D92" s="66">
        <v>3</v>
      </c>
      <c r="E92" s="67" t="s">
        <v>132</v>
      </c>
      <c r="F92" s="68">
        <v>35</v>
      </c>
      <c r="G92" s="65"/>
      <c r="H92" s="69"/>
      <c r="I92" s="70"/>
      <c r="J92" s="70"/>
      <c r="K92" s="34" t="s">
        <v>65</v>
      </c>
      <c r="L92" s="77">
        <v>92</v>
      </c>
      <c r="M92" s="77"/>
      <c r="N92" s="72"/>
      <c r="O92" s="79" t="s">
        <v>280</v>
      </c>
      <c r="P92" s="81">
        <v>43762.34240740741</v>
      </c>
      <c r="Q92" s="79" t="s">
        <v>304</v>
      </c>
      <c r="R92" s="79"/>
      <c r="S92" s="79"/>
      <c r="T92" s="79"/>
      <c r="U92" s="79"/>
      <c r="V92" s="83" t="s">
        <v>406</v>
      </c>
      <c r="W92" s="81">
        <v>43762.34240740741</v>
      </c>
      <c r="X92" s="83" t="s">
        <v>471</v>
      </c>
      <c r="Y92" s="79"/>
      <c r="Z92" s="79"/>
      <c r="AA92" s="85" t="s">
        <v>540</v>
      </c>
      <c r="AB92" s="79"/>
      <c r="AC92" s="79" t="b">
        <v>0</v>
      </c>
      <c r="AD92" s="79">
        <v>0</v>
      </c>
      <c r="AE92" s="85" t="s">
        <v>571</v>
      </c>
      <c r="AF92" s="79" t="b">
        <v>0</v>
      </c>
      <c r="AG92" s="79" t="s">
        <v>576</v>
      </c>
      <c r="AH92" s="79"/>
      <c r="AI92" s="85" t="s">
        <v>571</v>
      </c>
      <c r="AJ92" s="79" t="b">
        <v>0</v>
      </c>
      <c r="AK92" s="79">
        <v>2</v>
      </c>
      <c r="AL92" s="85" t="s">
        <v>502</v>
      </c>
      <c r="AM92" s="79" t="s">
        <v>578</v>
      </c>
      <c r="AN92" s="79" t="b">
        <v>0</v>
      </c>
      <c r="AO92" s="85" t="s">
        <v>502</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8</v>
      </c>
      <c r="BD92" s="48">
        <v>0</v>
      </c>
      <c r="BE92" s="49">
        <v>0</v>
      </c>
      <c r="BF92" s="48">
        <v>0</v>
      </c>
      <c r="BG92" s="49">
        <v>0</v>
      </c>
      <c r="BH92" s="48">
        <v>0</v>
      </c>
      <c r="BI92" s="49">
        <v>0</v>
      </c>
      <c r="BJ92" s="48">
        <v>15</v>
      </c>
      <c r="BK92" s="49">
        <v>100</v>
      </c>
      <c r="BL92" s="48">
        <v>15</v>
      </c>
    </row>
    <row r="93" spans="1:64" ht="15">
      <c r="A93" s="64" t="s">
        <v>246</v>
      </c>
      <c r="B93" s="64" t="s">
        <v>214</v>
      </c>
      <c r="C93" s="65" t="s">
        <v>1734</v>
      </c>
      <c r="D93" s="66">
        <v>3</v>
      </c>
      <c r="E93" s="67" t="s">
        <v>132</v>
      </c>
      <c r="F93" s="68">
        <v>35</v>
      </c>
      <c r="G93" s="65"/>
      <c r="H93" s="69"/>
      <c r="I93" s="70"/>
      <c r="J93" s="70"/>
      <c r="K93" s="34" t="s">
        <v>66</v>
      </c>
      <c r="L93" s="77">
        <v>93</v>
      </c>
      <c r="M93" s="77"/>
      <c r="N93" s="72"/>
      <c r="O93" s="79" t="s">
        <v>280</v>
      </c>
      <c r="P93" s="81">
        <v>43761.461180555554</v>
      </c>
      <c r="Q93" s="79" t="s">
        <v>304</v>
      </c>
      <c r="R93" s="79"/>
      <c r="S93" s="79"/>
      <c r="T93" s="79"/>
      <c r="U93" s="79"/>
      <c r="V93" s="83" t="s">
        <v>422</v>
      </c>
      <c r="W93" s="81">
        <v>43761.461180555554</v>
      </c>
      <c r="X93" s="83" t="s">
        <v>472</v>
      </c>
      <c r="Y93" s="79"/>
      <c r="Z93" s="79"/>
      <c r="AA93" s="85" t="s">
        <v>541</v>
      </c>
      <c r="AB93" s="79"/>
      <c r="AC93" s="79" t="b">
        <v>0</v>
      </c>
      <c r="AD93" s="79">
        <v>0</v>
      </c>
      <c r="AE93" s="85" t="s">
        <v>571</v>
      </c>
      <c r="AF93" s="79" t="b">
        <v>0</v>
      </c>
      <c r="AG93" s="79" t="s">
        <v>576</v>
      </c>
      <c r="AH93" s="79"/>
      <c r="AI93" s="85" t="s">
        <v>571</v>
      </c>
      <c r="AJ93" s="79" t="b">
        <v>0</v>
      </c>
      <c r="AK93" s="79">
        <v>1</v>
      </c>
      <c r="AL93" s="85" t="s">
        <v>502</v>
      </c>
      <c r="AM93" s="79" t="s">
        <v>578</v>
      </c>
      <c r="AN93" s="79" t="b">
        <v>0</v>
      </c>
      <c r="AO93" s="85" t="s">
        <v>502</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8</v>
      </c>
      <c r="BD93" s="48">
        <v>0</v>
      </c>
      <c r="BE93" s="49">
        <v>0</v>
      </c>
      <c r="BF93" s="48">
        <v>0</v>
      </c>
      <c r="BG93" s="49">
        <v>0</v>
      </c>
      <c r="BH93" s="48">
        <v>0</v>
      </c>
      <c r="BI93" s="49">
        <v>0</v>
      </c>
      <c r="BJ93" s="48">
        <v>15</v>
      </c>
      <c r="BK93" s="49">
        <v>100</v>
      </c>
      <c r="BL93" s="48">
        <v>15</v>
      </c>
    </row>
    <row r="94" spans="1:64" ht="15">
      <c r="A94" s="64" t="s">
        <v>228</v>
      </c>
      <c r="B94" s="64" t="s">
        <v>275</v>
      </c>
      <c r="C94" s="65" t="s">
        <v>1734</v>
      </c>
      <c r="D94" s="66">
        <v>3</v>
      </c>
      <c r="E94" s="67" t="s">
        <v>132</v>
      </c>
      <c r="F94" s="68">
        <v>35</v>
      </c>
      <c r="G94" s="65"/>
      <c r="H94" s="69"/>
      <c r="I94" s="70"/>
      <c r="J94" s="70"/>
      <c r="K94" s="34" t="s">
        <v>65</v>
      </c>
      <c r="L94" s="77">
        <v>94</v>
      </c>
      <c r="M94" s="77"/>
      <c r="N94" s="72"/>
      <c r="O94" s="79" t="s">
        <v>280</v>
      </c>
      <c r="P94" s="81">
        <v>43759.2971412037</v>
      </c>
      <c r="Q94" s="79" t="s">
        <v>305</v>
      </c>
      <c r="R94" s="83" t="s">
        <v>334</v>
      </c>
      <c r="S94" s="79" t="s">
        <v>346</v>
      </c>
      <c r="T94" s="79" t="s">
        <v>368</v>
      </c>
      <c r="U94" s="79"/>
      <c r="V94" s="83" t="s">
        <v>406</v>
      </c>
      <c r="W94" s="81">
        <v>43759.2971412037</v>
      </c>
      <c r="X94" s="83" t="s">
        <v>473</v>
      </c>
      <c r="Y94" s="79"/>
      <c r="Z94" s="79"/>
      <c r="AA94" s="85" t="s">
        <v>542</v>
      </c>
      <c r="AB94" s="79"/>
      <c r="AC94" s="79" t="b">
        <v>0</v>
      </c>
      <c r="AD94" s="79">
        <v>3</v>
      </c>
      <c r="AE94" s="85" t="s">
        <v>571</v>
      </c>
      <c r="AF94" s="79" t="b">
        <v>0</v>
      </c>
      <c r="AG94" s="79" t="s">
        <v>576</v>
      </c>
      <c r="AH94" s="79"/>
      <c r="AI94" s="85" t="s">
        <v>571</v>
      </c>
      <c r="AJ94" s="79" t="b">
        <v>0</v>
      </c>
      <c r="AK94" s="79">
        <v>4</v>
      </c>
      <c r="AL94" s="85" t="s">
        <v>571</v>
      </c>
      <c r="AM94" s="79" t="s">
        <v>578</v>
      </c>
      <c r="AN94" s="79" t="b">
        <v>0</v>
      </c>
      <c r="AO94" s="85" t="s">
        <v>542</v>
      </c>
      <c r="AP94" s="79" t="s">
        <v>588</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246</v>
      </c>
      <c r="B95" s="64" t="s">
        <v>275</v>
      </c>
      <c r="C95" s="65" t="s">
        <v>1734</v>
      </c>
      <c r="D95" s="66">
        <v>3</v>
      </c>
      <c r="E95" s="67" t="s">
        <v>132</v>
      </c>
      <c r="F95" s="68">
        <v>35</v>
      </c>
      <c r="G95" s="65"/>
      <c r="H95" s="69"/>
      <c r="I95" s="70"/>
      <c r="J95" s="70"/>
      <c r="K95" s="34" t="s">
        <v>65</v>
      </c>
      <c r="L95" s="77">
        <v>95</v>
      </c>
      <c r="M95" s="77"/>
      <c r="N95" s="72"/>
      <c r="O95" s="79" t="s">
        <v>280</v>
      </c>
      <c r="P95" s="81">
        <v>43761.462488425925</v>
      </c>
      <c r="Q95" s="79" t="s">
        <v>306</v>
      </c>
      <c r="R95" s="79"/>
      <c r="S95" s="79"/>
      <c r="T95" s="79" t="s">
        <v>369</v>
      </c>
      <c r="U95" s="79"/>
      <c r="V95" s="83" t="s">
        <v>422</v>
      </c>
      <c r="W95" s="81">
        <v>43761.462488425925</v>
      </c>
      <c r="X95" s="83" t="s">
        <v>474</v>
      </c>
      <c r="Y95" s="79"/>
      <c r="Z95" s="79"/>
      <c r="AA95" s="85" t="s">
        <v>543</v>
      </c>
      <c r="AB95" s="79"/>
      <c r="AC95" s="79" t="b">
        <v>0</v>
      </c>
      <c r="AD95" s="79">
        <v>0</v>
      </c>
      <c r="AE95" s="85" t="s">
        <v>571</v>
      </c>
      <c r="AF95" s="79" t="b">
        <v>0</v>
      </c>
      <c r="AG95" s="79" t="s">
        <v>576</v>
      </c>
      <c r="AH95" s="79"/>
      <c r="AI95" s="85" t="s">
        <v>571</v>
      </c>
      <c r="AJ95" s="79" t="b">
        <v>0</v>
      </c>
      <c r="AK95" s="79">
        <v>4</v>
      </c>
      <c r="AL95" s="85" t="s">
        <v>542</v>
      </c>
      <c r="AM95" s="79" t="s">
        <v>578</v>
      </c>
      <c r="AN95" s="79" t="b">
        <v>0</v>
      </c>
      <c r="AO95" s="85" t="s">
        <v>542</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247</v>
      </c>
      <c r="B96" s="64" t="s">
        <v>228</v>
      </c>
      <c r="C96" s="65" t="s">
        <v>1734</v>
      </c>
      <c r="D96" s="66">
        <v>3</v>
      </c>
      <c r="E96" s="67" t="s">
        <v>132</v>
      </c>
      <c r="F96" s="68">
        <v>35</v>
      </c>
      <c r="G96" s="65"/>
      <c r="H96" s="69"/>
      <c r="I96" s="70"/>
      <c r="J96" s="70"/>
      <c r="K96" s="34" t="s">
        <v>65</v>
      </c>
      <c r="L96" s="77">
        <v>96</v>
      </c>
      <c r="M96" s="77"/>
      <c r="N96" s="72"/>
      <c r="O96" s="79" t="s">
        <v>280</v>
      </c>
      <c r="P96" s="81">
        <v>43761.41443287037</v>
      </c>
      <c r="Q96" s="79" t="s">
        <v>287</v>
      </c>
      <c r="R96" s="79"/>
      <c r="S96" s="79"/>
      <c r="T96" s="79" t="s">
        <v>359</v>
      </c>
      <c r="U96" s="79"/>
      <c r="V96" s="83" t="s">
        <v>423</v>
      </c>
      <c r="W96" s="81">
        <v>43761.41443287037</v>
      </c>
      <c r="X96" s="83" t="s">
        <v>475</v>
      </c>
      <c r="Y96" s="79"/>
      <c r="Z96" s="79"/>
      <c r="AA96" s="85" t="s">
        <v>544</v>
      </c>
      <c r="AB96" s="79"/>
      <c r="AC96" s="79" t="b">
        <v>0</v>
      </c>
      <c r="AD96" s="79">
        <v>0</v>
      </c>
      <c r="AE96" s="85" t="s">
        <v>571</v>
      </c>
      <c r="AF96" s="79" t="b">
        <v>0</v>
      </c>
      <c r="AG96" s="79" t="s">
        <v>576</v>
      </c>
      <c r="AH96" s="79"/>
      <c r="AI96" s="85" t="s">
        <v>571</v>
      </c>
      <c r="AJ96" s="79" t="b">
        <v>0</v>
      </c>
      <c r="AK96" s="79">
        <v>3</v>
      </c>
      <c r="AL96" s="85" t="s">
        <v>545</v>
      </c>
      <c r="AM96" s="79" t="s">
        <v>578</v>
      </c>
      <c r="AN96" s="79" t="b">
        <v>0</v>
      </c>
      <c r="AO96" s="85" t="s">
        <v>545</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228</v>
      </c>
      <c r="B97" s="64" t="s">
        <v>276</v>
      </c>
      <c r="C97" s="65" t="s">
        <v>1734</v>
      </c>
      <c r="D97" s="66">
        <v>3</v>
      </c>
      <c r="E97" s="67" t="s">
        <v>132</v>
      </c>
      <c r="F97" s="68">
        <v>35</v>
      </c>
      <c r="G97" s="65"/>
      <c r="H97" s="69"/>
      <c r="I97" s="70"/>
      <c r="J97" s="70"/>
      <c r="K97" s="34" t="s">
        <v>65</v>
      </c>
      <c r="L97" s="77">
        <v>97</v>
      </c>
      <c r="M97" s="77"/>
      <c r="N97" s="72"/>
      <c r="O97" s="79" t="s">
        <v>280</v>
      </c>
      <c r="P97" s="81">
        <v>43759.2971412037</v>
      </c>
      <c r="Q97" s="79" t="s">
        <v>305</v>
      </c>
      <c r="R97" s="83" t="s">
        <v>334</v>
      </c>
      <c r="S97" s="79" t="s">
        <v>346</v>
      </c>
      <c r="T97" s="79" t="s">
        <v>368</v>
      </c>
      <c r="U97" s="79"/>
      <c r="V97" s="83" t="s">
        <v>406</v>
      </c>
      <c r="W97" s="81">
        <v>43759.2971412037</v>
      </c>
      <c r="X97" s="83" t="s">
        <v>473</v>
      </c>
      <c r="Y97" s="79"/>
      <c r="Z97" s="79"/>
      <c r="AA97" s="85" t="s">
        <v>542</v>
      </c>
      <c r="AB97" s="79"/>
      <c r="AC97" s="79" t="b">
        <v>0</v>
      </c>
      <c r="AD97" s="79">
        <v>3</v>
      </c>
      <c r="AE97" s="85" t="s">
        <v>571</v>
      </c>
      <c r="AF97" s="79" t="b">
        <v>0</v>
      </c>
      <c r="AG97" s="79" t="s">
        <v>576</v>
      </c>
      <c r="AH97" s="79"/>
      <c r="AI97" s="85" t="s">
        <v>571</v>
      </c>
      <c r="AJ97" s="79" t="b">
        <v>0</v>
      </c>
      <c r="AK97" s="79">
        <v>4</v>
      </c>
      <c r="AL97" s="85" t="s">
        <v>571</v>
      </c>
      <c r="AM97" s="79" t="s">
        <v>578</v>
      </c>
      <c r="AN97" s="79" t="b">
        <v>0</v>
      </c>
      <c r="AO97" s="85" t="s">
        <v>542</v>
      </c>
      <c r="AP97" s="79" t="s">
        <v>588</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3.7037037037037037</v>
      </c>
      <c r="BF97" s="48">
        <v>0</v>
      </c>
      <c r="BG97" s="49">
        <v>0</v>
      </c>
      <c r="BH97" s="48">
        <v>0</v>
      </c>
      <c r="BI97" s="49">
        <v>0</v>
      </c>
      <c r="BJ97" s="48">
        <v>26</v>
      </c>
      <c r="BK97" s="49">
        <v>96.29629629629629</v>
      </c>
      <c r="BL97" s="48">
        <v>27</v>
      </c>
    </row>
    <row r="98" spans="1:64" ht="15">
      <c r="A98" s="64" t="s">
        <v>228</v>
      </c>
      <c r="B98" s="64" t="s">
        <v>258</v>
      </c>
      <c r="C98" s="65" t="s">
        <v>1734</v>
      </c>
      <c r="D98" s="66">
        <v>3</v>
      </c>
      <c r="E98" s="67" t="s">
        <v>132</v>
      </c>
      <c r="F98" s="68">
        <v>35</v>
      </c>
      <c r="G98" s="65"/>
      <c r="H98" s="69"/>
      <c r="I98" s="70"/>
      <c r="J98" s="70"/>
      <c r="K98" s="34" t="s">
        <v>65</v>
      </c>
      <c r="L98" s="77">
        <v>98</v>
      </c>
      <c r="M98" s="77"/>
      <c r="N98" s="72"/>
      <c r="O98" s="79" t="s">
        <v>280</v>
      </c>
      <c r="P98" s="81">
        <v>43760.29215277778</v>
      </c>
      <c r="Q98" s="79" t="s">
        <v>307</v>
      </c>
      <c r="R98" s="83" t="s">
        <v>335</v>
      </c>
      <c r="S98" s="79" t="s">
        <v>349</v>
      </c>
      <c r="T98" s="79" t="s">
        <v>370</v>
      </c>
      <c r="U98" s="79"/>
      <c r="V98" s="83" t="s">
        <v>406</v>
      </c>
      <c r="W98" s="81">
        <v>43760.29215277778</v>
      </c>
      <c r="X98" s="83" t="s">
        <v>476</v>
      </c>
      <c r="Y98" s="79"/>
      <c r="Z98" s="79"/>
      <c r="AA98" s="85" t="s">
        <v>545</v>
      </c>
      <c r="AB98" s="79"/>
      <c r="AC98" s="79" t="b">
        <v>0</v>
      </c>
      <c r="AD98" s="79">
        <v>2</v>
      </c>
      <c r="AE98" s="85" t="s">
        <v>571</v>
      </c>
      <c r="AF98" s="79" t="b">
        <v>0</v>
      </c>
      <c r="AG98" s="79" t="s">
        <v>576</v>
      </c>
      <c r="AH98" s="79"/>
      <c r="AI98" s="85" t="s">
        <v>571</v>
      </c>
      <c r="AJ98" s="79" t="b">
        <v>0</v>
      </c>
      <c r="AK98" s="79">
        <v>4</v>
      </c>
      <c r="AL98" s="85" t="s">
        <v>571</v>
      </c>
      <c r="AM98" s="79" t="s">
        <v>578</v>
      </c>
      <c r="AN98" s="79" t="b">
        <v>0</v>
      </c>
      <c r="AO98" s="85" t="s">
        <v>545</v>
      </c>
      <c r="AP98" s="79" t="s">
        <v>588</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18</v>
      </c>
      <c r="BK98" s="49">
        <v>100</v>
      </c>
      <c r="BL98" s="48">
        <v>18</v>
      </c>
    </row>
    <row r="99" spans="1:64" ht="15">
      <c r="A99" s="64" t="s">
        <v>228</v>
      </c>
      <c r="B99" s="64" t="s">
        <v>246</v>
      </c>
      <c r="C99" s="65" t="s">
        <v>1735</v>
      </c>
      <c r="D99" s="66">
        <v>10</v>
      </c>
      <c r="E99" s="67" t="s">
        <v>136</v>
      </c>
      <c r="F99" s="68">
        <v>12</v>
      </c>
      <c r="G99" s="65"/>
      <c r="H99" s="69"/>
      <c r="I99" s="70"/>
      <c r="J99" s="70"/>
      <c r="K99" s="34" t="s">
        <v>66</v>
      </c>
      <c r="L99" s="77">
        <v>99</v>
      </c>
      <c r="M99" s="77"/>
      <c r="N99" s="72"/>
      <c r="O99" s="79" t="s">
        <v>280</v>
      </c>
      <c r="P99" s="81">
        <v>43760.29215277778</v>
      </c>
      <c r="Q99" s="79" t="s">
        <v>307</v>
      </c>
      <c r="R99" s="83" t="s">
        <v>335</v>
      </c>
      <c r="S99" s="79" t="s">
        <v>349</v>
      </c>
      <c r="T99" s="79" t="s">
        <v>370</v>
      </c>
      <c r="U99" s="79"/>
      <c r="V99" s="83" t="s">
        <v>406</v>
      </c>
      <c r="W99" s="81">
        <v>43760.29215277778</v>
      </c>
      <c r="X99" s="83" t="s">
        <v>476</v>
      </c>
      <c r="Y99" s="79"/>
      <c r="Z99" s="79"/>
      <c r="AA99" s="85" t="s">
        <v>545</v>
      </c>
      <c r="AB99" s="79"/>
      <c r="AC99" s="79" t="b">
        <v>0</v>
      </c>
      <c r="AD99" s="79">
        <v>2</v>
      </c>
      <c r="AE99" s="85" t="s">
        <v>571</v>
      </c>
      <c r="AF99" s="79" t="b">
        <v>0</v>
      </c>
      <c r="AG99" s="79" t="s">
        <v>576</v>
      </c>
      <c r="AH99" s="79"/>
      <c r="AI99" s="85" t="s">
        <v>571</v>
      </c>
      <c r="AJ99" s="79" t="b">
        <v>0</v>
      </c>
      <c r="AK99" s="79">
        <v>4</v>
      </c>
      <c r="AL99" s="85" t="s">
        <v>571</v>
      </c>
      <c r="AM99" s="79" t="s">
        <v>578</v>
      </c>
      <c r="AN99" s="79" t="b">
        <v>0</v>
      </c>
      <c r="AO99" s="85" t="s">
        <v>545</v>
      </c>
      <c r="AP99" s="79" t="s">
        <v>588</v>
      </c>
      <c r="AQ99" s="79">
        <v>0</v>
      </c>
      <c r="AR99" s="79">
        <v>0</v>
      </c>
      <c r="AS99" s="79"/>
      <c r="AT99" s="79"/>
      <c r="AU99" s="79"/>
      <c r="AV99" s="79"/>
      <c r="AW99" s="79"/>
      <c r="AX99" s="79"/>
      <c r="AY99" s="79"/>
      <c r="AZ99" s="79"/>
      <c r="BA99">
        <v>4</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228</v>
      </c>
      <c r="B100" s="64" t="s">
        <v>246</v>
      </c>
      <c r="C100" s="65" t="s">
        <v>1735</v>
      </c>
      <c r="D100" s="66">
        <v>10</v>
      </c>
      <c r="E100" s="67" t="s">
        <v>136</v>
      </c>
      <c r="F100" s="68">
        <v>12</v>
      </c>
      <c r="G100" s="65"/>
      <c r="H100" s="69"/>
      <c r="I100" s="70"/>
      <c r="J100" s="70"/>
      <c r="K100" s="34" t="s">
        <v>66</v>
      </c>
      <c r="L100" s="77">
        <v>100</v>
      </c>
      <c r="M100" s="77"/>
      <c r="N100" s="72"/>
      <c r="O100" s="79" t="s">
        <v>280</v>
      </c>
      <c r="P100" s="81">
        <v>43762.350023148145</v>
      </c>
      <c r="Q100" s="79" t="s">
        <v>302</v>
      </c>
      <c r="R100" s="83" t="s">
        <v>333</v>
      </c>
      <c r="S100" s="79" t="s">
        <v>349</v>
      </c>
      <c r="T100" s="79" t="s">
        <v>367</v>
      </c>
      <c r="U100" s="79"/>
      <c r="V100" s="83" t="s">
        <v>406</v>
      </c>
      <c r="W100" s="81">
        <v>43762.350023148145</v>
      </c>
      <c r="X100" s="83" t="s">
        <v>460</v>
      </c>
      <c r="Y100" s="79"/>
      <c r="Z100" s="79"/>
      <c r="AA100" s="85" t="s">
        <v>529</v>
      </c>
      <c r="AB100" s="79"/>
      <c r="AC100" s="79" t="b">
        <v>0</v>
      </c>
      <c r="AD100" s="79">
        <v>3</v>
      </c>
      <c r="AE100" s="85" t="s">
        <v>571</v>
      </c>
      <c r="AF100" s="79" t="b">
        <v>0</v>
      </c>
      <c r="AG100" s="79" t="s">
        <v>576</v>
      </c>
      <c r="AH100" s="79"/>
      <c r="AI100" s="85" t="s">
        <v>571</v>
      </c>
      <c r="AJ100" s="79" t="b">
        <v>0</v>
      </c>
      <c r="AK100" s="79">
        <v>4</v>
      </c>
      <c r="AL100" s="85" t="s">
        <v>571</v>
      </c>
      <c r="AM100" s="79" t="s">
        <v>578</v>
      </c>
      <c r="AN100" s="79" t="b">
        <v>0</v>
      </c>
      <c r="AO100" s="85" t="s">
        <v>529</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24</v>
      </c>
      <c r="BK100" s="49">
        <v>100</v>
      </c>
      <c r="BL100" s="48">
        <v>24</v>
      </c>
    </row>
    <row r="101" spans="1:64" ht="15">
      <c r="A101" s="64" t="s">
        <v>228</v>
      </c>
      <c r="B101" s="64" t="s">
        <v>246</v>
      </c>
      <c r="C101" s="65" t="s">
        <v>1735</v>
      </c>
      <c r="D101" s="66">
        <v>10</v>
      </c>
      <c r="E101" s="67" t="s">
        <v>136</v>
      </c>
      <c r="F101" s="68">
        <v>12</v>
      </c>
      <c r="G101" s="65"/>
      <c r="H101" s="69"/>
      <c r="I101" s="70"/>
      <c r="J101" s="70"/>
      <c r="K101" s="34" t="s">
        <v>66</v>
      </c>
      <c r="L101" s="77">
        <v>101</v>
      </c>
      <c r="M101" s="77"/>
      <c r="N101" s="72"/>
      <c r="O101" s="79" t="s">
        <v>280</v>
      </c>
      <c r="P101" s="81">
        <v>43762.46114583333</v>
      </c>
      <c r="Q101" s="79" t="s">
        <v>296</v>
      </c>
      <c r="R101" s="83" t="s">
        <v>330</v>
      </c>
      <c r="S101" s="79" t="s">
        <v>346</v>
      </c>
      <c r="T101" s="79" t="s">
        <v>362</v>
      </c>
      <c r="U101" s="79"/>
      <c r="V101" s="83" t="s">
        <v>406</v>
      </c>
      <c r="W101" s="81">
        <v>43762.46114583333</v>
      </c>
      <c r="X101" s="83" t="s">
        <v>448</v>
      </c>
      <c r="Y101" s="79"/>
      <c r="Z101" s="79"/>
      <c r="AA101" s="85" t="s">
        <v>517</v>
      </c>
      <c r="AB101" s="79"/>
      <c r="AC101" s="79" t="b">
        <v>0</v>
      </c>
      <c r="AD101" s="79">
        <v>0</v>
      </c>
      <c r="AE101" s="85" t="s">
        <v>571</v>
      </c>
      <c r="AF101" s="79" t="b">
        <v>0</v>
      </c>
      <c r="AG101" s="79" t="s">
        <v>576</v>
      </c>
      <c r="AH101" s="79"/>
      <c r="AI101" s="85" t="s">
        <v>571</v>
      </c>
      <c r="AJ101" s="79" t="b">
        <v>0</v>
      </c>
      <c r="AK101" s="79">
        <v>0</v>
      </c>
      <c r="AL101" s="85" t="s">
        <v>571</v>
      </c>
      <c r="AM101" s="79" t="s">
        <v>578</v>
      </c>
      <c r="AN101" s="79" t="b">
        <v>0</v>
      </c>
      <c r="AO101" s="85" t="s">
        <v>517</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228</v>
      </c>
      <c r="B102" s="64" t="s">
        <v>246</v>
      </c>
      <c r="C102" s="65" t="s">
        <v>1735</v>
      </c>
      <c r="D102" s="66">
        <v>10</v>
      </c>
      <c r="E102" s="67" t="s">
        <v>136</v>
      </c>
      <c r="F102" s="68">
        <v>12</v>
      </c>
      <c r="G102" s="65"/>
      <c r="H102" s="69"/>
      <c r="I102" s="70"/>
      <c r="J102" s="70"/>
      <c r="K102" s="34" t="s">
        <v>66</v>
      </c>
      <c r="L102" s="77">
        <v>102</v>
      </c>
      <c r="M102" s="77"/>
      <c r="N102" s="72"/>
      <c r="O102" s="79" t="s">
        <v>280</v>
      </c>
      <c r="P102" s="81">
        <v>43768.19825231482</v>
      </c>
      <c r="Q102" s="79" t="s">
        <v>294</v>
      </c>
      <c r="R102" s="79"/>
      <c r="S102" s="79"/>
      <c r="T102" s="79" t="s">
        <v>361</v>
      </c>
      <c r="U102" s="79"/>
      <c r="V102" s="83" t="s">
        <v>406</v>
      </c>
      <c r="W102" s="81">
        <v>43768.19825231482</v>
      </c>
      <c r="X102" s="83" t="s">
        <v>451</v>
      </c>
      <c r="Y102" s="79"/>
      <c r="Z102" s="79"/>
      <c r="AA102" s="85" t="s">
        <v>520</v>
      </c>
      <c r="AB102" s="79"/>
      <c r="AC102" s="79" t="b">
        <v>0</v>
      </c>
      <c r="AD102" s="79">
        <v>0</v>
      </c>
      <c r="AE102" s="85" t="s">
        <v>571</v>
      </c>
      <c r="AF102" s="79" t="b">
        <v>0</v>
      </c>
      <c r="AG102" s="79" t="s">
        <v>577</v>
      </c>
      <c r="AH102" s="79"/>
      <c r="AI102" s="85" t="s">
        <v>571</v>
      </c>
      <c r="AJ102" s="79" t="b">
        <v>0</v>
      </c>
      <c r="AK102" s="79">
        <v>3</v>
      </c>
      <c r="AL102" s="85" t="s">
        <v>518</v>
      </c>
      <c r="AM102" s="79" t="s">
        <v>581</v>
      </c>
      <c r="AN102" s="79" t="b">
        <v>0</v>
      </c>
      <c r="AO102" s="85" t="s">
        <v>518</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248</v>
      </c>
      <c r="B103" s="64" t="s">
        <v>228</v>
      </c>
      <c r="C103" s="65" t="s">
        <v>1734</v>
      </c>
      <c r="D103" s="66">
        <v>3</v>
      </c>
      <c r="E103" s="67" t="s">
        <v>132</v>
      </c>
      <c r="F103" s="68">
        <v>35</v>
      </c>
      <c r="G103" s="65"/>
      <c r="H103" s="69"/>
      <c r="I103" s="70"/>
      <c r="J103" s="70"/>
      <c r="K103" s="34" t="s">
        <v>65</v>
      </c>
      <c r="L103" s="77">
        <v>103</v>
      </c>
      <c r="M103" s="77"/>
      <c r="N103" s="72"/>
      <c r="O103" s="79" t="s">
        <v>280</v>
      </c>
      <c r="P103" s="81">
        <v>43762.5971875</v>
      </c>
      <c r="Q103" s="79" t="s">
        <v>285</v>
      </c>
      <c r="R103" s="79"/>
      <c r="S103" s="79"/>
      <c r="T103" s="79"/>
      <c r="U103" s="79"/>
      <c r="V103" s="83" t="s">
        <v>424</v>
      </c>
      <c r="W103" s="81">
        <v>43762.5971875</v>
      </c>
      <c r="X103" s="83" t="s">
        <v>477</v>
      </c>
      <c r="Y103" s="79"/>
      <c r="Z103" s="79"/>
      <c r="AA103" s="85" t="s">
        <v>546</v>
      </c>
      <c r="AB103" s="79"/>
      <c r="AC103" s="79" t="b">
        <v>0</v>
      </c>
      <c r="AD103" s="79">
        <v>0</v>
      </c>
      <c r="AE103" s="85" t="s">
        <v>571</v>
      </c>
      <c r="AF103" s="79" t="b">
        <v>0</v>
      </c>
      <c r="AG103" s="79" t="s">
        <v>576</v>
      </c>
      <c r="AH103" s="79"/>
      <c r="AI103" s="85" t="s">
        <v>571</v>
      </c>
      <c r="AJ103" s="79" t="b">
        <v>0</v>
      </c>
      <c r="AK103" s="79">
        <v>7</v>
      </c>
      <c r="AL103" s="85" t="s">
        <v>529</v>
      </c>
      <c r="AM103" s="79" t="s">
        <v>581</v>
      </c>
      <c r="AN103" s="79" t="b">
        <v>0</v>
      </c>
      <c r="AO103" s="85" t="s">
        <v>529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6</v>
      </c>
      <c r="BC103" s="78" t="str">
        <f>REPLACE(INDEX(GroupVertices[Group],MATCH(Edges[[#This Row],[Vertex 2]],GroupVertices[Vertex],0)),1,1,"")</f>
        <v>1</v>
      </c>
      <c r="BD103" s="48">
        <v>0</v>
      </c>
      <c r="BE103" s="49">
        <v>0</v>
      </c>
      <c r="BF103" s="48">
        <v>0</v>
      </c>
      <c r="BG103" s="49">
        <v>0</v>
      </c>
      <c r="BH103" s="48">
        <v>0</v>
      </c>
      <c r="BI103" s="49">
        <v>0</v>
      </c>
      <c r="BJ103" s="48">
        <v>14</v>
      </c>
      <c r="BK103" s="49">
        <v>100</v>
      </c>
      <c r="BL103" s="48">
        <v>14</v>
      </c>
    </row>
    <row r="104" spans="1:64" ht="15">
      <c r="A104" s="64" t="s">
        <v>246</v>
      </c>
      <c r="B104" s="64" t="s">
        <v>228</v>
      </c>
      <c r="C104" s="65" t="s">
        <v>1734</v>
      </c>
      <c r="D104" s="66">
        <v>3</v>
      </c>
      <c r="E104" s="67" t="s">
        <v>132</v>
      </c>
      <c r="F104" s="68">
        <v>35</v>
      </c>
      <c r="G104" s="65"/>
      <c r="H104" s="69"/>
      <c r="I104" s="70"/>
      <c r="J104" s="70"/>
      <c r="K104" s="34" t="s">
        <v>66</v>
      </c>
      <c r="L104" s="77">
        <v>104</v>
      </c>
      <c r="M104" s="77"/>
      <c r="N104" s="72"/>
      <c r="O104" s="79" t="s">
        <v>280</v>
      </c>
      <c r="P104" s="81">
        <v>43761.462488425925</v>
      </c>
      <c r="Q104" s="79" t="s">
        <v>306</v>
      </c>
      <c r="R104" s="79"/>
      <c r="S104" s="79"/>
      <c r="T104" s="79" t="s">
        <v>369</v>
      </c>
      <c r="U104" s="79"/>
      <c r="V104" s="83" t="s">
        <v>422</v>
      </c>
      <c r="W104" s="81">
        <v>43761.462488425925</v>
      </c>
      <c r="X104" s="83" t="s">
        <v>474</v>
      </c>
      <c r="Y104" s="79"/>
      <c r="Z104" s="79"/>
      <c r="AA104" s="85" t="s">
        <v>543</v>
      </c>
      <c r="AB104" s="79"/>
      <c r="AC104" s="79" t="b">
        <v>0</v>
      </c>
      <c r="AD104" s="79">
        <v>0</v>
      </c>
      <c r="AE104" s="85" t="s">
        <v>571</v>
      </c>
      <c r="AF104" s="79" t="b">
        <v>0</v>
      </c>
      <c r="AG104" s="79" t="s">
        <v>576</v>
      </c>
      <c r="AH104" s="79"/>
      <c r="AI104" s="85" t="s">
        <v>571</v>
      </c>
      <c r="AJ104" s="79" t="b">
        <v>0</v>
      </c>
      <c r="AK104" s="79">
        <v>4</v>
      </c>
      <c r="AL104" s="85" t="s">
        <v>542</v>
      </c>
      <c r="AM104" s="79" t="s">
        <v>578</v>
      </c>
      <c r="AN104" s="79" t="b">
        <v>0</v>
      </c>
      <c r="AO104" s="85" t="s">
        <v>542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246</v>
      </c>
      <c r="B105" s="64" t="s">
        <v>277</v>
      </c>
      <c r="C105" s="65" t="s">
        <v>1734</v>
      </c>
      <c r="D105" s="66">
        <v>3</v>
      </c>
      <c r="E105" s="67" t="s">
        <v>132</v>
      </c>
      <c r="F105" s="68">
        <v>35</v>
      </c>
      <c r="G105" s="65"/>
      <c r="H105" s="69"/>
      <c r="I105" s="70"/>
      <c r="J105" s="70"/>
      <c r="K105" s="34" t="s">
        <v>65</v>
      </c>
      <c r="L105" s="77">
        <v>105</v>
      </c>
      <c r="M105" s="77"/>
      <c r="N105" s="72"/>
      <c r="O105" s="79" t="s">
        <v>280</v>
      </c>
      <c r="P105" s="81">
        <v>43768.45119212963</v>
      </c>
      <c r="Q105" s="79" t="s">
        <v>308</v>
      </c>
      <c r="R105" s="83" t="s">
        <v>336</v>
      </c>
      <c r="S105" s="79" t="s">
        <v>349</v>
      </c>
      <c r="T105" s="79" t="s">
        <v>371</v>
      </c>
      <c r="U105" s="79"/>
      <c r="V105" s="83" t="s">
        <v>422</v>
      </c>
      <c r="W105" s="81">
        <v>43768.45119212963</v>
      </c>
      <c r="X105" s="83" t="s">
        <v>478</v>
      </c>
      <c r="Y105" s="79"/>
      <c r="Z105" s="79"/>
      <c r="AA105" s="85" t="s">
        <v>547</v>
      </c>
      <c r="AB105" s="79"/>
      <c r="AC105" s="79" t="b">
        <v>0</v>
      </c>
      <c r="AD105" s="79">
        <v>1</v>
      </c>
      <c r="AE105" s="85" t="s">
        <v>571</v>
      </c>
      <c r="AF105" s="79" t="b">
        <v>0</v>
      </c>
      <c r="AG105" s="79" t="s">
        <v>576</v>
      </c>
      <c r="AH105" s="79"/>
      <c r="AI105" s="85" t="s">
        <v>571</v>
      </c>
      <c r="AJ105" s="79" t="b">
        <v>0</v>
      </c>
      <c r="AK105" s="79">
        <v>1</v>
      </c>
      <c r="AL105" s="85" t="s">
        <v>571</v>
      </c>
      <c r="AM105" s="79" t="s">
        <v>578</v>
      </c>
      <c r="AN105" s="79" t="b">
        <v>0</v>
      </c>
      <c r="AO105" s="85" t="s">
        <v>547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246</v>
      </c>
      <c r="B106" s="64" t="s">
        <v>278</v>
      </c>
      <c r="C106" s="65" t="s">
        <v>1734</v>
      </c>
      <c r="D106" s="66">
        <v>3</v>
      </c>
      <c r="E106" s="67" t="s">
        <v>132</v>
      </c>
      <c r="F106" s="68">
        <v>35</v>
      </c>
      <c r="G106" s="65"/>
      <c r="H106" s="69"/>
      <c r="I106" s="70"/>
      <c r="J106" s="70"/>
      <c r="K106" s="34" t="s">
        <v>65</v>
      </c>
      <c r="L106" s="77">
        <v>106</v>
      </c>
      <c r="M106" s="77"/>
      <c r="N106" s="72"/>
      <c r="O106" s="79" t="s">
        <v>280</v>
      </c>
      <c r="P106" s="81">
        <v>43768.45119212963</v>
      </c>
      <c r="Q106" s="79" t="s">
        <v>308</v>
      </c>
      <c r="R106" s="83" t="s">
        <v>336</v>
      </c>
      <c r="S106" s="79" t="s">
        <v>349</v>
      </c>
      <c r="T106" s="79" t="s">
        <v>371</v>
      </c>
      <c r="U106" s="79"/>
      <c r="V106" s="83" t="s">
        <v>422</v>
      </c>
      <c r="W106" s="81">
        <v>43768.45119212963</v>
      </c>
      <c r="X106" s="83" t="s">
        <v>478</v>
      </c>
      <c r="Y106" s="79"/>
      <c r="Z106" s="79"/>
      <c r="AA106" s="85" t="s">
        <v>547</v>
      </c>
      <c r="AB106" s="79"/>
      <c r="AC106" s="79" t="b">
        <v>0</v>
      </c>
      <c r="AD106" s="79">
        <v>1</v>
      </c>
      <c r="AE106" s="85" t="s">
        <v>571</v>
      </c>
      <c r="AF106" s="79" t="b">
        <v>0</v>
      </c>
      <c r="AG106" s="79" t="s">
        <v>576</v>
      </c>
      <c r="AH106" s="79"/>
      <c r="AI106" s="85" t="s">
        <v>571</v>
      </c>
      <c r="AJ106" s="79" t="b">
        <v>0</v>
      </c>
      <c r="AK106" s="79">
        <v>1</v>
      </c>
      <c r="AL106" s="85" t="s">
        <v>571</v>
      </c>
      <c r="AM106" s="79" t="s">
        <v>578</v>
      </c>
      <c r="AN106" s="79" t="b">
        <v>0</v>
      </c>
      <c r="AO106" s="85" t="s">
        <v>547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27</v>
      </c>
      <c r="BK106" s="49">
        <v>100</v>
      </c>
      <c r="BL106" s="48">
        <v>27</v>
      </c>
    </row>
    <row r="107" spans="1:64" ht="15">
      <c r="A107" s="64" t="s">
        <v>247</v>
      </c>
      <c r="B107" s="64" t="s">
        <v>258</v>
      </c>
      <c r="C107" s="65" t="s">
        <v>1734</v>
      </c>
      <c r="D107" s="66">
        <v>3</v>
      </c>
      <c r="E107" s="67" t="s">
        <v>132</v>
      </c>
      <c r="F107" s="68">
        <v>35</v>
      </c>
      <c r="G107" s="65"/>
      <c r="H107" s="69"/>
      <c r="I107" s="70"/>
      <c r="J107" s="70"/>
      <c r="K107" s="34" t="s">
        <v>65</v>
      </c>
      <c r="L107" s="77">
        <v>107</v>
      </c>
      <c r="M107" s="77"/>
      <c r="N107" s="72"/>
      <c r="O107" s="79" t="s">
        <v>280</v>
      </c>
      <c r="P107" s="81">
        <v>43761.41443287037</v>
      </c>
      <c r="Q107" s="79" t="s">
        <v>287</v>
      </c>
      <c r="R107" s="79"/>
      <c r="S107" s="79"/>
      <c r="T107" s="79" t="s">
        <v>359</v>
      </c>
      <c r="U107" s="79"/>
      <c r="V107" s="83" t="s">
        <v>423</v>
      </c>
      <c r="W107" s="81">
        <v>43761.41443287037</v>
      </c>
      <c r="X107" s="83" t="s">
        <v>475</v>
      </c>
      <c r="Y107" s="79"/>
      <c r="Z107" s="79"/>
      <c r="AA107" s="85" t="s">
        <v>544</v>
      </c>
      <c r="AB107" s="79"/>
      <c r="AC107" s="79" t="b">
        <v>0</v>
      </c>
      <c r="AD107" s="79">
        <v>0</v>
      </c>
      <c r="AE107" s="85" t="s">
        <v>571</v>
      </c>
      <c r="AF107" s="79" t="b">
        <v>0</v>
      </c>
      <c r="AG107" s="79" t="s">
        <v>576</v>
      </c>
      <c r="AH107" s="79"/>
      <c r="AI107" s="85" t="s">
        <v>571</v>
      </c>
      <c r="AJ107" s="79" t="b">
        <v>0</v>
      </c>
      <c r="AK107" s="79">
        <v>3</v>
      </c>
      <c r="AL107" s="85" t="s">
        <v>545</v>
      </c>
      <c r="AM107" s="79" t="s">
        <v>578</v>
      </c>
      <c r="AN107" s="79" t="b">
        <v>0</v>
      </c>
      <c r="AO107" s="85" t="s">
        <v>545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246</v>
      </c>
      <c r="B108" s="64" t="s">
        <v>258</v>
      </c>
      <c r="C108" s="65" t="s">
        <v>1734</v>
      </c>
      <c r="D108" s="66">
        <v>3</v>
      </c>
      <c r="E108" s="67" t="s">
        <v>132</v>
      </c>
      <c r="F108" s="68">
        <v>35</v>
      </c>
      <c r="G108" s="65"/>
      <c r="H108" s="69"/>
      <c r="I108" s="70"/>
      <c r="J108" s="70"/>
      <c r="K108" s="34" t="s">
        <v>65</v>
      </c>
      <c r="L108" s="77">
        <v>108</v>
      </c>
      <c r="M108" s="77"/>
      <c r="N108" s="72"/>
      <c r="O108" s="79" t="s">
        <v>280</v>
      </c>
      <c r="P108" s="81">
        <v>43768.45930555555</v>
      </c>
      <c r="Q108" s="79" t="s">
        <v>309</v>
      </c>
      <c r="R108" s="83" t="s">
        <v>335</v>
      </c>
      <c r="S108" s="79" t="s">
        <v>349</v>
      </c>
      <c r="T108" s="79" t="s">
        <v>372</v>
      </c>
      <c r="U108" s="79"/>
      <c r="V108" s="83" t="s">
        <v>422</v>
      </c>
      <c r="W108" s="81">
        <v>43768.45930555555</v>
      </c>
      <c r="X108" s="83" t="s">
        <v>479</v>
      </c>
      <c r="Y108" s="79"/>
      <c r="Z108" s="79"/>
      <c r="AA108" s="85" t="s">
        <v>548</v>
      </c>
      <c r="AB108" s="79"/>
      <c r="AC108" s="79" t="b">
        <v>0</v>
      </c>
      <c r="AD108" s="79">
        <v>0</v>
      </c>
      <c r="AE108" s="85" t="s">
        <v>571</v>
      </c>
      <c r="AF108" s="79" t="b">
        <v>0</v>
      </c>
      <c r="AG108" s="79" t="s">
        <v>576</v>
      </c>
      <c r="AH108" s="79"/>
      <c r="AI108" s="85" t="s">
        <v>571</v>
      </c>
      <c r="AJ108" s="79" t="b">
        <v>0</v>
      </c>
      <c r="AK108" s="79">
        <v>0</v>
      </c>
      <c r="AL108" s="85" t="s">
        <v>571</v>
      </c>
      <c r="AM108" s="79" t="s">
        <v>578</v>
      </c>
      <c r="AN108" s="79" t="b">
        <v>0</v>
      </c>
      <c r="AO108" s="85" t="s">
        <v>548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247</v>
      </c>
      <c r="B109" s="64" t="s">
        <v>246</v>
      </c>
      <c r="C109" s="65" t="s">
        <v>1734</v>
      </c>
      <c r="D109" s="66">
        <v>3</v>
      </c>
      <c r="E109" s="67" t="s">
        <v>132</v>
      </c>
      <c r="F109" s="68">
        <v>35</v>
      </c>
      <c r="G109" s="65"/>
      <c r="H109" s="69"/>
      <c r="I109" s="70"/>
      <c r="J109" s="70"/>
      <c r="K109" s="34" t="s">
        <v>66</v>
      </c>
      <c r="L109" s="77">
        <v>109</v>
      </c>
      <c r="M109" s="77"/>
      <c r="N109" s="72"/>
      <c r="O109" s="79" t="s">
        <v>280</v>
      </c>
      <c r="P109" s="81">
        <v>43761.41443287037</v>
      </c>
      <c r="Q109" s="79" t="s">
        <v>287</v>
      </c>
      <c r="R109" s="79"/>
      <c r="S109" s="79"/>
      <c r="T109" s="79" t="s">
        <v>359</v>
      </c>
      <c r="U109" s="79"/>
      <c r="V109" s="83" t="s">
        <v>423</v>
      </c>
      <c r="W109" s="81">
        <v>43761.41443287037</v>
      </c>
      <c r="X109" s="83" t="s">
        <v>475</v>
      </c>
      <c r="Y109" s="79"/>
      <c r="Z109" s="79"/>
      <c r="AA109" s="85" t="s">
        <v>544</v>
      </c>
      <c r="AB109" s="79"/>
      <c r="AC109" s="79" t="b">
        <v>0</v>
      </c>
      <c r="AD109" s="79">
        <v>0</v>
      </c>
      <c r="AE109" s="85" t="s">
        <v>571</v>
      </c>
      <c r="AF109" s="79" t="b">
        <v>0</v>
      </c>
      <c r="AG109" s="79" t="s">
        <v>576</v>
      </c>
      <c r="AH109" s="79"/>
      <c r="AI109" s="85" t="s">
        <v>571</v>
      </c>
      <c r="AJ109" s="79" t="b">
        <v>0</v>
      </c>
      <c r="AK109" s="79">
        <v>3</v>
      </c>
      <c r="AL109" s="85" t="s">
        <v>545</v>
      </c>
      <c r="AM109" s="79" t="s">
        <v>578</v>
      </c>
      <c r="AN109" s="79" t="b">
        <v>0</v>
      </c>
      <c r="AO109" s="85" t="s">
        <v>545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14</v>
      </c>
      <c r="BK109" s="49">
        <v>100</v>
      </c>
      <c r="BL109" s="48">
        <v>14</v>
      </c>
    </row>
    <row r="110" spans="1:64" ht="15">
      <c r="A110" s="64" t="s">
        <v>246</v>
      </c>
      <c r="B110" s="64" t="s">
        <v>247</v>
      </c>
      <c r="C110" s="65" t="s">
        <v>1734</v>
      </c>
      <c r="D110" s="66">
        <v>3</v>
      </c>
      <c r="E110" s="67" t="s">
        <v>132</v>
      </c>
      <c r="F110" s="68">
        <v>35</v>
      </c>
      <c r="G110" s="65"/>
      <c r="H110" s="69"/>
      <c r="I110" s="70"/>
      <c r="J110" s="70"/>
      <c r="K110" s="34" t="s">
        <v>66</v>
      </c>
      <c r="L110" s="77">
        <v>110</v>
      </c>
      <c r="M110" s="77"/>
      <c r="N110" s="72"/>
      <c r="O110" s="79" t="s">
        <v>280</v>
      </c>
      <c r="P110" s="81">
        <v>43768.45930555555</v>
      </c>
      <c r="Q110" s="79" t="s">
        <v>309</v>
      </c>
      <c r="R110" s="83" t="s">
        <v>335</v>
      </c>
      <c r="S110" s="79" t="s">
        <v>349</v>
      </c>
      <c r="T110" s="79" t="s">
        <v>372</v>
      </c>
      <c r="U110" s="79"/>
      <c r="V110" s="83" t="s">
        <v>422</v>
      </c>
      <c r="W110" s="81">
        <v>43768.45930555555</v>
      </c>
      <c r="X110" s="83" t="s">
        <v>479</v>
      </c>
      <c r="Y110" s="79"/>
      <c r="Z110" s="79"/>
      <c r="AA110" s="85" t="s">
        <v>548</v>
      </c>
      <c r="AB110" s="79"/>
      <c r="AC110" s="79" t="b">
        <v>0</v>
      </c>
      <c r="AD110" s="79">
        <v>0</v>
      </c>
      <c r="AE110" s="85" t="s">
        <v>571</v>
      </c>
      <c r="AF110" s="79" t="b">
        <v>0</v>
      </c>
      <c r="AG110" s="79" t="s">
        <v>576</v>
      </c>
      <c r="AH110" s="79"/>
      <c r="AI110" s="85" t="s">
        <v>571</v>
      </c>
      <c r="AJ110" s="79" t="b">
        <v>0</v>
      </c>
      <c r="AK110" s="79">
        <v>0</v>
      </c>
      <c r="AL110" s="85" t="s">
        <v>571</v>
      </c>
      <c r="AM110" s="79" t="s">
        <v>578</v>
      </c>
      <c r="AN110" s="79" t="b">
        <v>0</v>
      </c>
      <c r="AO110" s="85" t="s">
        <v>548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20</v>
      </c>
      <c r="BK110" s="49">
        <v>100</v>
      </c>
      <c r="BL110" s="48">
        <v>20</v>
      </c>
    </row>
    <row r="111" spans="1:64" ht="15">
      <c r="A111" s="64" t="s">
        <v>246</v>
      </c>
      <c r="B111" s="64" t="s">
        <v>276</v>
      </c>
      <c r="C111" s="65" t="s">
        <v>1735</v>
      </c>
      <c r="D111" s="66">
        <v>10</v>
      </c>
      <c r="E111" s="67" t="s">
        <v>136</v>
      </c>
      <c r="F111" s="68">
        <v>12</v>
      </c>
      <c r="G111" s="65"/>
      <c r="H111" s="69"/>
      <c r="I111" s="70"/>
      <c r="J111" s="70"/>
      <c r="K111" s="34" t="s">
        <v>65</v>
      </c>
      <c r="L111" s="77">
        <v>111</v>
      </c>
      <c r="M111" s="77"/>
      <c r="N111" s="72"/>
      <c r="O111" s="79" t="s">
        <v>280</v>
      </c>
      <c r="P111" s="81">
        <v>43761.462488425925</v>
      </c>
      <c r="Q111" s="79" t="s">
        <v>306</v>
      </c>
      <c r="R111" s="79"/>
      <c r="S111" s="79"/>
      <c r="T111" s="79" t="s">
        <v>369</v>
      </c>
      <c r="U111" s="79"/>
      <c r="V111" s="83" t="s">
        <v>422</v>
      </c>
      <c r="W111" s="81">
        <v>43761.462488425925</v>
      </c>
      <c r="X111" s="83" t="s">
        <v>474</v>
      </c>
      <c r="Y111" s="79"/>
      <c r="Z111" s="79"/>
      <c r="AA111" s="85" t="s">
        <v>543</v>
      </c>
      <c r="AB111" s="79"/>
      <c r="AC111" s="79" t="b">
        <v>0</v>
      </c>
      <c r="AD111" s="79">
        <v>0</v>
      </c>
      <c r="AE111" s="85" t="s">
        <v>571</v>
      </c>
      <c r="AF111" s="79" t="b">
        <v>0</v>
      </c>
      <c r="AG111" s="79" t="s">
        <v>576</v>
      </c>
      <c r="AH111" s="79"/>
      <c r="AI111" s="85" t="s">
        <v>571</v>
      </c>
      <c r="AJ111" s="79" t="b">
        <v>0</v>
      </c>
      <c r="AK111" s="79">
        <v>4</v>
      </c>
      <c r="AL111" s="85" t="s">
        <v>542</v>
      </c>
      <c r="AM111" s="79" t="s">
        <v>578</v>
      </c>
      <c r="AN111" s="79" t="b">
        <v>0</v>
      </c>
      <c r="AO111" s="85" t="s">
        <v>542</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1</v>
      </c>
      <c r="BE111" s="49">
        <v>6.25</v>
      </c>
      <c r="BF111" s="48">
        <v>0</v>
      </c>
      <c r="BG111" s="49">
        <v>0</v>
      </c>
      <c r="BH111" s="48">
        <v>0</v>
      </c>
      <c r="BI111" s="49">
        <v>0</v>
      </c>
      <c r="BJ111" s="48">
        <v>15</v>
      </c>
      <c r="BK111" s="49">
        <v>93.75</v>
      </c>
      <c r="BL111" s="48">
        <v>16</v>
      </c>
    </row>
    <row r="112" spans="1:64" ht="15">
      <c r="A112" s="64" t="s">
        <v>246</v>
      </c>
      <c r="B112" s="64" t="s">
        <v>276</v>
      </c>
      <c r="C112" s="65" t="s">
        <v>1735</v>
      </c>
      <c r="D112" s="66">
        <v>10</v>
      </c>
      <c r="E112" s="67" t="s">
        <v>136</v>
      </c>
      <c r="F112" s="68">
        <v>12</v>
      </c>
      <c r="G112" s="65"/>
      <c r="H112" s="69"/>
      <c r="I112" s="70"/>
      <c r="J112" s="70"/>
      <c r="K112" s="34" t="s">
        <v>65</v>
      </c>
      <c r="L112" s="77">
        <v>112</v>
      </c>
      <c r="M112" s="77"/>
      <c r="N112" s="72"/>
      <c r="O112" s="79" t="s">
        <v>280</v>
      </c>
      <c r="P112" s="81">
        <v>43768.87840277778</v>
      </c>
      <c r="Q112" s="79" t="s">
        <v>310</v>
      </c>
      <c r="R112" s="79"/>
      <c r="S112" s="79"/>
      <c r="T112" s="79"/>
      <c r="U112" s="79"/>
      <c r="V112" s="83" t="s">
        <v>422</v>
      </c>
      <c r="W112" s="81">
        <v>43768.87840277778</v>
      </c>
      <c r="X112" s="83" t="s">
        <v>480</v>
      </c>
      <c r="Y112" s="79"/>
      <c r="Z112" s="79"/>
      <c r="AA112" s="85" t="s">
        <v>549</v>
      </c>
      <c r="AB112" s="85" t="s">
        <v>570</v>
      </c>
      <c r="AC112" s="79" t="b">
        <v>0</v>
      </c>
      <c r="AD112" s="79">
        <v>1</v>
      </c>
      <c r="AE112" s="85" t="s">
        <v>575</v>
      </c>
      <c r="AF112" s="79" t="b">
        <v>0</v>
      </c>
      <c r="AG112" s="79" t="s">
        <v>576</v>
      </c>
      <c r="AH112" s="79"/>
      <c r="AI112" s="85" t="s">
        <v>571</v>
      </c>
      <c r="AJ112" s="79" t="b">
        <v>0</v>
      </c>
      <c r="AK112" s="79">
        <v>0</v>
      </c>
      <c r="AL112" s="85" t="s">
        <v>571</v>
      </c>
      <c r="AM112" s="79" t="s">
        <v>579</v>
      </c>
      <c r="AN112" s="79" t="b">
        <v>0</v>
      </c>
      <c r="AO112" s="85" t="s">
        <v>570</v>
      </c>
      <c r="AP112" s="79" t="s">
        <v>176</v>
      </c>
      <c r="AQ112" s="79">
        <v>0</v>
      </c>
      <c r="AR112" s="79">
        <v>0</v>
      </c>
      <c r="AS112" s="79" t="s">
        <v>589</v>
      </c>
      <c r="AT112" s="79" t="s">
        <v>592</v>
      </c>
      <c r="AU112" s="79" t="s">
        <v>593</v>
      </c>
      <c r="AV112" s="79" t="s">
        <v>594</v>
      </c>
      <c r="AW112" s="79" t="s">
        <v>597</v>
      </c>
      <c r="AX112" s="79" t="s">
        <v>600</v>
      </c>
      <c r="AY112" s="79" t="s">
        <v>602</v>
      </c>
      <c r="AZ112" s="83" t="s">
        <v>604</v>
      </c>
      <c r="BA112">
        <v>2</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246</v>
      </c>
      <c r="B113" s="64" t="s">
        <v>279</v>
      </c>
      <c r="C113" s="65" t="s">
        <v>1734</v>
      </c>
      <c r="D113" s="66">
        <v>3</v>
      </c>
      <c r="E113" s="67" t="s">
        <v>132</v>
      </c>
      <c r="F113" s="68">
        <v>35</v>
      </c>
      <c r="G113" s="65"/>
      <c r="H113" s="69"/>
      <c r="I113" s="70"/>
      <c r="J113" s="70"/>
      <c r="K113" s="34" t="s">
        <v>65</v>
      </c>
      <c r="L113" s="77">
        <v>113</v>
      </c>
      <c r="M113" s="77"/>
      <c r="N113" s="72"/>
      <c r="O113" s="79" t="s">
        <v>281</v>
      </c>
      <c r="P113" s="81">
        <v>43768.87840277778</v>
      </c>
      <c r="Q113" s="79" t="s">
        <v>310</v>
      </c>
      <c r="R113" s="79"/>
      <c r="S113" s="79"/>
      <c r="T113" s="79"/>
      <c r="U113" s="79"/>
      <c r="V113" s="83" t="s">
        <v>422</v>
      </c>
      <c r="W113" s="81">
        <v>43768.87840277778</v>
      </c>
      <c r="X113" s="83" t="s">
        <v>480</v>
      </c>
      <c r="Y113" s="79"/>
      <c r="Z113" s="79"/>
      <c r="AA113" s="85" t="s">
        <v>549</v>
      </c>
      <c r="AB113" s="85" t="s">
        <v>570</v>
      </c>
      <c r="AC113" s="79" t="b">
        <v>0</v>
      </c>
      <c r="AD113" s="79">
        <v>1</v>
      </c>
      <c r="AE113" s="85" t="s">
        <v>575</v>
      </c>
      <c r="AF113" s="79" t="b">
        <v>0</v>
      </c>
      <c r="AG113" s="79" t="s">
        <v>576</v>
      </c>
      <c r="AH113" s="79"/>
      <c r="AI113" s="85" t="s">
        <v>571</v>
      </c>
      <c r="AJ113" s="79" t="b">
        <v>0</v>
      </c>
      <c r="AK113" s="79">
        <v>0</v>
      </c>
      <c r="AL113" s="85" t="s">
        <v>571</v>
      </c>
      <c r="AM113" s="79" t="s">
        <v>579</v>
      </c>
      <c r="AN113" s="79" t="b">
        <v>0</v>
      </c>
      <c r="AO113" s="85" t="s">
        <v>570</v>
      </c>
      <c r="AP113" s="79" t="s">
        <v>176</v>
      </c>
      <c r="AQ113" s="79">
        <v>0</v>
      </c>
      <c r="AR113" s="79">
        <v>0</v>
      </c>
      <c r="AS113" s="79" t="s">
        <v>589</v>
      </c>
      <c r="AT113" s="79" t="s">
        <v>592</v>
      </c>
      <c r="AU113" s="79" t="s">
        <v>593</v>
      </c>
      <c r="AV113" s="79" t="s">
        <v>594</v>
      </c>
      <c r="AW113" s="79" t="s">
        <v>597</v>
      </c>
      <c r="AX113" s="79" t="s">
        <v>600</v>
      </c>
      <c r="AY113" s="79" t="s">
        <v>602</v>
      </c>
      <c r="AZ113" s="83" t="s">
        <v>604</v>
      </c>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4</v>
      </c>
      <c r="BK113" s="49">
        <v>100</v>
      </c>
      <c r="BL113" s="48">
        <v>4</v>
      </c>
    </row>
    <row r="114" spans="1:64" ht="15">
      <c r="A114" s="64" t="s">
        <v>249</v>
      </c>
      <c r="B114" s="64" t="s">
        <v>249</v>
      </c>
      <c r="C114" s="65" t="s">
        <v>1734</v>
      </c>
      <c r="D114" s="66">
        <v>3</v>
      </c>
      <c r="E114" s="67" t="s">
        <v>132</v>
      </c>
      <c r="F114" s="68">
        <v>35</v>
      </c>
      <c r="G114" s="65"/>
      <c r="H114" s="69"/>
      <c r="I114" s="70"/>
      <c r="J114" s="70"/>
      <c r="K114" s="34" t="s">
        <v>65</v>
      </c>
      <c r="L114" s="77">
        <v>114</v>
      </c>
      <c r="M114" s="77"/>
      <c r="N114" s="72"/>
      <c r="O114" s="79" t="s">
        <v>176</v>
      </c>
      <c r="P114" s="81">
        <v>43768.61167824074</v>
      </c>
      <c r="Q114" s="79" t="s">
        <v>311</v>
      </c>
      <c r="R114" s="83" t="s">
        <v>337</v>
      </c>
      <c r="S114" s="79" t="s">
        <v>350</v>
      </c>
      <c r="T114" s="79" t="s">
        <v>373</v>
      </c>
      <c r="U114" s="79"/>
      <c r="V114" s="83" t="s">
        <v>425</v>
      </c>
      <c r="W114" s="81">
        <v>43768.61167824074</v>
      </c>
      <c r="X114" s="83" t="s">
        <v>481</v>
      </c>
      <c r="Y114" s="79"/>
      <c r="Z114" s="79"/>
      <c r="AA114" s="85" t="s">
        <v>550</v>
      </c>
      <c r="AB114" s="79"/>
      <c r="AC114" s="79" t="b">
        <v>0</v>
      </c>
      <c r="AD114" s="79">
        <v>5</v>
      </c>
      <c r="AE114" s="85" t="s">
        <v>571</v>
      </c>
      <c r="AF114" s="79" t="b">
        <v>0</v>
      </c>
      <c r="AG114" s="79" t="s">
        <v>576</v>
      </c>
      <c r="AH114" s="79"/>
      <c r="AI114" s="85" t="s">
        <v>571</v>
      </c>
      <c r="AJ114" s="79" t="b">
        <v>0</v>
      </c>
      <c r="AK114" s="79">
        <v>2</v>
      </c>
      <c r="AL114" s="85" t="s">
        <v>571</v>
      </c>
      <c r="AM114" s="79" t="s">
        <v>586</v>
      </c>
      <c r="AN114" s="79" t="b">
        <v>0</v>
      </c>
      <c r="AO114" s="85" t="s">
        <v>550</v>
      </c>
      <c r="AP114" s="79" t="s">
        <v>588</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13</v>
      </c>
      <c r="BK114" s="49">
        <v>100</v>
      </c>
      <c r="BL114" s="48">
        <v>13</v>
      </c>
    </row>
    <row r="115" spans="1:64" ht="15">
      <c r="A115" s="64" t="s">
        <v>246</v>
      </c>
      <c r="B115" s="64" t="s">
        <v>249</v>
      </c>
      <c r="C115" s="65" t="s">
        <v>1734</v>
      </c>
      <c r="D115" s="66">
        <v>3</v>
      </c>
      <c r="E115" s="67" t="s">
        <v>132</v>
      </c>
      <c r="F115" s="68">
        <v>35</v>
      </c>
      <c r="G115" s="65"/>
      <c r="H115" s="69"/>
      <c r="I115" s="70"/>
      <c r="J115" s="70"/>
      <c r="K115" s="34" t="s">
        <v>65</v>
      </c>
      <c r="L115" s="77">
        <v>115</v>
      </c>
      <c r="M115" s="77"/>
      <c r="N115" s="72"/>
      <c r="O115" s="79" t="s">
        <v>280</v>
      </c>
      <c r="P115" s="81">
        <v>43769.254745370374</v>
      </c>
      <c r="Q115" s="79" t="s">
        <v>312</v>
      </c>
      <c r="R115" s="79"/>
      <c r="S115" s="79"/>
      <c r="T115" s="79"/>
      <c r="U115" s="79"/>
      <c r="V115" s="83" t="s">
        <v>422</v>
      </c>
      <c r="W115" s="81">
        <v>43769.254745370374</v>
      </c>
      <c r="X115" s="83" t="s">
        <v>482</v>
      </c>
      <c r="Y115" s="79"/>
      <c r="Z115" s="79"/>
      <c r="AA115" s="85" t="s">
        <v>551</v>
      </c>
      <c r="AB115" s="79"/>
      <c r="AC115" s="79" t="b">
        <v>0</v>
      </c>
      <c r="AD115" s="79">
        <v>0</v>
      </c>
      <c r="AE115" s="85" t="s">
        <v>571</v>
      </c>
      <c r="AF115" s="79" t="b">
        <v>0</v>
      </c>
      <c r="AG115" s="79" t="s">
        <v>576</v>
      </c>
      <c r="AH115" s="79"/>
      <c r="AI115" s="85" t="s">
        <v>571</v>
      </c>
      <c r="AJ115" s="79" t="b">
        <v>0</v>
      </c>
      <c r="AK115" s="79">
        <v>2</v>
      </c>
      <c r="AL115" s="85" t="s">
        <v>550</v>
      </c>
      <c r="AM115" s="79" t="s">
        <v>579</v>
      </c>
      <c r="AN115" s="79" t="b">
        <v>0</v>
      </c>
      <c r="AO115" s="85" t="s">
        <v>550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14</v>
      </c>
      <c r="BK115" s="49">
        <v>100</v>
      </c>
      <c r="BL115" s="48">
        <v>14</v>
      </c>
    </row>
    <row r="116" spans="1:64" ht="15">
      <c r="A116" s="64" t="s">
        <v>248</v>
      </c>
      <c r="B116" s="64" t="s">
        <v>246</v>
      </c>
      <c r="C116" s="65" t="s">
        <v>1734</v>
      </c>
      <c r="D116" s="66">
        <v>3</v>
      </c>
      <c r="E116" s="67" t="s">
        <v>132</v>
      </c>
      <c r="F116" s="68">
        <v>35</v>
      </c>
      <c r="G116" s="65"/>
      <c r="H116" s="69"/>
      <c r="I116" s="70"/>
      <c r="J116" s="70"/>
      <c r="K116" s="34" t="s">
        <v>66</v>
      </c>
      <c r="L116" s="77">
        <v>116</v>
      </c>
      <c r="M116" s="77"/>
      <c r="N116" s="72"/>
      <c r="O116" s="79" t="s">
        <v>280</v>
      </c>
      <c r="P116" s="81">
        <v>43769.304236111115</v>
      </c>
      <c r="Q116" s="79" t="s">
        <v>313</v>
      </c>
      <c r="R116" s="79"/>
      <c r="S116" s="79"/>
      <c r="T116" s="79" t="s">
        <v>374</v>
      </c>
      <c r="U116" s="83" t="s">
        <v>386</v>
      </c>
      <c r="V116" s="83" t="s">
        <v>386</v>
      </c>
      <c r="W116" s="81">
        <v>43769.304236111115</v>
      </c>
      <c r="X116" s="83" t="s">
        <v>483</v>
      </c>
      <c r="Y116" s="79"/>
      <c r="Z116" s="79"/>
      <c r="AA116" s="85" t="s">
        <v>552</v>
      </c>
      <c r="AB116" s="79"/>
      <c r="AC116" s="79" t="b">
        <v>0</v>
      </c>
      <c r="AD116" s="79">
        <v>13</v>
      </c>
      <c r="AE116" s="85" t="s">
        <v>571</v>
      </c>
      <c r="AF116" s="79" t="b">
        <v>0</v>
      </c>
      <c r="AG116" s="79" t="s">
        <v>576</v>
      </c>
      <c r="AH116" s="79"/>
      <c r="AI116" s="85" t="s">
        <v>571</v>
      </c>
      <c r="AJ116" s="79" t="b">
        <v>0</v>
      </c>
      <c r="AK116" s="79">
        <v>5</v>
      </c>
      <c r="AL116" s="85" t="s">
        <v>571</v>
      </c>
      <c r="AM116" s="79" t="s">
        <v>581</v>
      </c>
      <c r="AN116" s="79" t="b">
        <v>0</v>
      </c>
      <c r="AO116" s="85" t="s">
        <v>552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6</v>
      </c>
      <c r="BC116" s="78" t="str">
        <f>REPLACE(INDEX(GroupVertices[Group],MATCH(Edges[[#This Row],[Vertex 2]],GroupVertices[Vertex],0)),1,1,"")</f>
        <v>1</v>
      </c>
      <c r="BD116" s="48">
        <v>0</v>
      </c>
      <c r="BE116" s="49">
        <v>0</v>
      </c>
      <c r="BF116" s="48">
        <v>0</v>
      </c>
      <c r="BG116" s="49">
        <v>0</v>
      </c>
      <c r="BH116" s="48">
        <v>0</v>
      </c>
      <c r="BI116" s="49">
        <v>0</v>
      </c>
      <c r="BJ116" s="48">
        <v>25</v>
      </c>
      <c r="BK116" s="49">
        <v>100</v>
      </c>
      <c r="BL116" s="48">
        <v>25</v>
      </c>
    </row>
    <row r="117" spans="1:64" ht="15">
      <c r="A117" s="64" t="s">
        <v>246</v>
      </c>
      <c r="B117" s="64" t="s">
        <v>248</v>
      </c>
      <c r="C117" s="65" t="s">
        <v>1734</v>
      </c>
      <c r="D117" s="66">
        <v>3</v>
      </c>
      <c r="E117" s="67" t="s">
        <v>132</v>
      </c>
      <c r="F117" s="68">
        <v>35</v>
      </c>
      <c r="G117" s="65"/>
      <c r="H117" s="69"/>
      <c r="I117" s="70"/>
      <c r="J117" s="70"/>
      <c r="K117" s="34" t="s">
        <v>66</v>
      </c>
      <c r="L117" s="77">
        <v>117</v>
      </c>
      <c r="M117" s="77"/>
      <c r="N117" s="72"/>
      <c r="O117" s="79" t="s">
        <v>280</v>
      </c>
      <c r="P117" s="81">
        <v>43769.37403935185</v>
      </c>
      <c r="Q117" s="79" t="s">
        <v>298</v>
      </c>
      <c r="R117" s="79"/>
      <c r="S117" s="79"/>
      <c r="T117" s="79"/>
      <c r="U117" s="79"/>
      <c r="V117" s="83" t="s">
        <v>422</v>
      </c>
      <c r="W117" s="81">
        <v>43769.37403935185</v>
      </c>
      <c r="X117" s="83" t="s">
        <v>484</v>
      </c>
      <c r="Y117" s="79"/>
      <c r="Z117" s="79"/>
      <c r="AA117" s="85" t="s">
        <v>553</v>
      </c>
      <c r="AB117" s="79"/>
      <c r="AC117" s="79" t="b">
        <v>0</v>
      </c>
      <c r="AD117" s="79">
        <v>0</v>
      </c>
      <c r="AE117" s="85" t="s">
        <v>571</v>
      </c>
      <c r="AF117" s="79" t="b">
        <v>0</v>
      </c>
      <c r="AG117" s="79" t="s">
        <v>576</v>
      </c>
      <c r="AH117" s="79"/>
      <c r="AI117" s="85" t="s">
        <v>571</v>
      </c>
      <c r="AJ117" s="79" t="b">
        <v>0</v>
      </c>
      <c r="AK117" s="79">
        <v>5</v>
      </c>
      <c r="AL117" s="85" t="s">
        <v>552</v>
      </c>
      <c r="AM117" s="79" t="s">
        <v>579</v>
      </c>
      <c r="AN117" s="79" t="b">
        <v>0</v>
      </c>
      <c r="AO117" s="85" t="s">
        <v>552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6</v>
      </c>
      <c r="BD117" s="48">
        <v>0</v>
      </c>
      <c r="BE117" s="49">
        <v>0</v>
      </c>
      <c r="BF117" s="48">
        <v>0</v>
      </c>
      <c r="BG117" s="49">
        <v>0</v>
      </c>
      <c r="BH117" s="48">
        <v>0</v>
      </c>
      <c r="BI117" s="49">
        <v>0</v>
      </c>
      <c r="BJ117" s="48">
        <v>16</v>
      </c>
      <c r="BK117" s="49">
        <v>100</v>
      </c>
      <c r="BL117" s="48">
        <v>16</v>
      </c>
    </row>
    <row r="118" spans="1:64" ht="15">
      <c r="A118" s="64" t="s">
        <v>250</v>
      </c>
      <c r="B118" s="64" t="s">
        <v>250</v>
      </c>
      <c r="C118" s="65" t="s">
        <v>1734</v>
      </c>
      <c r="D118" s="66">
        <v>3</v>
      </c>
      <c r="E118" s="67" t="s">
        <v>132</v>
      </c>
      <c r="F118" s="68">
        <v>35</v>
      </c>
      <c r="G118" s="65"/>
      <c r="H118" s="69"/>
      <c r="I118" s="70"/>
      <c r="J118" s="70"/>
      <c r="K118" s="34" t="s">
        <v>65</v>
      </c>
      <c r="L118" s="77">
        <v>118</v>
      </c>
      <c r="M118" s="77"/>
      <c r="N118" s="72"/>
      <c r="O118" s="79" t="s">
        <v>176</v>
      </c>
      <c r="P118" s="81">
        <v>43767.47961805556</v>
      </c>
      <c r="Q118" s="79" t="s">
        <v>314</v>
      </c>
      <c r="R118" s="83" t="s">
        <v>338</v>
      </c>
      <c r="S118" s="79" t="s">
        <v>351</v>
      </c>
      <c r="T118" s="79" t="s">
        <v>375</v>
      </c>
      <c r="U118" s="79"/>
      <c r="V118" s="83" t="s">
        <v>426</v>
      </c>
      <c r="W118" s="81">
        <v>43767.47961805556</v>
      </c>
      <c r="X118" s="83" t="s">
        <v>485</v>
      </c>
      <c r="Y118" s="79"/>
      <c r="Z118" s="79"/>
      <c r="AA118" s="85" t="s">
        <v>554</v>
      </c>
      <c r="AB118" s="79"/>
      <c r="AC118" s="79" t="b">
        <v>0</v>
      </c>
      <c r="AD118" s="79">
        <v>20</v>
      </c>
      <c r="AE118" s="85" t="s">
        <v>571</v>
      </c>
      <c r="AF118" s="79" t="b">
        <v>0</v>
      </c>
      <c r="AG118" s="79" t="s">
        <v>576</v>
      </c>
      <c r="AH118" s="79"/>
      <c r="AI118" s="85" t="s">
        <v>571</v>
      </c>
      <c r="AJ118" s="79" t="b">
        <v>0</v>
      </c>
      <c r="AK118" s="79">
        <v>9</v>
      </c>
      <c r="AL118" s="85" t="s">
        <v>571</v>
      </c>
      <c r="AM118" s="79" t="s">
        <v>583</v>
      </c>
      <c r="AN118" s="79" t="b">
        <v>0</v>
      </c>
      <c r="AO118" s="85" t="s">
        <v>554</v>
      </c>
      <c r="AP118" s="79" t="s">
        <v>588</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9</v>
      </c>
      <c r="BK118" s="49">
        <v>100</v>
      </c>
      <c r="BL118" s="48">
        <v>9</v>
      </c>
    </row>
    <row r="119" spans="1:64" ht="15">
      <c r="A119" s="64" t="s">
        <v>246</v>
      </c>
      <c r="B119" s="64" t="s">
        <v>250</v>
      </c>
      <c r="C119" s="65" t="s">
        <v>1734</v>
      </c>
      <c r="D119" s="66">
        <v>3</v>
      </c>
      <c r="E119" s="67" t="s">
        <v>132</v>
      </c>
      <c r="F119" s="68">
        <v>35</v>
      </c>
      <c r="G119" s="65"/>
      <c r="H119" s="69"/>
      <c r="I119" s="70"/>
      <c r="J119" s="70"/>
      <c r="K119" s="34" t="s">
        <v>65</v>
      </c>
      <c r="L119" s="77">
        <v>119</v>
      </c>
      <c r="M119" s="77"/>
      <c r="N119" s="72"/>
      <c r="O119" s="79" t="s">
        <v>280</v>
      </c>
      <c r="P119" s="81">
        <v>43770.35125</v>
      </c>
      <c r="Q119" s="79" t="s">
        <v>315</v>
      </c>
      <c r="R119" s="79"/>
      <c r="S119" s="79"/>
      <c r="T119" s="79" t="s">
        <v>375</v>
      </c>
      <c r="U119" s="79"/>
      <c r="V119" s="83" t="s">
        <v>422</v>
      </c>
      <c r="W119" s="81">
        <v>43770.35125</v>
      </c>
      <c r="X119" s="83" t="s">
        <v>486</v>
      </c>
      <c r="Y119" s="79"/>
      <c r="Z119" s="79"/>
      <c r="AA119" s="85" t="s">
        <v>555</v>
      </c>
      <c r="AB119" s="79"/>
      <c r="AC119" s="79" t="b">
        <v>0</v>
      </c>
      <c r="AD119" s="79">
        <v>0</v>
      </c>
      <c r="AE119" s="85" t="s">
        <v>571</v>
      </c>
      <c r="AF119" s="79" t="b">
        <v>0</v>
      </c>
      <c r="AG119" s="79" t="s">
        <v>576</v>
      </c>
      <c r="AH119" s="79"/>
      <c r="AI119" s="85" t="s">
        <v>571</v>
      </c>
      <c r="AJ119" s="79" t="b">
        <v>0</v>
      </c>
      <c r="AK119" s="79">
        <v>9</v>
      </c>
      <c r="AL119" s="85" t="s">
        <v>554</v>
      </c>
      <c r="AM119" s="79" t="s">
        <v>579</v>
      </c>
      <c r="AN119" s="79" t="b">
        <v>0</v>
      </c>
      <c r="AO119" s="85" t="s">
        <v>554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2</v>
      </c>
      <c r="BD119" s="48">
        <v>0</v>
      </c>
      <c r="BE119" s="49">
        <v>0</v>
      </c>
      <c r="BF119" s="48">
        <v>0</v>
      </c>
      <c r="BG119" s="49">
        <v>0</v>
      </c>
      <c r="BH119" s="48">
        <v>0</v>
      </c>
      <c r="BI119" s="49">
        <v>0</v>
      </c>
      <c r="BJ119" s="48">
        <v>11</v>
      </c>
      <c r="BK119" s="49">
        <v>100</v>
      </c>
      <c r="BL119" s="48">
        <v>11</v>
      </c>
    </row>
    <row r="120" spans="1:64" ht="15">
      <c r="A120" s="64" t="s">
        <v>236</v>
      </c>
      <c r="B120" s="64" t="s">
        <v>236</v>
      </c>
      <c r="C120" s="65" t="s">
        <v>1735</v>
      </c>
      <c r="D120" s="66">
        <v>10</v>
      </c>
      <c r="E120" s="67" t="s">
        <v>136</v>
      </c>
      <c r="F120" s="68">
        <v>12</v>
      </c>
      <c r="G120" s="65"/>
      <c r="H120" s="69"/>
      <c r="I120" s="70"/>
      <c r="J120" s="70"/>
      <c r="K120" s="34" t="s">
        <v>65</v>
      </c>
      <c r="L120" s="77">
        <v>120</v>
      </c>
      <c r="M120" s="77"/>
      <c r="N120" s="72"/>
      <c r="O120" s="79" t="s">
        <v>176</v>
      </c>
      <c r="P120" s="81">
        <v>43761.45888888889</v>
      </c>
      <c r="Q120" s="79" t="s">
        <v>316</v>
      </c>
      <c r="R120" s="79" t="s">
        <v>339</v>
      </c>
      <c r="S120" s="79" t="s">
        <v>352</v>
      </c>
      <c r="T120" s="79" t="s">
        <v>376</v>
      </c>
      <c r="U120" s="79"/>
      <c r="V120" s="83" t="s">
        <v>427</v>
      </c>
      <c r="W120" s="81">
        <v>43761.45888888889</v>
      </c>
      <c r="X120" s="83" t="s">
        <v>487</v>
      </c>
      <c r="Y120" s="79"/>
      <c r="Z120" s="79"/>
      <c r="AA120" s="85" t="s">
        <v>556</v>
      </c>
      <c r="AB120" s="79"/>
      <c r="AC120" s="79" t="b">
        <v>0</v>
      </c>
      <c r="AD120" s="79">
        <v>0</v>
      </c>
      <c r="AE120" s="85" t="s">
        <v>571</v>
      </c>
      <c r="AF120" s="79" t="b">
        <v>0</v>
      </c>
      <c r="AG120" s="79" t="s">
        <v>576</v>
      </c>
      <c r="AH120" s="79"/>
      <c r="AI120" s="85" t="s">
        <v>571</v>
      </c>
      <c r="AJ120" s="79" t="b">
        <v>0</v>
      </c>
      <c r="AK120" s="79">
        <v>1</v>
      </c>
      <c r="AL120" s="85" t="s">
        <v>571</v>
      </c>
      <c r="AM120" s="79" t="s">
        <v>583</v>
      </c>
      <c r="AN120" s="79" t="b">
        <v>0</v>
      </c>
      <c r="AO120" s="85" t="s">
        <v>556</v>
      </c>
      <c r="AP120" s="79" t="s">
        <v>588</v>
      </c>
      <c r="AQ120" s="79">
        <v>0</v>
      </c>
      <c r="AR120" s="79">
        <v>0</v>
      </c>
      <c r="AS120" s="79" t="s">
        <v>590</v>
      </c>
      <c r="AT120" s="79" t="s">
        <v>592</v>
      </c>
      <c r="AU120" s="79" t="s">
        <v>593</v>
      </c>
      <c r="AV120" s="79" t="s">
        <v>595</v>
      </c>
      <c r="AW120" s="79" t="s">
        <v>598</v>
      </c>
      <c r="AX120" s="79" t="s">
        <v>601</v>
      </c>
      <c r="AY120" s="79" t="s">
        <v>602</v>
      </c>
      <c r="AZ120" s="83" t="s">
        <v>605</v>
      </c>
      <c r="BA120">
        <v>3</v>
      </c>
      <c r="BB120" s="78" t="str">
        <f>REPLACE(INDEX(GroupVertices[Group],MATCH(Edges[[#This Row],[Vertex 1]],GroupVertices[Vertex],0)),1,1,"")</f>
        <v>7</v>
      </c>
      <c r="BC120" s="78" t="str">
        <f>REPLACE(INDEX(GroupVertices[Group],MATCH(Edges[[#This Row],[Vertex 2]],GroupVertices[Vertex],0)),1,1,"")</f>
        <v>7</v>
      </c>
      <c r="BD120" s="48">
        <v>0</v>
      </c>
      <c r="BE120" s="49">
        <v>0</v>
      </c>
      <c r="BF120" s="48">
        <v>0</v>
      </c>
      <c r="BG120" s="49">
        <v>0</v>
      </c>
      <c r="BH120" s="48">
        <v>0</v>
      </c>
      <c r="BI120" s="49">
        <v>0</v>
      </c>
      <c r="BJ120" s="48">
        <v>15</v>
      </c>
      <c r="BK120" s="49">
        <v>100</v>
      </c>
      <c r="BL120" s="48">
        <v>15</v>
      </c>
    </row>
    <row r="121" spans="1:64" ht="15">
      <c r="A121" s="64" t="s">
        <v>236</v>
      </c>
      <c r="B121" s="64" t="s">
        <v>236</v>
      </c>
      <c r="C121" s="65" t="s">
        <v>1735</v>
      </c>
      <c r="D121" s="66">
        <v>10</v>
      </c>
      <c r="E121" s="67" t="s">
        <v>136</v>
      </c>
      <c r="F121" s="68">
        <v>12</v>
      </c>
      <c r="G121" s="65"/>
      <c r="H121" s="69"/>
      <c r="I121" s="70"/>
      <c r="J121" s="70"/>
      <c r="K121" s="34" t="s">
        <v>65</v>
      </c>
      <c r="L121" s="77">
        <v>121</v>
      </c>
      <c r="M121" s="77"/>
      <c r="N121" s="72"/>
      <c r="O121" s="79" t="s">
        <v>176</v>
      </c>
      <c r="P121" s="81">
        <v>43770.40960648148</v>
      </c>
      <c r="Q121" s="79" t="s">
        <v>317</v>
      </c>
      <c r="R121" s="79"/>
      <c r="S121" s="79"/>
      <c r="T121" s="79" t="s">
        <v>377</v>
      </c>
      <c r="U121" s="83" t="s">
        <v>387</v>
      </c>
      <c r="V121" s="83" t="s">
        <v>387</v>
      </c>
      <c r="W121" s="81">
        <v>43770.40960648148</v>
      </c>
      <c r="X121" s="83" t="s">
        <v>488</v>
      </c>
      <c r="Y121" s="79"/>
      <c r="Z121" s="79"/>
      <c r="AA121" s="85" t="s">
        <v>557</v>
      </c>
      <c r="AB121" s="79"/>
      <c r="AC121" s="79" t="b">
        <v>0</v>
      </c>
      <c r="AD121" s="79">
        <v>0</v>
      </c>
      <c r="AE121" s="85" t="s">
        <v>571</v>
      </c>
      <c r="AF121" s="79" t="b">
        <v>0</v>
      </c>
      <c r="AG121" s="79" t="s">
        <v>576</v>
      </c>
      <c r="AH121" s="79"/>
      <c r="AI121" s="85" t="s">
        <v>571</v>
      </c>
      <c r="AJ121" s="79" t="b">
        <v>0</v>
      </c>
      <c r="AK121" s="79">
        <v>1</v>
      </c>
      <c r="AL121" s="85" t="s">
        <v>571</v>
      </c>
      <c r="AM121" s="79" t="s">
        <v>579</v>
      </c>
      <c r="AN121" s="79" t="b">
        <v>0</v>
      </c>
      <c r="AO121" s="85" t="s">
        <v>557</v>
      </c>
      <c r="AP121" s="79" t="s">
        <v>588</v>
      </c>
      <c r="AQ121" s="79">
        <v>0</v>
      </c>
      <c r="AR121" s="79">
        <v>0</v>
      </c>
      <c r="AS121" s="79" t="s">
        <v>591</v>
      </c>
      <c r="AT121" s="79" t="s">
        <v>592</v>
      </c>
      <c r="AU121" s="79" t="s">
        <v>593</v>
      </c>
      <c r="AV121" s="79" t="s">
        <v>596</v>
      </c>
      <c r="AW121" s="79" t="s">
        <v>599</v>
      </c>
      <c r="AX121" s="79" t="s">
        <v>596</v>
      </c>
      <c r="AY121" s="79" t="s">
        <v>603</v>
      </c>
      <c r="AZ121" s="83" t="s">
        <v>606</v>
      </c>
      <c r="BA121">
        <v>3</v>
      </c>
      <c r="BB121" s="78" t="str">
        <f>REPLACE(INDEX(GroupVertices[Group],MATCH(Edges[[#This Row],[Vertex 1]],GroupVertices[Vertex],0)),1,1,"")</f>
        <v>7</v>
      </c>
      <c r="BC121" s="78" t="str">
        <f>REPLACE(INDEX(GroupVertices[Group],MATCH(Edges[[#This Row],[Vertex 2]],GroupVertices[Vertex],0)),1,1,"")</f>
        <v>7</v>
      </c>
      <c r="BD121" s="48">
        <v>0</v>
      </c>
      <c r="BE121" s="49">
        <v>0</v>
      </c>
      <c r="BF121" s="48">
        <v>0</v>
      </c>
      <c r="BG121" s="49">
        <v>0</v>
      </c>
      <c r="BH121" s="48">
        <v>0</v>
      </c>
      <c r="BI121" s="49">
        <v>0</v>
      </c>
      <c r="BJ121" s="48">
        <v>13</v>
      </c>
      <c r="BK121" s="49">
        <v>100</v>
      </c>
      <c r="BL121" s="48">
        <v>13</v>
      </c>
    </row>
    <row r="122" spans="1:64" ht="15">
      <c r="A122" s="64" t="s">
        <v>236</v>
      </c>
      <c r="B122" s="64" t="s">
        <v>236</v>
      </c>
      <c r="C122" s="65" t="s">
        <v>1735</v>
      </c>
      <c r="D122" s="66">
        <v>10</v>
      </c>
      <c r="E122" s="67" t="s">
        <v>136</v>
      </c>
      <c r="F122" s="68">
        <v>12</v>
      </c>
      <c r="G122" s="65"/>
      <c r="H122" s="69"/>
      <c r="I122" s="70"/>
      <c r="J122" s="70"/>
      <c r="K122" s="34" t="s">
        <v>65</v>
      </c>
      <c r="L122" s="77">
        <v>122</v>
      </c>
      <c r="M122" s="77"/>
      <c r="N122" s="72"/>
      <c r="O122" s="79" t="s">
        <v>176</v>
      </c>
      <c r="P122" s="81">
        <v>43770.370046296295</v>
      </c>
      <c r="Q122" s="79" t="s">
        <v>318</v>
      </c>
      <c r="R122" s="79"/>
      <c r="S122" s="79"/>
      <c r="T122" s="79" t="s">
        <v>366</v>
      </c>
      <c r="U122" s="83" t="s">
        <v>388</v>
      </c>
      <c r="V122" s="83" t="s">
        <v>388</v>
      </c>
      <c r="W122" s="81">
        <v>43770.370046296295</v>
      </c>
      <c r="X122" s="83" t="s">
        <v>489</v>
      </c>
      <c r="Y122" s="79"/>
      <c r="Z122" s="79"/>
      <c r="AA122" s="85" t="s">
        <v>558</v>
      </c>
      <c r="AB122" s="79"/>
      <c r="AC122" s="79" t="b">
        <v>0</v>
      </c>
      <c r="AD122" s="79">
        <v>0</v>
      </c>
      <c r="AE122" s="85" t="s">
        <v>571</v>
      </c>
      <c r="AF122" s="79" t="b">
        <v>0</v>
      </c>
      <c r="AG122" s="79" t="s">
        <v>576</v>
      </c>
      <c r="AH122" s="79"/>
      <c r="AI122" s="85" t="s">
        <v>571</v>
      </c>
      <c r="AJ122" s="79" t="b">
        <v>0</v>
      </c>
      <c r="AK122" s="79">
        <v>2</v>
      </c>
      <c r="AL122" s="85" t="s">
        <v>571</v>
      </c>
      <c r="AM122" s="79" t="s">
        <v>579</v>
      </c>
      <c r="AN122" s="79" t="b">
        <v>0</v>
      </c>
      <c r="AO122" s="85" t="s">
        <v>558</v>
      </c>
      <c r="AP122" s="79" t="s">
        <v>588</v>
      </c>
      <c r="AQ122" s="79">
        <v>0</v>
      </c>
      <c r="AR122" s="79">
        <v>0</v>
      </c>
      <c r="AS122" s="79" t="s">
        <v>591</v>
      </c>
      <c r="AT122" s="79" t="s">
        <v>592</v>
      </c>
      <c r="AU122" s="79" t="s">
        <v>593</v>
      </c>
      <c r="AV122" s="79" t="s">
        <v>596</v>
      </c>
      <c r="AW122" s="79" t="s">
        <v>599</v>
      </c>
      <c r="AX122" s="79" t="s">
        <v>596</v>
      </c>
      <c r="AY122" s="79" t="s">
        <v>603</v>
      </c>
      <c r="AZ122" s="83" t="s">
        <v>606</v>
      </c>
      <c r="BA122">
        <v>3</v>
      </c>
      <c r="BB122" s="78" t="str">
        <f>REPLACE(INDEX(GroupVertices[Group],MATCH(Edges[[#This Row],[Vertex 1]],GroupVertices[Vertex],0)),1,1,"")</f>
        <v>7</v>
      </c>
      <c r="BC122" s="78" t="str">
        <f>REPLACE(INDEX(GroupVertices[Group],MATCH(Edges[[#This Row],[Vertex 2]],GroupVertices[Vertex],0)),1,1,"")</f>
        <v>7</v>
      </c>
      <c r="BD122" s="48">
        <v>0</v>
      </c>
      <c r="BE122" s="49">
        <v>0</v>
      </c>
      <c r="BF122" s="48">
        <v>0</v>
      </c>
      <c r="BG122" s="49">
        <v>0</v>
      </c>
      <c r="BH122" s="48">
        <v>0</v>
      </c>
      <c r="BI122" s="49">
        <v>0</v>
      </c>
      <c r="BJ122" s="48">
        <v>20</v>
      </c>
      <c r="BK122" s="49">
        <v>100</v>
      </c>
      <c r="BL122" s="48">
        <v>20</v>
      </c>
    </row>
    <row r="123" spans="1:64" ht="15">
      <c r="A123" s="64" t="s">
        <v>236</v>
      </c>
      <c r="B123" s="64" t="s">
        <v>246</v>
      </c>
      <c r="C123" s="65" t="s">
        <v>1734</v>
      </c>
      <c r="D123" s="66">
        <v>3</v>
      </c>
      <c r="E123" s="67" t="s">
        <v>132</v>
      </c>
      <c r="F123" s="68">
        <v>35</v>
      </c>
      <c r="G123" s="65"/>
      <c r="H123" s="69"/>
      <c r="I123" s="70"/>
      <c r="J123" s="70"/>
      <c r="K123" s="34" t="s">
        <v>66</v>
      </c>
      <c r="L123" s="77">
        <v>123</v>
      </c>
      <c r="M123" s="77"/>
      <c r="N123" s="72"/>
      <c r="O123" s="79" t="s">
        <v>280</v>
      </c>
      <c r="P123" s="81">
        <v>43769.378842592596</v>
      </c>
      <c r="Q123" s="79" t="s">
        <v>301</v>
      </c>
      <c r="R123" s="79"/>
      <c r="S123" s="79"/>
      <c r="T123" s="79" t="s">
        <v>366</v>
      </c>
      <c r="U123" s="83" t="s">
        <v>385</v>
      </c>
      <c r="V123" s="83" t="s">
        <v>385</v>
      </c>
      <c r="W123" s="81">
        <v>43769.378842592596</v>
      </c>
      <c r="X123" s="83" t="s">
        <v>458</v>
      </c>
      <c r="Y123" s="79"/>
      <c r="Z123" s="79"/>
      <c r="AA123" s="85" t="s">
        <v>527</v>
      </c>
      <c r="AB123" s="79"/>
      <c r="AC123" s="79" t="b">
        <v>0</v>
      </c>
      <c r="AD123" s="79">
        <v>3</v>
      </c>
      <c r="AE123" s="85" t="s">
        <v>571</v>
      </c>
      <c r="AF123" s="79" t="b">
        <v>0</v>
      </c>
      <c r="AG123" s="79" t="s">
        <v>576</v>
      </c>
      <c r="AH123" s="79"/>
      <c r="AI123" s="85" t="s">
        <v>571</v>
      </c>
      <c r="AJ123" s="79" t="b">
        <v>0</v>
      </c>
      <c r="AK123" s="79">
        <v>0</v>
      </c>
      <c r="AL123" s="85" t="s">
        <v>571</v>
      </c>
      <c r="AM123" s="79" t="s">
        <v>578</v>
      </c>
      <c r="AN123" s="79" t="b">
        <v>0</v>
      </c>
      <c r="AO123" s="85" t="s">
        <v>527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7</v>
      </c>
      <c r="BC123" s="78" t="str">
        <f>REPLACE(INDEX(GroupVertices[Group],MATCH(Edges[[#This Row],[Vertex 2]],GroupVertices[Vertex],0)),1,1,"")</f>
        <v>1</v>
      </c>
      <c r="BD123" s="48"/>
      <c r="BE123" s="49"/>
      <c r="BF123" s="48"/>
      <c r="BG123" s="49"/>
      <c r="BH123" s="48"/>
      <c r="BI123" s="49"/>
      <c r="BJ123" s="48"/>
      <c r="BK123" s="49"/>
      <c r="BL123" s="48"/>
    </row>
    <row r="124" spans="1:64" ht="15">
      <c r="A124" s="64" t="s">
        <v>246</v>
      </c>
      <c r="B124" s="64" t="s">
        <v>236</v>
      </c>
      <c r="C124" s="65" t="s">
        <v>1735</v>
      </c>
      <c r="D124" s="66">
        <v>10</v>
      </c>
      <c r="E124" s="67" t="s">
        <v>136</v>
      </c>
      <c r="F124" s="68">
        <v>12</v>
      </c>
      <c r="G124" s="65"/>
      <c r="H124" s="69"/>
      <c r="I124" s="70"/>
      <c r="J124" s="70"/>
      <c r="K124" s="34" t="s">
        <v>66</v>
      </c>
      <c r="L124" s="77">
        <v>124</v>
      </c>
      <c r="M124" s="77"/>
      <c r="N124" s="72"/>
      <c r="O124" s="79" t="s">
        <v>280</v>
      </c>
      <c r="P124" s="81">
        <v>43761.46152777778</v>
      </c>
      <c r="Q124" s="79" t="s">
        <v>319</v>
      </c>
      <c r="R124" s="79"/>
      <c r="S124" s="79"/>
      <c r="T124" s="79" t="s">
        <v>378</v>
      </c>
      <c r="U124" s="79"/>
      <c r="V124" s="83" t="s">
        <v>422</v>
      </c>
      <c r="W124" s="81">
        <v>43761.46152777778</v>
      </c>
      <c r="X124" s="83" t="s">
        <v>490</v>
      </c>
      <c r="Y124" s="79"/>
      <c r="Z124" s="79"/>
      <c r="AA124" s="85" t="s">
        <v>559</v>
      </c>
      <c r="AB124" s="79"/>
      <c r="AC124" s="79" t="b">
        <v>0</v>
      </c>
      <c r="AD124" s="79">
        <v>0</v>
      </c>
      <c r="AE124" s="85" t="s">
        <v>571</v>
      </c>
      <c r="AF124" s="79" t="b">
        <v>0</v>
      </c>
      <c r="AG124" s="79" t="s">
        <v>576</v>
      </c>
      <c r="AH124" s="79"/>
      <c r="AI124" s="85" t="s">
        <v>571</v>
      </c>
      <c r="AJ124" s="79" t="b">
        <v>0</v>
      </c>
      <c r="AK124" s="79">
        <v>1</v>
      </c>
      <c r="AL124" s="85" t="s">
        <v>556</v>
      </c>
      <c r="AM124" s="79" t="s">
        <v>578</v>
      </c>
      <c r="AN124" s="79" t="b">
        <v>0</v>
      </c>
      <c r="AO124" s="85" t="s">
        <v>556</v>
      </c>
      <c r="AP124" s="79" t="s">
        <v>176</v>
      </c>
      <c r="AQ124" s="79">
        <v>0</v>
      </c>
      <c r="AR124" s="79">
        <v>0</v>
      </c>
      <c r="AS124" s="79"/>
      <c r="AT124" s="79"/>
      <c r="AU124" s="79"/>
      <c r="AV124" s="79"/>
      <c r="AW124" s="79"/>
      <c r="AX124" s="79"/>
      <c r="AY124" s="79"/>
      <c r="AZ124" s="79"/>
      <c r="BA124">
        <v>3</v>
      </c>
      <c r="BB124" s="78" t="str">
        <f>REPLACE(INDEX(GroupVertices[Group],MATCH(Edges[[#This Row],[Vertex 1]],GroupVertices[Vertex],0)),1,1,"")</f>
        <v>1</v>
      </c>
      <c r="BC124" s="78" t="str">
        <f>REPLACE(INDEX(GroupVertices[Group],MATCH(Edges[[#This Row],[Vertex 2]],GroupVertices[Vertex],0)),1,1,"")</f>
        <v>7</v>
      </c>
      <c r="BD124" s="48">
        <v>0</v>
      </c>
      <c r="BE124" s="49">
        <v>0</v>
      </c>
      <c r="BF124" s="48">
        <v>0</v>
      </c>
      <c r="BG124" s="49">
        <v>0</v>
      </c>
      <c r="BH124" s="48">
        <v>0</v>
      </c>
      <c r="BI124" s="49">
        <v>0</v>
      </c>
      <c r="BJ124" s="48">
        <v>16</v>
      </c>
      <c r="BK124" s="49">
        <v>100</v>
      </c>
      <c r="BL124" s="48">
        <v>16</v>
      </c>
    </row>
    <row r="125" spans="1:64" ht="15">
      <c r="A125" s="64" t="s">
        <v>246</v>
      </c>
      <c r="B125" s="64" t="s">
        <v>236</v>
      </c>
      <c r="C125" s="65" t="s">
        <v>1735</v>
      </c>
      <c r="D125" s="66">
        <v>10</v>
      </c>
      <c r="E125" s="67" t="s">
        <v>136</v>
      </c>
      <c r="F125" s="68">
        <v>12</v>
      </c>
      <c r="G125" s="65"/>
      <c r="H125" s="69"/>
      <c r="I125" s="70"/>
      <c r="J125" s="70"/>
      <c r="K125" s="34" t="s">
        <v>66</v>
      </c>
      <c r="L125" s="77">
        <v>125</v>
      </c>
      <c r="M125" s="77"/>
      <c r="N125" s="72"/>
      <c r="O125" s="79" t="s">
        <v>280</v>
      </c>
      <c r="P125" s="81">
        <v>43770.46277777778</v>
      </c>
      <c r="Q125" s="79" t="s">
        <v>320</v>
      </c>
      <c r="R125" s="79"/>
      <c r="S125" s="79"/>
      <c r="T125" s="79" t="s">
        <v>366</v>
      </c>
      <c r="U125" s="79"/>
      <c r="V125" s="83" t="s">
        <v>422</v>
      </c>
      <c r="W125" s="81">
        <v>43770.46277777778</v>
      </c>
      <c r="X125" s="83" t="s">
        <v>491</v>
      </c>
      <c r="Y125" s="79"/>
      <c r="Z125" s="79"/>
      <c r="AA125" s="85" t="s">
        <v>560</v>
      </c>
      <c r="AB125" s="79"/>
      <c r="AC125" s="79" t="b">
        <v>0</v>
      </c>
      <c r="AD125" s="79">
        <v>0</v>
      </c>
      <c r="AE125" s="85" t="s">
        <v>571</v>
      </c>
      <c r="AF125" s="79" t="b">
        <v>0</v>
      </c>
      <c r="AG125" s="79" t="s">
        <v>576</v>
      </c>
      <c r="AH125" s="79"/>
      <c r="AI125" s="85" t="s">
        <v>571</v>
      </c>
      <c r="AJ125" s="79" t="b">
        <v>0</v>
      </c>
      <c r="AK125" s="79">
        <v>1</v>
      </c>
      <c r="AL125" s="85" t="s">
        <v>557</v>
      </c>
      <c r="AM125" s="79" t="s">
        <v>578</v>
      </c>
      <c r="AN125" s="79" t="b">
        <v>0</v>
      </c>
      <c r="AO125" s="85" t="s">
        <v>557</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1</v>
      </c>
      <c r="BC125" s="78" t="str">
        <f>REPLACE(INDEX(GroupVertices[Group],MATCH(Edges[[#This Row],[Vertex 2]],GroupVertices[Vertex],0)),1,1,"")</f>
        <v>7</v>
      </c>
      <c r="BD125" s="48">
        <v>0</v>
      </c>
      <c r="BE125" s="49">
        <v>0</v>
      </c>
      <c r="BF125" s="48">
        <v>0</v>
      </c>
      <c r="BG125" s="49">
        <v>0</v>
      </c>
      <c r="BH125" s="48">
        <v>0</v>
      </c>
      <c r="BI125" s="49">
        <v>0</v>
      </c>
      <c r="BJ125" s="48">
        <v>14</v>
      </c>
      <c r="BK125" s="49">
        <v>100</v>
      </c>
      <c r="BL125" s="48">
        <v>14</v>
      </c>
    </row>
    <row r="126" spans="1:64" ht="15">
      <c r="A126" s="64" t="s">
        <v>246</v>
      </c>
      <c r="B126" s="64" t="s">
        <v>236</v>
      </c>
      <c r="C126" s="65" t="s">
        <v>1735</v>
      </c>
      <c r="D126" s="66">
        <v>10</v>
      </c>
      <c r="E126" s="67" t="s">
        <v>136</v>
      </c>
      <c r="F126" s="68">
        <v>12</v>
      </c>
      <c r="G126" s="65"/>
      <c r="H126" s="69"/>
      <c r="I126" s="70"/>
      <c r="J126" s="70"/>
      <c r="K126" s="34" t="s">
        <v>66</v>
      </c>
      <c r="L126" s="77">
        <v>126</v>
      </c>
      <c r="M126" s="77"/>
      <c r="N126" s="72"/>
      <c r="O126" s="79" t="s">
        <v>280</v>
      </c>
      <c r="P126" s="81">
        <v>43770.46282407407</v>
      </c>
      <c r="Q126" s="79" t="s">
        <v>321</v>
      </c>
      <c r="R126" s="79"/>
      <c r="S126" s="79"/>
      <c r="T126" s="79"/>
      <c r="U126" s="79"/>
      <c r="V126" s="83" t="s">
        <v>422</v>
      </c>
      <c r="W126" s="81">
        <v>43770.46282407407</v>
      </c>
      <c r="X126" s="83" t="s">
        <v>492</v>
      </c>
      <c r="Y126" s="79"/>
      <c r="Z126" s="79"/>
      <c r="AA126" s="85" t="s">
        <v>561</v>
      </c>
      <c r="AB126" s="79"/>
      <c r="AC126" s="79" t="b">
        <v>0</v>
      </c>
      <c r="AD126" s="79">
        <v>0</v>
      </c>
      <c r="AE126" s="85" t="s">
        <v>571</v>
      </c>
      <c r="AF126" s="79" t="b">
        <v>0</v>
      </c>
      <c r="AG126" s="79" t="s">
        <v>576</v>
      </c>
      <c r="AH126" s="79"/>
      <c r="AI126" s="85" t="s">
        <v>571</v>
      </c>
      <c r="AJ126" s="79" t="b">
        <v>0</v>
      </c>
      <c r="AK126" s="79">
        <v>2</v>
      </c>
      <c r="AL126" s="85" t="s">
        <v>558</v>
      </c>
      <c r="AM126" s="79" t="s">
        <v>578</v>
      </c>
      <c r="AN126" s="79" t="b">
        <v>0</v>
      </c>
      <c r="AO126" s="85" t="s">
        <v>558</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1</v>
      </c>
      <c r="BC126" s="78" t="str">
        <f>REPLACE(INDEX(GroupVertices[Group],MATCH(Edges[[#This Row],[Vertex 2]],GroupVertices[Vertex],0)),1,1,"")</f>
        <v>7</v>
      </c>
      <c r="BD126" s="48">
        <v>0</v>
      </c>
      <c r="BE126" s="49">
        <v>0</v>
      </c>
      <c r="BF126" s="48">
        <v>0</v>
      </c>
      <c r="BG126" s="49">
        <v>0</v>
      </c>
      <c r="BH126" s="48">
        <v>0</v>
      </c>
      <c r="BI126" s="49">
        <v>0</v>
      </c>
      <c r="BJ126" s="48">
        <v>14</v>
      </c>
      <c r="BK126" s="49">
        <v>100</v>
      </c>
      <c r="BL126" s="48">
        <v>14</v>
      </c>
    </row>
    <row r="127" spans="1:64" ht="15">
      <c r="A127" s="64" t="s">
        <v>246</v>
      </c>
      <c r="B127" s="64" t="s">
        <v>246</v>
      </c>
      <c r="C127" s="65" t="s">
        <v>1734</v>
      </c>
      <c r="D127" s="66">
        <v>3</v>
      </c>
      <c r="E127" s="67" t="s">
        <v>132</v>
      </c>
      <c r="F127" s="68">
        <v>35</v>
      </c>
      <c r="G127" s="65"/>
      <c r="H127" s="69"/>
      <c r="I127" s="70"/>
      <c r="J127" s="70"/>
      <c r="K127" s="34" t="s">
        <v>65</v>
      </c>
      <c r="L127" s="77">
        <v>127</v>
      </c>
      <c r="M127" s="77"/>
      <c r="N127" s="72"/>
      <c r="O127" s="79" t="s">
        <v>176</v>
      </c>
      <c r="P127" s="81">
        <v>43763.522627314815</v>
      </c>
      <c r="Q127" s="79" t="s">
        <v>322</v>
      </c>
      <c r="R127" s="83" t="s">
        <v>340</v>
      </c>
      <c r="S127" s="79" t="s">
        <v>349</v>
      </c>
      <c r="T127" s="79" t="s">
        <v>379</v>
      </c>
      <c r="U127" s="79"/>
      <c r="V127" s="83" t="s">
        <v>422</v>
      </c>
      <c r="W127" s="81">
        <v>43763.522627314815</v>
      </c>
      <c r="X127" s="83" t="s">
        <v>493</v>
      </c>
      <c r="Y127" s="79"/>
      <c r="Z127" s="79"/>
      <c r="AA127" s="85" t="s">
        <v>562</v>
      </c>
      <c r="AB127" s="79"/>
      <c r="AC127" s="79" t="b">
        <v>0</v>
      </c>
      <c r="AD127" s="79">
        <v>2</v>
      </c>
      <c r="AE127" s="85" t="s">
        <v>571</v>
      </c>
      <c r="AF127" s="79" t="b">
        <v>0</v>
      </c>
      <c r="AG127" s="79" t="s">
        <v>576</v>
      </c>
      <c r="AH127" s="79"/>
      <c r="AI127" s="85" t="s">
        <v>571</v>
      </c>
      <c r="AJ127" s="79" t="b">
        <v>0</v>
      </c>
      <c r="AK127" s="79">
        <v>2</v>
      </c>
      <c r="AL127" s="85" t="s">
        <v>571</v>
      </c>
      <c r="AM127" s="79" t="s">
        <v>578</v>
      </c>
      <c r="AN127" s="79" t="b">
        <v>0</v>
      </c>
      <c r="AO127" s="85" t="s">
        <v>562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26</v>
      </c>
      <c r="BK127" s="49">
        <v>100</v>
      </c>
      <c r="BL127" s="48">
        <v>26</v>
      </c>
    </row>
    <row r="128" spans="1:64" ht="15">
      <c r="A128" s="64" t="s">
        <v>251</v>
      </c>
      <c r="B128" s="64" t="s">
        <v>246</v>
      </c>
      <c r="C128" s="65" t="s">
        <v>1735</v>
      </c>
      <c r="D128" s="66">
        <v>10</v>
      </c>
      <c r="E128" s="67" t="s">
        <v>136</v>
      </c>
      <c r="F128" s="68">
        <v>12</v>
      </c>
      <c r="G128" s="65"/>
      <c r="H128" s="69"/>
      <c r="I128" s="70"/>
      <c r="J128" s="70"/>
      <c r="K128" s="34" t="s">
        <v>65</v>
      </c>
      <c r="L128" s="77">
        <v>128</v>
      </c>
      <c r="M128" s="77"/>
      <c r="N128" s="72"/>
      <c r="O128" s="79" t="s">
        <v>280</v>
      </c>
      <c r="P128" s="81">
        <v>43766.52092592593</v>
      </c>
      <c r="Q128" s="79" t="s">
        <v>323</v>
      </c>
      <c r="R128" s="83" t="s">
        <v>341</v>
      </c>
      <c r="S128" s="79" t="s">
        <v>353</v>
      </c>
      <c r="T128" s="79"/>
      <c r="U128" s="83" t="s">
        <v>389</v>
      </c>
      <c r="V128" s="83" t="s">
        <v>389</v>
      </c>
      <c r="W128" s="81">
        <v>43766.52092592593</v>
      </c>
      <c r="X128" s="83" t="s">
        <v>494</v>
      </c>
      <c r="Y128" s="79"/>
      <c r="Z128" s="79"/>
      <c r="AA128" s="85" t="s">
        <v>563</v>
      </c>
      <c r="AB128" s="79"/>
      <c r="AC128" s="79" t="b">
        <v>0</v>
      </c>
      <c r="AD128" s="79">
        <v>3</v>
      </c>
      <c r="AE128" s="85" t="s">
        <v>571</v>
      </c>
      <c r="AF128" s="79" t="b">
        <v>0</v>
      </c>
      <c r="AG128" s="79" t="s">
        <v>576</v>
      </c>
      <c r="AH128" s="79"/>
      <c r="AI128" s="85" t="s">
        <v>571</v>
      </c>
      <c r="AJ128" s="79" t="b">
        <v>0</v>
      </c>
      <c r="AK128" s="79">
        <v>3</v>
      </c>
      <c r="AL128" s="85" t="s">
        <v>571</v>
      </c>
      <c r="AM128" s="79" t="s">
        <v>587</v>
      </c>
      <c r="AN128" s="79" t="b">
        <v>0</v>
      </c>
      <c r="AO128" s="85" t="s">
        <v>563</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5</v>
      </c>
      <c r="BC128" s="78" t="str">
        <f>REPLACE(INDEX(GroupVertices[Group],MATCH(Edges[[#This Row],[Vertex 2]],GroupVertices[Vertex],0)),1,1,"")</f>
        <v>1</v>
      </c>
      <c r="BD128" s="48"/>
      <c r="BE128" s="49"/>
      <c r="BF128" s="48"/>
      <c r="BG128" s="49"/>
      <c r="BH128" s="48"/>
      <c r="BI128" s="49"/>
      <c r="BJ128" s="48"/>
      <c r="BK128" s="49"/>
      <c r="BL128" s="48"/>
    </row>
    <row r="129" spans="1:64" ht="15">
      <c r="A129" s="64" t="s">
        <v>251</v>
      </c>
      <c r="B129" s="64" t="s">
        <v>246</v>
      </c>
      <c r="C129" s="65" t="s">
        <v>1735</v>
      </c>
      <c r="D129" s="66">
        <v>10</v>
      </c>
      <c r="E129" s="67" t="s">
        <v>136</v>
      </c>
      <c r="F129" s="68">
        <v>12</v>
      </c>
      <c r="G129" s="65"/>
      <c r="H129" s="69"/>
      <c r="I129" s="70"/>
      <c r="J129" s="70"/>
      <c r="K129" s="34" t="s">
        <v>65</v>
      </c>
      <c r="L129" s="77">
        <v>129</v>
      </c>
      <c r="M129" s="77"/>
      <c r="N129" s="72"/>
      <c r="O129" s="79" t="s">
        <v>280</v>
      </c>
      <c r="P129" s="81">
        <v>43772.68765046296</v>
      </c>
      <c r="Q129" s="79" t="s">
        <v>324</v>
      </c>
      <c r="R129" s="83" t="s">
        <v>342</v>
      </c>
      <c r="S129" s="79" t="s">
        <v>354</v>
      </c>
      <c r="T129" s="79"/>
      <c r="U129" s="83" t="s">
        <v>390</v>
      </c>
      <c r="V129" s="83" t="s">
        <v>390</v>
      </c>
      <c r="W129" s="81">
        <v>43772.68765046296</v>
      </c>
      <c r="X129" s="83" t="s">
        <v>495</v>
      </c>
      <c r="Y129" s="79"/>
      <c r="Z129" s="79"/>
      <c r="AA129" s="85" t="s">
        <v>564</v>
      </c>
      <c r="AB129" s="79"/>
      <c r="AC129" s="79" t="b">
        <v>0</v>
      </c>
      <c r="AD129" s="79">
        <v>10</v>
      </c>
      <c r="AE129" s="85" t="s">
        <v>571</v>
      </c>
      <c r="AF129" s="79" t="b">
        <v>0</v>
      </c>
      <c r="AG129" s="79" t="s">
        <v>576</v>
      </c>
      <c r="AH129" s="79"/>
      <c r="AI129" s="85" t="s">
        <v>571</v>
      </c>
      <c r="AJ129" s="79" t="b">
        <v>0</v>
      </c>
      <c r="AK129" s="79">
        <v>1</v>
      </c>
      <c r="AL129" s="85" t="s">
        <v>571</v>
      </c>
      <c r="AM129" s="79" t="s">
        <v>587</v>
      </c>
      <c r="AN129" s="79" t="b">
        <v>0</v>
      </c>
      <c r="AO129" s="85" t="s">
        <v>564</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5</v>
      </c>
      <c r="BC129" s="78" t="str">
        <f>REPLACE(INDEX(GroupVertices[Group],MATCH(Edges[[#This Row],[Vertex 2]],GroupVertices[Vertex],0)),1,1,"")</f>
        <v>1</v>
      </c>
      <c r="BD129" s="48"/>
      <c r="BE129" s="49"/>
      <c r="BF129" s="48"/>
      <c r="BG129" s="49"/>
      <c r="BH129" s="48"/>
      <c r="BI129" s="49"/>
      <c r="BJ129" s="48"/>
      <c r="BK129" s="49"/>
      <c r="BL129" s="48"/>
    </row>
    <row r="130" spans="1:64" ht="15">
      <c r="A130" s="64" t="s">
        <v>252</v>
      </c>
      <c r="B130" s="64" t="s">
        <v>251</v>
      </c>
      <c r="C130" s="65" t="s">
        <v>1734</v>
      </c>
      <c r="D130" s="66">
        <v>3</v>
      </c>
      <c r="E130" s="67" t="s">
        <v>132</v>
      </c>
      <c r="F130" s="68">
        <v>35</v>
      </c>
      <c r="G130" s="65"/>
      <c r="H130" s="69"/>
      <c r="I130" s="70"/>
      <c r="J130" s="70"/>
      <c r="K130" s="34" t="s">
        <v>66</v>
      </c>
      <c r="L130" s="77">
        <v>130</v>
      </c>
      <c r="M130" s="77"/>
      <c r="N130" s="72"/>
      <c r="O130" s="79" t="s">
        <v>280</v>
      </c>
      <c r="P130" s="81">
        <v>43766.650405092594</v>
      </c>
      <c r="Q130" s="79" t="s">
        <v>288</v>
      </c>
      <c r="R130" s="79"/>
      <c r="S130" s="79"/>
      <c r="T130" s="79"/>
      <c r="U130" s="79"/>
      <c r="V130" s="83" t="s">
        <v>428</v>
      </c>
      <c r="W130" s="81">
        <v>43766.650405092594</v>
      </c>
      <c r="X130" s="83" t="s">
        <v>496</v>
      </c>
      <c r="Y130" s="79"/>
      <c r="Z130" s="79"/>
      <c r="AA130" s="85" t="s">
        <v>565</v>
      </c>
      <c r="AB130" s="79"/>
      <c r="AC130" s="79" t="b">
        <v>0</v>
      </c>
      <c r="AD130" s="79">
        <v>0</v>
      </c>
      <c r="AE130" s="85" t="s">
        <v>571</v>
      </c>
      <c r="AF130" s="79" t="b">
        <v>0</v>
      </c>
      <c r="AG130" s="79" t="s">
        <v>576</v>
      </c>
      <c r="AH130" s="79"/>
      <c r="AI130" s="85" t="s">
        <v>571</v>
      </c>
      <c r="AJ130" s="79" t="b">
        <v>0</v>
      </c>
      <c r="AK130" s="79">
        <v>3</v>
      </c>
      <c r="AL130" s="85" t="s">
        <v>563</v>
      </c>
      <c r="AM130" s="79" t="s">
        <v>585</v>
      </c>
      <c r="AN130" s="79" t="b">
        <v>0</v>
      </c>
      <c r="AO130" s="85" t="s">
        <v>563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5</v>
      </c>
      <c r="BC130" s="78" t="str">
        <f>REPLACE(INDEX(GroupVertices[Group],MATCH(Edges[[#This Row],[Vertex 2]],GroupVertices[Vertex],0)),1,1,"")</f>
        <v>5</v>
      </c>
      <c r="BD130" s="48">
        <v>0</v>
      </c>
      <c r="BE130" s="49">
        <v>0</v>
      </c>
      <c r="BF130" s="48">
        <v>0</v>
      </c>
      <c r="BG130" s="49">
        <v>0</v>
      </c>
      <c r="BH130" s="48">
        <v>0</v>
      </c>
      <c r="BI130" s="49">
        <v>0</v>
      </c>
      <c r="BJ130" s="48">
        <v>14</v>
      </c>
      <c r="BK130" s="49">
        <v>100</v>
      </c>
      <c r="BL130" s="48">
        <v>14</v>
      </c>
    </row>
    <row r="131" spans="1:64" ht="15">
      <c r="A131" s="64" t="s">
        <v>251</v>
      </c>
      <c r="B131" s="64" t="s">
        <v>252</v>
      </c>
      <c r="C131" s="65" t="s">
        <v>1735</v>
      </c>
      <c r="D131" s="66">
        <v>10</v>
      </c>
      <c r="E131" s="67" t="s">
        <v>136</v>
      </c>
      <c r="F131" s="68">
        <v>12</v>
      </c>
      <c r="G131" s="65"/>
      <c r="H131" s="69"/>
      <c r="I131" s="70"/>
      <c r="J131" s="70"/>
      <c r="K131" s="34" t="s">
        <v>66</v>
      </c>
      <c r="L131" s="77">
        <v>131</v>
      </c>
      <c r="M131" s="77"/>
      <c r="N131" s="72"/>
      <c r="O131" s="79" t="s">
        <v>280</v>
      </c>
      <c r="P131" s="81">
        <v>43766.52092592593</v>
      </c>
      <c r="Q131" s="79" t="s">
        <v>323</v>
      </c>
      <c r="R131" s="83" t="s">
        <v>341</v>
      </c>
      <c r="S131" s="79" t="s">
        <v>353</v>
      </c>
      <c r="T131" s="79"/>
      <c r="U131" s="83" t="s">
        <v>389</v>
      </c>
      <c r="V131" s="83" t="s">
        <v>389</v>
      </c>
      <c r="W131" s="81">
        <v>43766.52092592593</v>
      </c>
      <c r="X131" s="83" t="s">
        <v>494</v>
      </c>
      <c r="Y131" s="79"/>
      <c r="Z131" s="79"/>
      <c r="AA131" s="85" t="s">
        <v>563</v>
      </c>
      <c r="AB131" s="79"/>
      <c r="AC131" s="79" t="b">
        <v>0</v>
      </c>
      <c r="AD131" s="79">
        <v>3</v>
      </c>
      <c r="AE131" s="85" t="s">
        <v>571</v>
      </c>
      <c r="AF131" s="79" t="b">
        <v>0</v>
      </c>
      <c r="AG131" s="79" t="s">
        <v>576</v>
      </c>
      <c r="AH131" s="79"/>
      <c r="AI131" s="85" t="s">
        <v>571</v>
      </c>
      <c r="AJ131" s="79" t="b">
        <v>0</v>
      </c>
      <c r="AK131" s="79">
        <v>3</v>
      </c>
      <c r="AL131" s="85" t="s">
        <v>571</v>
      </c>
      <c r="AM131" s="79" t="s">
        <v>587</v>
      </c>
      <c r="AN131" s="79" t="b">
        <v>0</v>
      </c>
      <c r="AO131" s="85" t="s">
        <v>563</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5</v>
      </c>
      <c r="BC131" s="78" t="str">
        <f>REPLACE(INDEX(GroupVertices[Group],MATCH(Edges[[#This Row],[Vertex 2]],GroupVertices[Vertex],0)),1,1,"")</f>
        <v>5</v>
      </c>
      <c r="BD131" s="48">
        <v>0</v>
      </c>
      <c r="BE131" s="49">
        <v>0</v>
      </c>
      <c r="BF131" s="48">
        <v>0</v>
      </c>
      <c r="BG131" s="49">
        <v>0</v>
      </c>
      <c r="BH131" s="48">
        <v>0</v>
      </c>
      <c r="BI131" s="49">
        <v>0</v>
      </c>
      <c r="BJ131" s="48">
        <v>24</v>
      </c>
      <c r="BK131" s="49">
        <v>100</v>
      </c>
      <c r="BL131" s="48">
        <v>24</v>
      </c>
    </row>
    <row r="132" spans="1:64" ht="15">
      <c r="A132" s="64" t="s">
        <v>251</v>
      </c>
      <c r="B132" s="64" t="s">
        <v>252</v>
      </c>
      <c r="C132" s="65" t="s">
        <v>1735</v>
      </c>
      <c r="D132" s="66">
        <v>10</v>
      </c>
      <c r="E132" s="67" t="s">
        <v>136</v>
      </c>
      <c r="F132" s="68">
        <v>12</v>
      </c>
      <c r="G132" s="65"/>
      <c r="H132" s="69"/>
      <c r="I132" s="70"/>
      <c r="J132" s="70"/>
      <c r="K132" s="34" t="s">
        <v>66</v>
      </c>
      <c r="L132" s="77">
        <v>132</v>
      </c>
      <c r="M132" s="77"/>
      <c r="N132" s="72"/>
      <c r="O132" s="79" t="s">
        <v>280</v>
      </c>
      <c r="P132" s="81">
        <v>43772.68765046296</v>
      </c>
      <c r="Q132" s="79" t="s">
        <v>324</v>
      </c>
      <c r="R132" s="83" t="s">
        <v>342</v>
      </c>
      <c r="S132" s="79" t="s">
        <v>354</v>
      </c>
      <c r="T132" s="79"/>
      <c r="U132" s="83" t="s">
        <v>390</v>
      </c>
      <c r="V132" s="83" t="s">
        <v>390</v>
      </c>
      <c r="W132" s="81">
        <v>43772.68765046296</v>
      </c>
      <c r="X132" s="83" t="s">
        <v>495</v>
      </c>
      <c r="Y132" s="79"/>
      <c r="Z132" s="79"/>
      <c r="AA132" s="85" t="s">
        <v>564</v>
      </c>
      <c r="AB132" s="79"/>
      <c r="AC132" s="79" t="b">
        <v>0</v>
      </c>
      <c r="AD132" s="79">
        <v>10</v>
      </c>
      <c r="AE132" s="85" t="s">
        <v>571</v>
      </c>
      <c r="AF132" s="79" t="b">
        <v>0</v>
      </c>
      <c r="AG132" s="79" t="s">
        <v>576</v>
      </c>
      <c r="AH132" s="79"/>
      <c r="AI132" s="85" t="s">
        <v>571</v>
      </c>
      <c r="AJ132" s="79" t="b">
        <v>0</v>
      </c>
      <c r="AK132" s="79">
        <v>1</v>
      </c>
      <c r="AL132" s="85" t="s">
        <v>571</v>
      </c>
      <c r="AM132" s="79" t="s">
        <v>587</v>
      </c>
      <c r="AN132" s="79" t="b">
        <v>0</v>
      </c>
      <c r="AO132" s="85" t="s">
        <v>564</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5</v>
      </c>
      <c r="BC132" s="78" t="str">
        <f>REPLACE(INDEX(GroupVertices[Group],MATCH(Edges[[#This Row],[Vertex 2]],GroupVertices[Vertex],0)),1,1,"")</f>
        <v>5</v>
      </c>
      <c r="BD132" s="48">
        <v>0</v>
      </c>
      <c r="BE132" s="49">
        <v>0</v>
      </c>
      <c r="BF132" s="48">
        <v>0</v>
      </c>
      <c r="BG132" s="49">
        <v>0</v>
      </c>
      <c r="BH132" s="48">
        <v>0</v>
      </c>
      <c r="BI132" s="49">
        <v>0</v>
      </c>
      <c r="BJ132" s="48">
        <v>28</v>
      </c>
      <c r="BK132" s="49">
        <v>100</v>
      </c>
      <c r="BL132" s="48">
        <v>28</v>
      </c>
    </row>
    <row r="133" spans="1:64" ht="15">
      <c r="A133" s="64" t="s">
        <v>253</v>
      </c>
      <c r="B133" s="64" t="s">
        <v>251</v>
      </c>
      <c r="C133" s="65" t="s">
        <v>1734</v>
      </c>
      <c r="D133" s="66">
        <v>3</v>
      </c>
      <c r="E133" s="67" t="s">
        <v>132</v>
      </c>
      <c r="F133" s="68">
        <v>35</v>
      </c>
      <c r="G133" s="65"/>
      <c r="H133" s="69"/>
      <c r="I133" s="70"/>
      <c r="J133" s="70"/>
      <c r="K133" s="34" t="s">
        <v>65</v>
      </c>
      <c r="L133" s="77">
        <v>133</v>
      </c>
      <c r="M133" s="77"/>
      <c r="N133" s="72"/>
      <c r="O133" s="79" t="s">
        <v>280</v>
      </c>
      <c r="P133" s="81">
        <v>43772.76305555556</v>
      </c>
      <c r="Q133" s="79" t="s">
        <v>325</v>
      </c>
      <c r="R133" s="79"/>
      <c r="S133" s="79"/>
      <c r="T133" s="79"/>
      <c r="U133" s="79"/>
      <c r="V133" s="83" t="s">
        <v>429</v>
      </c>
      <c r="W133" s="81">
        <v>43772.76305555556</v>
      </c>
      <c r="X133" s="83" t="s">
        <v>497</v>
      </c>
      <c r="Y133" s="79"/>
      <c r="Z133" s="79"/>
      <c r="AA133" s="85" t="s">
        <v>566</v>
      </c>
      <c r="AB133" s="79"/>
      <c r="AC133" s="79" t="b">
        <v>0</v>
      </c>
      <c r="AD133" s="79">
        <v>0</v>
      </c>
      <c r="AE133" s="85" t="s">
        <v>571</v>
      </c>
      <c r="AF133" s="79" t="b">
        <v>0</v>
      </c>
      <c r="AG133" s="79" t="s">
        <v>576</v>
      </c>
      <c r="AH133" s="79"/>
      <c r="AI133" s="85" t="s">
        <v>571</v>
      </c>
      <c r="AJ133" s="79" t="b">
        <v>0</v>
      </c>
      <c r="AK133" s="79">
        <v>1</v>
      </c>
      <c r="AL133" s="85" t="s">
        <v>564</v>
      </c>
      <c r="AM133" s="79" t="s">
        <v>581</v>
      </c>
      <c r="AN133" s="79" t="b">
        <v>0</v>
      </c>
      <c r="AO133" s="85" t="s">
        <v>564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v>0</v>
      </c>
      <c r="BE133" s="49">
        <v>0</v>
      </c>
      <c r="BF133" s="48">
        <v>0</v>
      </c>
      <c r="BG133" s="49">
        <v>0</v>
      </c>
      <c r="BH133" s="48">
        <v>0</v>
      </c>
      <c r="BI133" s="49">
        <v>0</v>
      </c>
      <c r="BJ133" s="48">
        <v>15</v>
      </c>
      <c r="BK133" s="49">
        <v>100</v>
      </c>
      <c r="BL133" s="48">
        <v>15</v>
      </c>
    </row>
    <row r="134" spans="1:64" ht="15">
      <c r="A134" s="64" t="s">
        <v>254</v>
      </c>
      <c r="B134" s="64" t="s">
        <v>254</v>
      </c>
      <c r="C134" s="65" t="s">
        <v>1734</v>
      </c>
      <c r="D134" s="66">
        <v>3</v>
      </c>
      <c r="E134" s="67" t="s">
        <v>132</v>
      </c>
      <c r="F134" s="68">
        <v>35</v>
      </c>
      <c r="G134" s="65"/>
      <c r="H134" s="69"/>
      <c r="I134" s="70"/>
      <c r="J134" s="70"/>
      <c r="K134" s="34" t="s">
        <v>65</v>
      </c>
      <c r="L134" s="77">
        <v>134</v>
      </c>
      <c r="M134" s="77"/>
      <c r="N134" s="72"/>
      <c r="O134" s="79" t="s">
        <v>176</v>
      </c>
      <c r="P134" s="81">
        <v>43774.47226851852</v>
      </c>
      <c r="Q134" s="79" t="s">
        <v>326</v>
      </c>
      <c r="R134" s="83" t="s">
        <v>343</v>
      </c>
      <c r="S134" s="79" t="s">
        <v>355</v>
      </c>
      <c r="T134" s="79" t="s">
        <v>380</v>
      </c>
      <c r="U134" s="83" t="s">
        <v>391</v>
      </c>
      <c r="V134" s="83" t="s">
        <v>391</v>
      </c>
      <c r="W134" s="81">
        <v>43774.47226851852</v>
      </c>
      <c r="X134" s="83" t="s">
        <v>498</v>
      </c>
      <c r="Y134" s="79"/>
      <c r="Z134" s="79"/>
      <c r="AA134" s="85" t="s">
        <v>567</v>
      </c>
      <c r="AB134" s="79"/>
      <c r="AC134" s="79" t="b">
        <v>0</v>
      </c>
      <c r="AD134" s="79">
        <v>3</v>
      </c>
      <c r="AE134" s="85" t="s">
        <v>571</v>
      </c>
      <c r="AF134" s="79" t="b">
        <v>0</v>
      </c>
      <c r="AG134" s="79" t="s">
        <v>576</v>
      </c>
      <c r="AH134" s="79"/>
      <c r="AI134" s="85" t="s">
        <v>571</v>
      </c>
      <c r="AJ134" s="79" t="b">
        <v>0</v>
      </c>
      <c r="AK134" s="79">
        <v>1</v>
      </c>
      <c r="AL134" s="85" t="s">
        <v>571</v>
      </c>
      <c r="AM134" s="79" t="s">
        <v>578</v>
      </c>
      <c r="AN134" s="79" t="b">
        <v>0</v>
      </c>
      <c r="AO134" s="85" t="s">
        <v>567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9</v>
      </c>
      <c r="BC134" s="78" t="str">
        <f>REPLACE(INDEX(GroupVertices[Group],MATCH(Edges[[#This Row],[Vertex 2]],GroupVertices[Vertex],0)),1,1,"")</f>
        <v>9</v>
      </c>
      <c r="BD134" s="48">
        <v>0</v>
      </c>
      <c r="BE134" s="49">
        <v>0</v>
      </c>
      <c r="BF134" s="48">
        <v>0</v>
      </c>
      <c r="BG134" s="49">
        <v>0</v>
      </c>
      <c r="BH134" s="48">
        <v>0</v>
      </c>
      <c r="BI134" s="49">
        <v>0</v>
      </c>
      <c r="BJ134" s="48">
        <v>18</v>
      </c>
      <c r="BK134" s="49">
        <v>100</v>
      </c>
      <c r="BL134" s="48">
        <v>18</v>
      </c>
    </row>
    <row r="135" spans="1:64" ht="15">
      <c r="A135" s="64" t="s">
        <v>255</v>
      </c>
      <c r="B135" s="64" t="s">
        <v>254</v>
      </c>
      <c r="C135" s="65" t="s">
        <v>1734</v>
      </c>
      <c r="D135" s="66">
        <v>3</v>
      </c>
      <c r="E135" s="67" t="s">
        <v>132</v>
      </c>
      <c r="F135" s="68">
        <v>35</v>
      </c>
      <c r="G135" s="65"/>
      <c r="H135" s="69"/>
      <c r="I135" s="70"/>
      <c r="J135" s="70"/>
      <c r="K135" s="34" t="s">
        <v>65</v>
      </c>
      <c r="L135" s="77">
        <v>135</v>
      </c>
      <c r="M135" s="77"/>
      <c r="N135" s="72"/>
      <c r="O135" s="79" t="s">
        <v>280</v>
      </c>
      <c r="P135" s="81">
        <v>43774.812314814815</v>
      </c>
      <c r="Q135" s="79" t="s">
        <v>327</v>
      </c>
      <c r="R135" s="79"/>
      <c r="S135" s="79"/>
      <c r="T135" s="79"/>
      <c r="U135" s="79"/>
      <c r="V135" s="83" t="s">
        <v>430</v>
      </c>
      <c r="W135" s="81">
        <v>43774.812314814815</v>
      </c>
      <c r="X135" s="83" t="s">
        <v>499</v>
      </c>
      <c r="Y135" s="79"/>
      <c r="Z135" s="79"/>
      <c r="AA135" s="85" t="s">
        <v>568</v>
      </c>
      <c r="AB135" s="79"/>
      <c r="AC135" s="79" t="b">
        <v>0</v>
      </c>
      <c r="AD135" s="79">
        <v>0</v>
      </c>
      <c r="AE135" s="85" t="s">
        <v>571</v>
      </c>
      <c r="AF135" s="79" t="b">
        <v>0</v>
      </c>
      <c r="AG135" s="79" t="s">
        <v>576</v>
      </c>
      <c r="AH135" s="79"/>
      <c r="AI135" s="85" t="s">
        <v>571</v>
      </c>
      <c r="AJ135" s="79" t="b">
        <v>0</v>
      </c>
      <c r="AK135" s="79">
        <v>1</v>
      </c>
      <c r="AL135" s="85" t="s">
        <v>567</v>
      </c>
      <c r="AM135" s="79" t="s">
        <v>581</v>
      </c>
      <c r="AN135" s="79" t="b">
        <v>0</v>
      </c>
      <c r="AO135" s="85" t="s">
        <v>567</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9</v>
      </c>
      <c r="BC135" s="78" t="str">
        <f>REPLACE(INDEX(GroupVertices[Group],MATCH(Edges[[#This Row],[Vertex 2]],GroupVertices[Vertex],0)),1,1,"")</f>
        <v>9</v>
      </c>
      <c r="BD135" s="48">
        <v>0</v>
      </c>
      <c r="BE135" s="49">
        <v>0</v>
      </c>
      <c r="BF135" s="48">
        <v>0</v>
      </c>
      <c r="BG135" s="49">
        <v>0</v>
      </c>
      <c r="BH135" s="48">
        <v>0</v>
      </c>
      <c r="BI135" s="49">
        <v>0</v>
      </c>
      <c r="BJ135" s="48">
        <v>16</v>
      </c>
      <c r="BK135" s="49">
        <v>100</v>
      </c>
      <c r="BL135"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ErrorMessage="1" sqref="N2:N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Color" prompt="To select an optional edge color, right-click and select Select Color on the right-click menu." sqref="C3:C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Opacity" prompt="Enter an optional edge opacity between 0 (transparent) and 100 (opaque)." errorTitle="Invalid Edge Opacity" error="The optional edge opacity must be a whole number between 0 and 10." sqref="F3:F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showErrorMessage="1" promptTitle="Vertex 1 Name" prompt="Enter the name of the edge's first vertex." sqref="A3:A135"/>
    <dataValidation allowBlank="1" showInputMessage="1" showErrorMessage="1" promptTitle="Vertex 2 Name" prompt="Enter the name of the edge's second vertex." sqref="B3:B135"/>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5"/>
  </dataValidations>
  <hyperlinks>
    <hyperlink ref="R3" r:id="rId1" display="https://smartregions3.com/"/>
    <hyperlink ref="R4" r:id="rId2" display="https://smartregions3.com/"/>
    <hyperlink ref="R5" r:id="rId3" display="https://smartregions3.com/"/>
    <hyperlink ref="R6" r:id="rId4" display="https://smartregions3.com/"/>
    <hyperlink ref="R7" r:id="rId5" display="https://smartregions3.com/"/>
    <hyperlink ref="R8" r:id="rId6" display="https://smartregions3.com/"/>
    <hyperlink ref="R34" r:id="rId7" display="https://www.aamulehti.fi/a/4e2edc17-9542-4b0e-96f5-5e10f2f8e67f?c=1522737894164"/>
    <hyperlink ref="R37" r:id="rId8" display="https://www.aamulehti.fi/a/4e2edc17-9542-4b0e-96f5-5e10f2f8e67f?c=1522737894164"/>
    <hyperlink ref="R40" r:id="rId9" display="https://www.aamulehti.fi/a/4e2edc17-9542-4b0e-96f5-5e10f2f8e67f?c=1522737894164"/>
    <hyperlink ref="R44" r:id="rId10" display="https://www.aamulehti.fi/a/4e2edc17-9542-4b0e-96f5-5e10f2f8e67f?c=1522737894164"/>
    <hyperlink ref="R50" r:id="rId11" display="https://www.aamulehti.fi/a/4e2edc17-9542-4b0e-96f5-5e10f2f8e67f?c=1522737894164"/>
    <hyperlink ref="R51" r:id="rId12" display="https://www.aamulehti.fi/a/4e2edc17-9542-4b0e-96f5-5e10f2f8e67f?c=1522737894164"/>
    <hyperlink ref="R59" r:id="rId13" display="https://smarttampere.fi/tampereen-seudun-tekoalykartoitus-kerro-yrityksesi-tekoalykehityksen-tilasta-ja-toiveista/"/>
    <hyperlink ref="R69" r:id="rId14" display="http://ateriat.com/"/>
    <hyperlink ref="R74" r:id="rId15" display="https://businesstampere.com/fi/?event=teollisuus-ja-kyber-hankevalmistelun-aloitustilaisuus"/>
    <hyperlink ref="R80" r:id="rId16" display="http://ateriat.com/"/>
    <hyperlink ref="R81" r:id="rId17" display="http://ateriat.com/"/>
    <hyperlink ref="R84" r:id="rId18" display="http://ateriat.com/"/>
    <hyperlink ref="R87" r:id="rId19" display="http://ateriat.com/"/>
    <hyperlink ref="R88" r:id="rId20" display="http://ateriat.com/"/>
    <hyperlink ref="R90" r:id="rId21" display="http://ateriat.com/"/>
    <hyperlink ref="R94" r:id="rId22" display="https://smarttampere.fi/fima-kutsui-xenomatixn-demonstroimaan-solid-state-lidar-teknologiaansa-tampereen-yliopistolle/"/>
    <hyperlink ref="R97" r:id="rId23" display="https://smarttampere.fi/fima-kutsui-xenomatixn-demonstroimaan-solid-state-lidar-teknologiaansa-tampereen-yliopistolle/"/>
    <hyperlink ref="R98" r:id="rId24" display="https://businesstampere.com/fi/?event=messumatka-teknologia-19-messuille-helsinkiin"/>
    <hyperlink ref="R99" r:id="rId25" display="https://businesstampere.com/fi/?event=messumatka-teknologia-19-messuille-helsinkiin"/>
    <hyperlink ref="R100" r:id="rId26" display="https://businesstampere.com/fi/?event=teollisuus-ja-kyber-hankevalmistelun-aloitustilaisuus"/>
    <hyperlink ref="R101" r:id="rId27" display="https://smarttampere.fi/tampereen-seudun-tekoalykartoitus-kerro-yrityksesi-tekoalykehityksen-tilasta-ja-toiveista/"/>
    <hyperlink ref="R105" r:id="rId28" display="https://businesstampere.com/fi/alypuhelinjatti-xiaomi-avaa-alypuhelinkameroiden-tutkimus-ja-tuotekehitysyksikon-tampereelle/"/>
    <hyperlink ref="R106" r:id="rId29" display="https://businesstampere.com/fi/alypuhelinjatti-xiaomi-avaa-alypuhelinkameroiden-tutkimus-ja-tuotekehitysyksikon-tampereelle/"/>
    <hyperlink ref="R108" r:id="rId30" display="https://businesstampere.com/fi/?event=messumatka-teknologia-19-messuille-helsinkiin"/>
    <hyperlink ref="R110" r:id="rId31" display="https://businesstampere.com/fi/?event=messumatka-teknologia-19-messuille-helsinkiin"/>
    <hyperlink ref="R114" r:id="rId32" display="https://www.kauppalehti.fi/uutiset/kiinan-alypuhelinjatti-xiaomi-avaa-tutkimusyksikon-tampereelle-kamerayksikosta-tulee-yhtion-suurin-kiinan-ulkopuolella/92164711-a654-4966-8532-c52612c1ffe1?ref=twitter:e5cd"/>
    <hyperlink ref="R118" r:id="rId33" display="https://www.businessfinland.fi/ajankohtaista/uutiset/tiedotteet/2019/valmistavan-teollisuuden-kilpailukykya-nostetaan-business-finlandin-uudella-ohjelmalla/"/>
    <hyperlink ref="R127" r:id="rId34" display="https://businesstampere.com/fi/tampereen-seudulla-on-maailmanluokan-osaamista-autoteollisuuden-tarpeisiin/"/>
    <hyperlink ref="R128" r:id="rId35" display="http://r.socialstudio.radian6.com/64aef2fe-272c-47d1-a6bd-6f5573dce567"/>
    <hyperlink ref="R129" r:id="rId36" display="https://bddy.me/2NcITuI"/>
    <hyperlink ref="R131" r:id="rId37" display="http://r.socialstudio.radian6.com/64aef2fe-272c-47d1-a6bd-6f5573dce567"/>
    <hyperlink ref="R132" r:id="rId38" display="https://bddy.me/2NcITuI"/>
    <hyperlink ref="R134" r:id="rId39" display="https://www.tampere.fi/tampereen-kaupunki/ajankohtaista/artikkelit/2019/10/28102019_1.html"/>
    <hyperlink ref="U10" r:id="rId40" display="https://pbs.twimg.com/media/EHjqzQfWwAEMc8u.jpg"/>
    <hyperlink ref="U11" r:id="rId41" display="https://pbs.twimg.com/media/EHjqzQfWwAEMc8u.jpg"/>
    <hyperlink ref="U13" r:id="rId42" display="https://pbs.twimg.com/media/EHomSNHXYAEcJGF.jpg"/>
    <hyperlink ref="U60" r:id="rId43" display="https://pbs.twimg.com/media/EICezEhXYAAmCvP.jpg"/>
    <hyperlink ref="U66" r:id="rId44" display="https://pbs.twimg.com/media/EIMM5lIWsAAg8iM.jpg"/>
    <hyperlink ref="U70" r:id="rId45" display="https://pbs.twimg.com/media/EIMgwhpXsAEKpkq.jpg"/>
    <hyperlink ref="U71" r:id="rId46" display="https://pbs.twimg.com/media/EIMgwhpXsAEKpkq.jpg"/>
    <hyperlink ref="U73" r:id="rId47" display="https://pbs.twimg.com/media/EICezEhXYAAmCvP.jpg"/>
    <hyperlink ref="U76" r:id="rId48" display="https://pbs.twimg.com/media/EIMgwhpXsAEKpkq.jpg"/>
    <hyperlink ref="U77" r:id="rId49" display="https://pbs.twimg.com/media/EIMgwhpXsAEKpkq.jpg"/>
    <hyperlink ref="U79" r:id="rId50" display="https://pbs.twimg.com/media/EIMM5lIWsAAg8iM.jpg"/>
    <hyperlink ref="U83" r:id="rId51" display="https://pbs.twimg.com/media/EIMM5lIWsAAg8iM.jpg"/>
    <hyperlink ref="U89" r:id="rId52" display="https://pbs.twimg.com/media/EIMM5lIWsAAg8iM.jpg"/>
    <hyperlink ref="U91" r:id="rId53" display="https://pbs.twimg.com/media/EHjqzQfWwAEMc8u.jpg"/>
    <hyperlink ref="U116" r:id="rId54" display="https://pbs.twimg.com/media/EIMIKsJXkAATVVn.jpg"/>
    <hyperlink ref="U121" r:id="rId55" display="https://pbs.twimg.com/media/EIR0fdpW4AAUMbH.jpg"/>
    <hyperlink ref="U122" r:id="rId56" display="https://pbs.twimg.com/media/EIRnc12XYAAEF23.jpg"/>
    <hyperlink ref="U123" r:id="rId57" display="https://pbs.twimg.com/media/EIMgwhpXsAEKpkq.jpg"/>
    <hyperlink ref="U128" r:id="rId58" display="https://pbs.twimg.com/media/EH9y0jbXUAAv3Lq.jpg"/>
    <hyperlink ref="U129" r:id="rId59" display="https://pbs.twimg.com/media/EIdjTzqXsAAeXza.jpg"/>
    <hyperlink ref="U131" r:id="rId60" display="https://pbs.twimg.com/media/EH9y0jbXUAAv3Lq.jpg"/>
    <hyperlink ref="U132" r:id="rId61" display="https://pbs.twimg.com/media/EIdjTzqXsAAeXza.jpg"/>
    <hyperlink ref="U134" r:id="rId62" display="https://pbs.twimg.com/media/EImvgPNWoAAwuHM.png"/>
    <hyperlink ref="V3" r:id="rId63" display="http://pbs.twimg.com/profile_images/829738333500801024/Fp9smXZD_normal.jpg"/>
    <hyperlink ref="V4" r:id="rId64" display="http://pbs.twimg.com/profile_images/829738333500801024/Fp9smXZD_normal.jpg"/>
    <hyperlink ref="V5" r:id="rId65" display="http://pbs.twimg.com/profile_images/829738333500801024/Fp9smXZD_normal.jpg"/>
    <hyperlink ref="V6" r:id="rId66" display="http://pbs.twimg.com/profile_images/829738333500801024/Fp9smXZD_normal.jpg"/>
    <hyperlink ref="V7" r:id="rId67" display="http://pbs.twimg.com/profile_images/829738333500801024/Fp9smXZD_normal.jpg"/>
    <hyperlink ref="V8" r:id="rId68" display="http://pbs.twimg.com/profile_images/829738333500801024/Fp9smXZD_normal.jpg"/>
    <hyperlink ref="V9" r:id="rId69" display="http://pbs.twimg.com/profile_images/2658014084/63bb3fb4c968a711760cba6ef66030ca_normal.jpeg"/>
    <hyperlink ref="V10" r:id="rId70" display="https://pbs.twimg.com/media/EHjqzQfWwAEMc8u.jpg"/>
    <hyperlink ref="V11" r:id="rId71" display="https://pbs.twimg.com/media/EHjqzQfWwAEMc8u.jpg"/>
    <hyperlink ref="V12" r:id="rId72" display="http://pbs.twimg.com/profile_images/1162441361414610945/QMKT6AF-_normal.jpg"/>
    <hyperlink ref="V13" r:id="rId73" display="https://pbs.twimg.com/media/EHomSNHXYAEcJGF.jpg"/>
    <hyperlink ref="V14" r:id="rId74" display="http://pbs.twimg.com/profile_images/1131855016766124032/vhasETOF_normal.jpg"/>
    <hyperlink ref="V15" r:id="rId75" display="http://pbs.twimg.com/profile_images/1164868140389621761/75AUlkJO_normal.jpg"/>
    <hyperlink ref="V16" r:id="rId76" display="http://pbs.twimg.com/profile_images/1164868140389621761/75AUlkJO_normal.jpg"/>
    <hyperlink ref="V17" r:id="rId77" display="http://pbs.twimg.com/profile_images/1164868140389621761/75AUlkJO_normal.jpg"/>
    <hyperlink ref="V18" r:id="rId78" display="http://pbs.twimg.com/profile_images/565485434919059456/Wec7mkS__normal.jpeg"/>
    <hyperlink ref="V19" r:id="rId79" display="http://pbs.twimg.com/profile_images/1183735881359855616/kWpmX2Qh_normal.jpg"/>
    <hyperlink ref="V20" r:id="rId80" display="http://pbs.twimg.com/profile_images/1183735881359855616/kWpmX2Qh_normal.jpg"/>
    <hyperlink ref="V21" r:id="rId81" display="http://pbs.twimg.com/profile_images/1183735881359855616/kWpmX2Qh_normal.jpg"/>
    <hyperlink ref="V22" r:id="rId82" display="http://pbs.twimg.com/profile_images/1183735881359855616/kWpmX2Qh_normal.jpg"/>
    <hyperlink ref="V23" r:id="rId83" display="http://pbs.twimg.com/profile_images/1183735881359855616/kWpmX2Qh_normal.jpg"/>
    <hyperlink ref="V24" r:id="rId84" display="http://pbs.twimg.com/profile_images/1183735881359855616/kWpmX2Qh_normal.jpg"/>
    <hyperlink ref="V25" r:id="rId85" display="http://pbs.twimg.com/profile_images/1183735881359855616/kWpmX2Qh_normal.jpg"/>
    <hyperlink ref="V26" r:id="rId86" display="http://pbs.twimg.com/profile_images/1183735881359855616/kWpmX2Qh_normal.jpg"/>
    <hyperlink ref="V27" r:id="rId87" display="http://pbs.twimg.com/profile_images/1183735881359855616/kWpmX2Qh_normal.jpg"/>
    <hyperlink ref="V28" r:id="rId88" display="http://pbs.twimg.com/profile_images/1183735881359855616/kWpmX2Qh_normal.jpg"/>
    <hyperlink ref="V29" r:id="rId89" display="http://pbs.twimg.com/profile_images/1183735881359855616/kWpmX2Qh_normal.jpg"/>
    <hyperlink ref="V30" r:id="rId90" display="http://pbs.twimg.com/profile_images/1183735881359855616/kWpmX2Qh_normal.jpg"/>
    <hyperlink ref="V31" r:id="rId91" display="http://pbs.twimg.com/profile_images/1183735881359855616/kWpmX2Qh_normal.jpg"/>
    <hyperlink ref="V32" r:id="rId92" display="http://pbs.twimg.com/profile_images/466889974835458048/HXMIfTx8_normal.jpeg"/>
    <hyperlink ref="V33" r:id="rId93" display="http://pbs.twimg.com/profile_images/563237819167293440/TamzQvj-_normal.jpeg"/>
    <hyperlink ref="V34" r:id="rId94" display="http://pbs.twimg.com/profile_images/1068523340669739008/Pzbgm2RH_normal.jpg"/>
    <hyperlink ref="V35" r:id="rId95" display="http://pbs.twimg.com/profile_images/1068523340669739008/Pzbgm2RH_normal.jpg"/>
    <hyperlink ref="V36" r:id="rId96" display="http://pbs.twimg.com/profile_images/563237819167293440/TamzQvj-_normal.jpeg"/>
    <hyperlink ref="V37" r:id="rId97" display="http://pbs.twimg.com/profile_images/1068523340669739008/Pzbgm2RH_normal.jpg"/>
    <hyperlink ref="V38" r:id="rId98" display="http://pbs.twimg.com/profile_images/1068523340669739008/Pzbgm2RH_normal.jpg"/>
    <hyperlink ref="V39" r:id="rId99" display="http://pbs.twimg.com/profile_images/563237819167293440/TamzQvj-_normal.jpeg"/>
    <hyperlink ref="V40" r:id="rId100" display="http://pbs.twimg.com/profile_images/1068523340669739008/Pzbgm2RH_normal.jpg"/>
    <hyperlink ref="V41" r:id="rId101" display="http://pbs.twimg.com/profile_images/1068523340669739008/Pzbgm2RH_normal.jpg"/>
    <hyperlink ref="V42" r:id="rId102" display="http://pbs.twimg.com/profile_images/956529006807011329/Y8Oz9W_o_normal.jpg"/>
    <hyperlink ref="V43" r:id="rId103" display="http://pbs.twimg.com/profile_images/563237819167293440/TamzQvj-_normal.jpeg"/>
    <hyperlink ref="V44" r:id="rId104" display="http://pbs.twimg.com/profile_images/1068523340669739008/Pzbgm2RH_normal.jpg"/>
    <hyperlink ref="V45" r:id="rId105" display="http://pbs.twimg.com/profile_images/1068523340669739008/Pzbgm2RH_normal.jpg"/>
    <hyperlink ref="V46" r:id="rId106" display="http://pbs.twimg.com/profile_images/563237819167293440/TamzQvj-_normal.jpeg"/>
    <hyperlink ref="V47" r:id="rId107" display="http://pbs.twimg.com/profile_images/563237819167293440/TamzQvj-_normal.jpeg"/>
    <hyperlink ref="V48" r:id="rId108" display="http://pbs.twimg.com/profile_images/563237819167293440/TamzQvj-_normal.jpeg"/>
    <hyperlink ref="V49" r:id="rId109" display="http://pbs.twimg.com/profile_images/1068523340669739008/Pzbgm2RH_normal.jpg"/>
    <hyperlink ref="V50" r:id="rId110" display="http://pbs.twimg.com/profile_images/1068523340669739008/Pzbgm2RH_normal.jpg"/>
    <hyperlink ref="V51" r:id="rId111" display="http://pbs.twimg.com/profile_images/1068523340669739008/Pzbgm2RH_normal.jpg"/>
    <hyperlink ref="V52" r:id="rId112" display="http://pbs.twimg.com/profile_images/1068523340669739008/Pzbgm2RH_normal.jpg"/>
    <hyperlink ref="V53" r:id="rId113" display="http://pbs.twimg.com/profile_images/1068523340669739008/Pzbgm2RH_normal.jpg"/>
    <hyperlink ref="V54" r:id="rId114" display="http://pbs.twimg.com/profile_images/1164392229416427520/S9WRyMXf_normal.jpg"/>
    <hyperlink ref="V55" r:id="rId115" display="http://pbs.twimg.com/profile_images/1119805300406661120/CwnAhZH7_normal.jpg"/>
    <hyperlink ref="V56" r:id="rId116" display="http://pbs.twimg.com/profile_images/1119805300406661120/CwnAhZH7_normal.jpg"/>
    <hyperlink ref="V57" r:id="rId117" display="http://pbs.twimg.com/profile_images/1119805300406661120/CwnAhZH7_normal.jpg"/>
    <hyperlink ref="V58" r:id="rId118" display="http://pbs.twimg.com/profile_images/1070985650072100864/t4OyiyIv_normal.jpg"/>
    <hyperlink ref="V59" r:id="rId119" display="http://pbs.twimg.com/profile_images/787336839954894848/h90UjdE8_normal.jpg"/>
    <hyperlink ref="V60" r:id="rId120" display="https://pbs.twimg.com/media/EICezEhXYAAmCvP.jpg"/>
    <hyperlink ref="V61" r:id="rId121" display="http://pbs.twimg.com/profile_images/565139369640476672/z9Dhq41q_normal.jpeg"/>
    <hyperlink ref="V62" r:id="rId122" display="http://pbs.twimg.com/profile_images/565139369640476672/z9Dhq41q_normal.jpeg"/>
    <hyperlink ref="V63" r:id="rId123" display="http://pbs.twimg.com/profile_images/787336839954894848/h90UjdE8_normal.jpg"/>
    <hyperlink ref="V64" r:id="rId124" display="http://pbs.twimg.com/profile_images/998256335979298816/Xe-66om0_normal.jpg"/>
    <hyperlink ref="V65" r:id="rId125" display="http://pbs.twimg.com/profile_images/998256335979298816/Xe-66om0_normal.jpg"/>
    <hyperlink ref="V66" r:id="rId126" display="https://pbs.twimg.com/media/EIMM5lIWsAAg8iM.jpg"/>
    <hyperlink ref="V67" r:id="rId127" display="http://pbs.twimg.com/profile_images/713099216902598657/rtHShLuy_normal.jpg"/>
    <hyperlink ref="V68" r:id="rId128" display="http://pbs.twimg.com/profile_images/544074405630849025/9esp0jTk_normal.jpeg"/>
    <hyperlink ref="V69" r:id="rId129" display="http://pbs.twimg.com/profile_images/1170326595023855616/L5W19xyz_normal.jpg"/>
    <hyperlink ref="V70" r:id="rId130" display="https://pbs.twimg.com/media/EIMgwhpXsAEKpkq.jpg"/>
    <hyperlink ref="V71" r:id="rId131" display="https://pbs.twimg.com/media/EIMgwhpXsAEKpkq.jpg"/>
    <hyperlink ref="V72" r:id="rId132" display="http://pbs.twimg.com/profile_images/765116328701206528/qHg3tHBi_normal.jpg"/>
    <hyperlink ref="V73" r:id="rId133" display="https://pbs.twimg.com/media/EICezEhXYAAmCvP.jpg"/>
    <hyperlink ref="V74" r:id="rId134" display="http://pbs.twimg.com/profile_images/787336839954894848/h90UjdE8_normal.jpg"/>
    <hyperlink ref="V75" r:id="rId135" display="http://pbs.twimg.com/profile_images/787336839954894848/h90UjdE8_normal.jpg"/>
    <hyperlink ref="V76" r:id="rId136" display="https://pbs.twimg.com/media/EIMgwhpXsAEKpkq.jpg"/>
    <hyperlink ref="V77" r:id="rId137" display="https://pbs.twimg.com/media/EIMgwhpXsAEKpkq.jpg"/>
    <hyperlink ref="V78" r:id="rId138" display="http://pbs.twimg.com/profile_images/496548925998788608/Up5aV09L_normal.jpeg"/>
    <hyperlink ref="V79" r:id="rId139" display="https://pbs.twimg.com/media/EIMM5lIWsAAg8iM.jpg"/>
    <hyperlink ref="V80" r:id="rId140" display="http://pbs.twimg.com/profile_images/1045338036727361537/nNvTKVV7_normal.jpg"/>
    <hyperlink ref="V81" r:id="rId141" display="http://pbs.twimg.com/profile_images/843959369205239809/XwyE3NOE_normal.jpg"/>
    <hyperlink ref="V82" r:id="rId142" display="http://pbs.twimg.com/profile_images/1182743946511958016/dyVxx8ku_normal.jpg"/>
    <hyperlink ref="V83" r:id="rId143" display="https://pbs.twimg.com/media/EIMM5lIWsAAg8iM.jpg"/>
    <hyperlink ref="V84" r:id="rId144" display="http://pbs.twimg.com/profile_images/516909273704439808/WpHQ4xcR_normal.png"/>
    <hyperlink ref="V85" r:id="rId145" display="http://pbs.twimg.com/profile_images/915157150095282177/v9I5W2Nc_normal.jpg"/>
    <hyperlink ref="V86" r:id="rId146" display="http://pbs.twimg.com/profile_images/915157150095282177/v9I5W2Nc_normal.jpg"/>
    <hyperlink ref="V87" r:id="rId147" display="http://pbs.twimg.com/profile_images/795847454/tommiuitti__normal.JPG"/>
    <hyperlink ref="V88" r:id="rId148" display="http://pbs.twimg.com/profile_images/1131163371036913664/iUME9R3L_normal.png"/>
    <hyperlink ref="V89" r:id="rId149" display="https://pbs.twimg.com/media/EIMM5lIWsAAg8iM.jpg"/>
    <hyperlink ref="V90" r:id="rId150" display="http://pbs.twimg.com/profile_images/1187640701724565504/ocZMP_2G_normal.jpg"/>
    <hyperlink ref="V91" r:id="rId151" display="https://pbs.twimg.com/media/EHjqzQfWwAEMc8u.jpg"/>
    <hyperlink ref="V92" r:id="rId152" display="http://pbs.twimg.com/profile_images/787336839954894848/h90UjdE8_normal.jpg"/>
    <hyperlink ref="V93" r:id="rId153" display="http://pbs.twimg.com/profile_images/1117752969842315264/CCI6mgfT_normal.png"/>
    <hyperlink ref="V94" r:id="rId154" display="http://pbs.twimg.com/profile_images/787336839954894848/h90UjdE8_normal.jpg"/>
    <hyperlink ref="V95" r:id="rId155" display="http://pbs.twimg.com/profile_images/1117752969842315264/CCI6mgfT_normal.png"/>
    <hyperlink ref="V96" r:id="rId156" display="http://pbs.twimg.com/profile_images/570857869960966144/vsuuKbZn_normal.jpeg"/>
    <hyperlink ref="V97" r:id="rId157" display="http://pbs.twimg.com/profile_images/787336839954894848/h90UjdE8_normal.jpg"/>
    <hyperlink ref="V98" r:id="rId158" display="http://pbs.twimg.com/profile_images/787336839954894848/h90UjdE8_normal.jpg"/>
    <hyperlink ref="V99" r:id="rId159" display="http://pbs.twimg.com/profile_images/787336839954894848/h90UjdE8_normal.jpg"/>
    <hyperlink ref="V100" r:id="rId160" display="http://pbs.twimg.com/profile_images/787336839954894848/h90UjdE8_normal.jpg"/>
    <hyperlink ref="V101" r:id="rId161" display="http://pbs.twimg.com/profile_images/787336839954894848/h90UjdE8_normal.jpg"/>
    <hyperlink ref="V102" r:id="rId162" display="http://pbs.twimg.com/profile_images/787336839954894848/h90UjdE8_normal.jpg"/>
    <hyperlink ref="V103" r:id="rId163" display="http://pbs.twimg.com/profile_images/826896244647874560/LHGbK6Uk_normal.jpg"/>
    <hyperlink ref="V104" r:id="rId164" display="http://pbs.twimg.com/profile_images/1117752969842315264/CCI6mgfT_normal.png"/>
    <hyperlink ref="V105" r:id="rId165" display="http://pbs.twimg.com/profile_images/1117752969842315264/CCI6mgfT_normal.png"/>
    <hyperlink ref="V106" r:id="rId166" display="http://pbs.twimg.com/profile_images/1117752969842315264/CCI6mgfT_normal.png"/>
    <hyperlink ref="V107" r:id="rId167" display="http://pbs.twimg.com/profile_images/570857869960966144/vsuuKbZn_normal.jpeg"/>
    <hyperlink ref="V108" r:id="rId168" display="http://pbs.twimg.com/profile_images/1117752969842315264/CCI6mgfT_normal.png"/>
    <hyperlink ref="V109" r:id="rId169" display="http://pbs.twimg.com/profile_images/570857869960966144/vsuuKbZn_normal.jpeg"/>
    <hyperlink ref="V110" r:id="rId170" display="http://pbs.twimg.com/profile_images/1117752969842315264/CCI6mgfT_normal.png"/>
    <hyperlink ref="V111" r:id="rId171" display="http://pbs.twimg.com/profile_images/1117752969842315264/CCI6mgfT_normal.png"/>
    <hyperlink ref="V112" r:id="rId172" display="http://pbs.twimg.com/profile_images/1117752969842315264/CCI6mgfT_normal.png"/>
    <hyperlink ref="V113" r:id="rId173" display="http://pbs.twimg.com/profile_images/1117752969842315264/CCI6mgfT_normal.png"/>
    <hyperlink ref="V114" r:id="rId174" display="http://pbs.twimg.com/profile_images/1145586645955203073/uV8dfJIi_normal.jpg"/>
    <hyperlink ref="V115" r:id="rId175" display="http://pbs.twimg.com/profile_images/1117752969842315264/CCI6mgfT_normal.png"/>
    <hyperlink ref="V116" r:id="rId176" display="https://pbs.twimg.com/media/EIMIKsJXkAATVVn.jpg"/>
    <hyperlink ref="V117" r:id="rId177" display="http://pbs.twimg.com/profile_images/1117752969842315264/CCI6mgfT_normal.png"/>
    <hyperlink ref="V118" r:id="rId178" display="http://pbs.twimg.com/profile_images/1146327363296419841/JFfxWHyF_normal.png"/>
    <hyperlink ref="V119" r:id="rId179" display="http://pbs.twimg.com/profile_images/1117752969842315264/CCI6mgfT_normal.png"/>
    <hyperlink ref="V120" r:id="rId180" display="http://pbs.twimg.com/profile_images/378800000820049974/bb7bd8fdb4671e53ef9ba6f522e27333_normal.jpeg"/>
    <hyperlink ref="V121" r:id="rId181" display="https://pbs.twimg.com/media/EIR0fdpW4AAUMbH.jpg"/>
    <hyperlink ref="V122" r:id="rId182" display="https://pbs.twimg.com/media/EIRnc12XYAAEF23.jpg"/>
    <hyperlink ref="V123" r:id="rId183" display="https://pbs.twimg.com/media/EIMgwhpXsAEKpkq.jpg"/>
    <hyperlink ref="V124" r:id="rId184" display="http://pbs.twimg.com/profile_images/1117752969842315264/CCI6mgfT_normal.png"/>
    <hyperlink ref="V125" r:id="rId185" display="http://pbs.twimg.com/profile_images/1117752969842315264/CCI6mgfT_normal.png"/>
    <hyperlink ref="V126" r:id="rId186" display="http://pbs.twimg.com/profile_images/1117752969842315264/CCI6mgfT_normal.png"/>
    <hyperlink ref="V127" r:id="rId187" display="http://pbs.twimg.com/profile_images/1117752969842315264/CCI6mgfT_normal.png"/>
    <hyperlink ref="V128" r:id="rId188" display="https://pbs.twimg.com/media/EH9y0jbXUAAv3Lq.jpg"/>
    <hyperlink ref="V129" r:id="rId189" display="https://pbs.twimg.com/media/EIdjTzqXsAAeXza.jpg"/>
    <hyperlink ref="V130" r:id="rId190" display="http://pbs.twimg.com/profile_images/557546363135619072/m_8UccUd_normal.jpeg"/>
    <hyperlink ref="V131" r:id="rId191" display="https://pbs.twimg.com/media/EH9y0jbXUAAv3Lq.jpg"/>
    <hyperlink ref="V132" r:id="rId192" display="https://pbs.twimg.com/media/EIdjTzqXsAAeXza.jpg"/>
    <hyperlink ref="V133" r:id="rId193" display="http://pbs.twimg.com/profile_images/1058068145657823232/yn2FruBA_normal.jpg"/>
    <hyperlink ref="V134" r:id="rId194" display="https://pbs.twimg.com/media/EImvgPNWoAAwuHM.png"/>
    <hyperlink ref="V135" r:id="rId195" display="http://pbs.twimg.com/profile_images/917653900488003585/XMGTav57_normal.jpg"/>
    <hyperlink ref="X3" r:id="rId196" display="https://twitter.com/#!/eutampere/status/1186631537086943238"/>
    <hyperlink ref="X4" r:id="rId197" display="https://twitter.com/#!/eutampere/status/1186631537086943238"/>
    <hyperlink ref="X5" r:id="rId198" display="https://twitter.com/#!/eutampere/status/1186631537086943238"/>
    <hyperlink ref="X6" r:id="rId199" display="https://twitter.com/#!/eutampere/status/1186631537086943238"/>
    <hyperlink ref="X7" r:id="rId200" display="https://twitter.com/#!/eutampere/status/1186631537086943238"/>
    <hyperlink ref="X8" r:id="rId201" display="https://twitter.com/#!/eutampere/status/1186631537086943238"/>
    <hyperlink ref="X9" r:id="rId202" display="https://twitter.com/#!/pirkanmaan_liit/status/1186943182157877248"/>
    <hyperlink ref="X10" r:id="rId203" display="https://twitter.com/#!/reunavuorijukka/status/1186956678828384257"/>
    <hyperlink ref="X11" r:id="rId204" display="https://twitter.com/#!/reunavuorijukka/status/1186956678828384257"/>
    <hyperlink ref="X12" r:id="rId205" display="https://twitter.com/#!/retweet49751068/status/1187286397624999936"/>
    <hyperlink ref="X13" r:id="rId206" display="https://twitter.com/#!/learningscoop/status/1187303552718381056"/>
    <hyperlink ref="X14" r:id="rId207" display="https://twitter.com/#!/cybersec_feeds/status/1187334442345521157"/>
    <hyperlink ref="X15" r:id="rId208" display="https://twitter.com/#!/heldroid/status/1188787929352683520"/>
    <hyperlink ref="X16" r:id="rId209" display="https://twitter.com/#!/heldroid/status/1188787929352683520"/>
    <hyperlink ref="X17" r:id="rId210" display="https://twitter.com/#!/heldroid/status/1188787929352683520"/>
    <hyperlink ref="X18" r:id="rId211" display="https://twitter.com/#!/hpertta/status/1188815607032156160"/>
    <hyperlink ref="X19" r:id="rId212" display="https://twitter.com/#!/mtaval/status/1188816622523502597"/>
    <hyperlink ref="X20" r:id="rId213" display="https://twitter.com/#!/mtaval/status/1188816622523502597"/>
    <hyperlink ref="X21" r:id="rId214" display="https://twitter.com/#!/mtaval/status/1188816622523502597"/>
    <hyperlink ref="X22" r:id="rId215" display="https://twitter.com/#!/mtaval/status/1188816622523502597"/>
    <hyperlink ref="X23" r:id="rId216" display="https://twitter.com/#!/mtaval/status/1188816622523502597"/>
    <hyperlink ref="X24" r:id="rId217" display="https://twitter.com/#!/mtaval/status/1188816622523502597"/>
    <hyperlink ref="X25" r:id="rId218" display="https://twitter.com/#!/mtaval/status/1188816622523502597"/>
    <hyperlink ref="X26" r:id="rId219" display="https://twitter.com/#!/mtaval/status/1188816622523502597"/>
    <hyperlink ref="X27" r:id="rId220" display="https://twitter.com/#!/mtaval/status/1188816622523502597"/>
    <hyperlink ref="X28" r:id="rId221" display="https://twitter.com/#!/mtaval/status/1188816622523502597"/>
    <hyperlink ref="X29" r:id="rId222" display="https://twitter.com/#!/mtaval/status/1188816622523502597"/>
    <hyperlink ref="X30" r:id="rId223" display="https://twitter.com/#!/mtaval/status/1188816622523502597"/>
    <hyperlink ref="X31" r:id="rId224" display="https://twitter.com/#!/mtaval/status/1188816622523502597"/>
    <hyperlink ref="X32" r:id="rId225" display="https://twitter.com/#!/tamperekaupunki/status/1187296871150182400"/>
    <hyperlink ref="X33" r:id="rId226" display="https://twitter.com/#!/leopoldvano/status/1188805268588638210"/>
    <hyperlink ref="X34" r:id="rId227" display="https://twitter.com/#!/paivinurmi/status/1188791700480778241"/>
    <hyperlink ref="X35" r:id="rId228" display="https://twitter.com/#!/paivinurmi/status/1188841361270890497"/>
    <hyperlink ref="X36" r:id="rId229" display="https://twitter.com/#!/leopoldvano/status/1188805268588638210"/>
    <hyperlink ref="X37" r:id="rId230" display="https://twitter.com/#!/paivinurmi/status/1188791700480778241"/>
    <hyperlink ref="X38" r:id="rId231" display="https://twitter.com/#!/paivinurmi/status/1188841361270890497"/>
    <hyperlink ref="X39" r:id="rId232" display="https://twitter.com/#!/leopoldvano/status/1188805268588638210"/>
    <hyperlink ref="X40" r:id="rId233" display="https://twitter.com/#!/paivinurmi/status/1188791700480778241"/>
    <hyperlink ref="X41" r:id="rId234" display="https://twitter.com/#!/paivinurmi/status/1188841361270890497"/>
    <hyperlink ref="X42" r:id="rId235" display="https://twitter.com/#!/tampereenseutu/status/1188794547339444224"/>
    <hyperlink ref="X43" r:id="rId236" display="https://twitter.com/#!/leopoldvano/status/1188805268588638210"/>
    <hyperlink ref="X44" r:id="rId237" display="https://twitter.com/#!/paivinurmi/status/1188791700480778241"/>
    <hyperlink ref="X45" r:id="rId238" display="https://twitter.com/#!/paivinurmi/status/1188841361270890497"/>
    <hyperlink ref="X46" r:id="rId239" display="https://twitter.com/#!/leopoldvano/status/1188805268588638210"/>
    <hyperlink ref="X47" r:id="rId240" display="https://twitter.com/#!/leopoldvano/status/1188805268588638210"/>
    <hyperlink ref="X48" r:id="rId241" display="https://twitter.com/#!/leopoldvano/status/1188805268588638210"/>
    <hyperlink ref="X49" r:id="rId242" display="https://twitter.com/#!/paivinurmi/status/1188841361270890497"/>
    <hyperlink ref="X50" r:id="rId243" display="https://twitter.com/#!/paivinurmi/status/1188791700480778241"/>
    <hyperlink ref="X51" r:id="rId244" display="https://twitter.com/#!/paivinurmi/status/1188791700480778241"/>
    <hyperlink ref="X52" r:id="rId245" display="https://twitter.com/#!/paivinurmi/status/1188841361270890497"/>
    <hyperlink ref="X53" r:id="rId246" display="https://twitter.com/#!/paivinurmi/status/1188841361270890497"/>
    <hyperlink ref="X54" r:id="rId247" display="https://twitter.com/#!/hennaniiranen/status/1189123673225125888"/>
    <hyperlink ref="X55" r:id="rId248" display="https://twitter.com/#!/kmuranen/status/1189125055533461504"/>
    <hyperlink ref="X56" r:id="rId249" display="https://twitter.com/#!/kmuranen/status/1189125055533461504"/>
    <hyperlink ref="X57" r:id="rId250" display="https://twitter.com/#!/kmuranen/status/1189125055533461504"/>
    <hyperlink ref="X58" r:id="rId251" display="https://twitter.com/#!/ai_hub_tampere/status/1187357108435595271"/>
    <hyperlink ref="X59" r:id="rId252" display="https://twitter.com/#!/smarttampere/status/1187323863950090240"/>
    <hyperlink ref="X60" r:id="rId253" display="https://twitter.com/#!/dimecc_fi/status/1189124909487808513"/>
    <hyperlink ref="X61" r:id="rId254" display="https://twitter.com/#!/petrinykanen/status/1189178419176558593"/>
    <hyperlink ref="X62" r:id="rId255" display="https://twitter.com/#!/petrinykanen/status/1189178419176558593"/>
    <hyperlink ref="X63" r:id="rId256" display="https://twitter.com/#!/smarttampere/status/1189402924583137281"/>
    <hyperlink ref="X64" r:id="rId257" display="https://twitter.com/#!/ictfinland/status/1187328464216608768"/>
    <hyperlink ref="X65" r:id="rId258" display="https://twitter.com/#!/ictfinland/status/1189807443561385984"/>
    <hyperlink ref="X66" r:id="rId259" display="https://twitter.com/#!/kimmorouhiainen/status/1189808914558341120"/>
    <hyperlink ref="X67" r:id="rId260" display="https://twitter.com/#!/reiman_kirsi/status/1189809752618029056"/>
    <hyperlink ref="X68" r:id="rId261" display="https://twitter.com/#!/paulikuosmanen/status/1189810350159466496"/>
    <hyperlink ref="X69" r:id="rId262" display="https://twitter.com/#!/jonimettala/status/1189821631339925505"/>
    <hyperlink ref="X70" r:id="rId263" display="https://twitter.com/#!/minna_kinnunen/status/1189830752436965376"/>
    <hyperlink ref="X71" r:id="rId264" display="https://twitter.com/#!/minna_kinnunen/status/1189830752436965376"/>
    <hyperlink ref="X72" r:id="rId265" display="https://twitter.com/#!/dimecc_fi/status/1187283967793422336"/>
    <hyperlink ref="X73" r:id="rId266" display="https://twitter.com/#!/dimecc_fi/status/1189124909487808513"/>
    <hyperlink ref="X74" r:id="rId267" display="https://twitter.com/#!/smarttampere/status/1187283597243367425"/>
    <hyperlink ref="X75" r:id="rId268" display="https://twitter.com/#!/smarttampere/status/1189402924583137281"/>
    <hyperlink ref="X76" r:id="rId269" display="https://twitter.com/#!/minna_kinnunen/status/1189830752436965376"/>
    <hyperlink ref="X77" r:id="rId270" display="https://twitter.com/#!/minna_kinnunen/status/1189830752436965376"/>
    <hyperlink ref="X78" r:id="rId271" display="https://twitter.com/#!/k2tre/status/1189836765701558274"/>
    <hyperlink ref="X79" r:id="rId272" display="https://twitter.com/#!/kimmorouhiainen/status/1189808914558341120"/>
    <hyperlink ref="X80" r:id="rId273" display="https://twitter.com/#!/tribetampere/status/1189870705548107781"/>
    <hyperlink ref="X81" r:id="rId274" display="https://twitter.com/#!/ippu/status/1189871898680795136"/>
    <hyperlink ref="X82" r:id="rId275" display="https://twitter.com/#!/maja_66/status/1189901926399389696"/>
    <hyperlink ref="X83" r:id="rId276" display="https://twitter.com/#!/kimmorouhiainen/status/1189808914558341120"/>
    <hyperlink ref="X84" r:id="rId277" display="https://twitter.com/#!/tamperees/status/1189906272285581312"/>
    <hyperlink ref="X85" r:id="rId278" display="https://twitter.com/#!/akarjaluoto/status/1187286257212284928"/>
    <hyperlink ref="X86" r:id="rId279" display="https://twitter.com/#!/akarjaluoto/status/1189965561595338753"/>
    <hyperlink ref="X87" r:id="rId280" display="https://twitter.com/#!/tommiuitti/status/1190158574384758785"/>
    <hyperlink ref="X88" r:id="rId281" display="https://twitter.com/#!/jjmaksy/status/1190165638339272704"/>
    <hyperlink ref="X89" r:id="rId282" display="https://twitter.com/#!/kimmorouhiainen/status/1189808914558341120"/>
    <hyperlink ref="X90" r:id="rId283" display="https://twitter.com/#!/kekrifoodtech/status/1190223186618716161"/>
    <hyperlink ref="X91" r:id="rId284" display="https://twitter.com/#!/reunavuorijukka/status/1186956678828384257"/>
    <hyperlink ref="X92" r:id="rId285" display="https://twitter.com/#!/smarttampere/status/1187280833616535552"/>
    <hyperlink ref="X93" r:id="rId286" display="https://twitter.com/#!/businesstre_fi/status/1186961487719489536"/>
    <hyperlink ref="X94" r:id="rId287" display="https://twitter.com/#!/smarttampere/status/1186177268709765121"/>
    <hyperlink ref="X95" r:id="rId288" display="https://twitter.com/#!/businesstre_fi/status/1186961962011451392"/>
    <hyperlink ref="X96" r:id="rId289" display="https://twitter.com/#!/teknologiamessu/status/1186944548674641921"/>
    <hyperlink ref="X97" r:id="rId290" display="https://twitter.com/#!/smarttampere/status/1186177268709765121"/>
    <hyperlink ref="X98" r:id="rId291" display="https://twitter.com/#!/smarttampere/status/1186537847236509698"/>
    <hyperlink ref="X99" r:id="rId292" display="https://twitter.com/#!/smarttampere/status/1186537847236509698"/>
    <hyperlink ref="X100" r:id="rId293" display="https://twitter.com/#!/smarttampere/status/1187283597243367425"/>
    <hyperlink ref="X101" r:id="rId294" display="https://twitter.com/#!/smarttampere/status/1187323863950090240"/>
    <hyperlink ref="X102" r:id="rId295" display="https://twitter.com/#!/smarttampere/status/1189402924583137281"/>
    <hyperlink ref="X103" r:id="rId296" display="https://twitter.com/#!/heiniwallander/status/1187373163832926209"/>
    <hyperlink ref="X104" r:id="rId297" display="https://twitter.com/#!/businesstre_fi/status/1186961962011451392"/>
    <hyperlink ref="X105" r:id="rId298" display="https://twitter.com/#!/businesstre_fi/status/1189494585803919361"/>
    <hyperlink ref="X106" r:id="rId299" display="https://twitter.com/#!/businesstre_fi/status/1189494585803919361"/>
    <hyperlink ref="X107" r:id="rId300" display="https://twitter.com/#!/teknologiamessu/status/1186944548674641921"/>
    <hyperlink ref="X108" r:id="rId301" display="https://twitter.com/#!/businesstre_fi/status/1189497526094831616"/>
    <hyperlink ref="X109" r:id="rId302" display="https://twitter.com/#!/teknologiamessu/status/1186944548674641921"/>
    <hyperlink ref="X110" r:id="rId303" display="https://twitter.com/#!/businesstre_fi/status/1189497526094831616"/>
    <hyperlink ref="X111" r:id="rId304" display="https://twitter.com/#!/businesstre_fi/status/1186961962011451392"/>
    <hyperlink ref="X112" r:id="rId305" display="https://twitter.com/#!/businesstre_fi/status/1189649399519088643"/>
    <hyperlink ref="X113" r:id="rId306" display="https://twitter.com/#!/businesstre_fi/status/1189649399519088643"/>
    <hyperlink ref="X114" r:id="rId307" display="https://twitter.com/#!/kauppalehtifi/status/1189552741410136066"/>
    <hyperlink ref="X115" r:id="rId308" display="https://twitter.com/#!/businesstre_fi/status/1189785783978336256"/>
    <hyperlink ref="X116" r:id="rId309" display="https://twitter.com/#!/heiniwallander/status/1189803717584990208"/>
    <hyperlink ref="X117" r:id="rId310" display="https://twitter.com/#!/businesstre_fi/status/1189829012153143296"/>
    <hyperlink ref="X118" r:id="rId311" display="https://twitter.com/#!/businessfinland/status/1189142499408973824"/>
    <hyperlink ref="X119" r:id="rId312" display="https://twitter.com/#!/businesstre_fi/status/1190183141983559680"/>
    <hyperlink ref="X120" r:id="rId313" display="https://twitter.com/#!/minna_kinnunen/status/1186960660187549699"/>
    <hyperlink ref="X121" r:id="rId314" display="https://twitter.com/#!/minna_kinnunen/status/1190204291929313281"/>
    <hyperlink ref="X122" r:id="rId315" display="https://twitter.com/#!/minna_kinnunen/status/1190189952614752257"/>
    <hyperlink ref="X123" r:id="rId316" display="https://twitter.com/#!/minna_kinnunen/status/1189830752436965376"/>
    <hyperlink ref="X124" r:id="rId317" display="https://twitter.com/#!/businesstre_fi/status/1186961617159970817"/>
    <hyperlink ref="X125" r:id="rId318" display="https://twitter.com/#!/businesstre_fi/status/1190223561262346241"/>
    <hyperlink ref="X126" r:id="rId319" display="https://twitter.com/#!/businesstre_fi/status/1190223574965063682"/>
    <hyperlink ref="X127" r:id="rId320" display="https://twitter.com/#!/businesstre_fi/status/1187708532440911872"/>
    <hyperlink ref="X128" r:id="rId321" display="https://twitter.com/#!/tietosuomi/status/1188795080766820352"/>
    <hyperlink ref="X129" r:id="rId322" display="https://twitter.com/#!/tietosuomi/status/1191029825374478336"/>
    <hyperlink ref="X130" r:id="rId323" display="https://twitter.com/#!/aaltoari/status/1188842000017178624"/>
    <hyperlink ref="X131" r:id="rId324" display="https://twitter.com/#!/tietosuomi/status/1188795080766820352"/>
    <hyperlink ref="X132" r:id="rId325" display="https://twitter.com/#!/tietosuomi/status/1191029825374478336"/>
    <hyperlink ref="X133" r:id="rId326" display="https://twitter.com/#!/aulipeltola/status/1191057153056002049"/>
    <hyperlink ref="X134" r:id="rId327" display="https://twitter.com/#!/hiedanranta/status/1191676549860339713"/>
    <hyperlink ref="X135" r:id="rId328" display="https://twitter.com/#!/reijovaliharju/status/1191799779921158152"/>
    <hyperlink ref="AZ112" r:id="rId329" display="https://api.twitter.com/1.1/geo/id/3a269fb4ff679ed1.json"/>
    <hyperlink ref="AZ113" r:id="rId330" display="https://api.twitter.com/1.1/geo/id/3a269fb4ff679ed1.json"/>
    <hyperlink ref="AZ120" r:id="rId331" display="https://api.twitter.com/1.1/geo/id/e3ba9e096a0fc232.json"/>
    <hyperlink ref="AZ121" r:id="rId332" display="https://api.twitter.com/1.1/geo/id/0caa8c7fd414f000.json"/>
    <hyperlink ref="AZ122" r:id="rId333" display="https://api.twitter.com/1.1/geo/id/0caa8c7fd414f000.json"/>
  </hyperlinks>
  <printOptions/>
  <pageMargins left="0.7" right="0.7" top="0.75" bottom="0.75" header="0.3" footer="0.3"/>
  <pageSetup horizontalDpi="600" verticalDpi="600" orientation="portrait" r:id="rId337"/>
  <legacyDrawing r:id="rId335"/>
  <tableParts>
    <tablePart r:id="rId33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1647</v>
      </c>
      <c r="B1" s="13" t="s">
        <v>1648</v>
      </c>
      <c r="C1" s="13" t="s">
        <v>1641</v>
      </c>
      <c r="D1" s="13" t="s">
        <v>1642</v>
      </c>
      <c r="E1" s="13" t="s">
        <v>1649</v>
      </c>
      <c r="F1" s="13" t="s">
        <v>144</v>
      </c>
      <c r="G1" s="13" t="s">
        <v>1650</v>
      </c>
      <c r="H1" s="13" t="s">
        <v>1651</v>
      </c>
      <c r="I1" s="13" t="s">
        <v>1652</v>
      </c>
      <c r="J1" s="13" t="s">
        <v>1653</v>
      </c>
      <c r="K1" s="13" t="s">
        <v>1654</v>
      </c>
      <c r="L1" s="13" t="s">
        <v>1655</v>
      </c>
    </row>
    <row r="2" spans="1:12" ht="15">
      <c r="A2" s="84" t="s">
        <v>1221</v>
      </c>
      <c r="B2" s="84" t="s">
        <v>1222</v>
      </c>
      <c r="C2" s="84">
        <v>8</v>
      </c>
      <c r="D2" s="118">
        <v>0.007035782734927155</v>
      </c>
      <c r="E2" s="118">
        <v>2.094733093753782</v>
      </c>
      <c r="F2" s="84" t="s">
        <v>1643</v>
      </c>
      <c r="G2" s="84" t="b">
        <v>0</v>
      </c>
      <c r="H2" s="84" t="b">
        <v>0</v>
      </c>
      <c r="I2" s="84" t="b">
        <v>0</v>
      </c>
      <c r="J2" s="84" t="b">
        <v>0</v>
      </c>
      <c r="K2" s="84" t="b">
        <v>0</v>
      </c>
      <c r="L2" s="84" t="b">
        <v>0</v>
      </c>
    </row>
    <row r="3" spans="1:12" ht="15">
      <c r="A3" s="84" t="s">
        <v>1222</v>
      </c>
      <c r="B3" s="84" t="s">
        <v>1223</v>
      </c>
      <c r="C3" s="84">
        <v>8</v>
      </c>
      <c r="D3" s="118">
        <v>0.007035782734927155</v>
      </c>
      <c r="E3" s="118">
        <v>2.094733093753782</v>
      </c>
      <c r="F3" s="84" t="s">
        <v>1643</v>
      </c>
      <c r="G3" s="84" t="b">
        <v>0</v>
      </c>
      <c r="H3" s="84" t="b">
        <v>0</v>
      </c>
      <c r="I3" s="84" t="b">
        <v>0</v>
      </c>
      <c r="J3" s="84" t="b">
        <v>0</v>
      </c>
      <c r="K3" s="84" t="b">
        <v>0</v>
      </c>
      <c r="L3" s="84" t="b">
        <v>0</v>
      </c>
    </row>
    <row r="4" spans="1:12" ht="15">
      <c r="A4" s="84" t="s">
        <v>1223</v>
      </c>
      <c r="B4" s="84" t="s">
        <v>1177</v>
      </c>
      <c r="C4" s="84">
        <v>8</v>
      </c>
      <c r="D4" s="118">
        <v>0.007035782734927155</v>
      </c>
      <c r="E4" s="118">
        <v>2.094733093753782</v>
      </c>
      <c r="F4" s="84" t="s">
        <v>1643</v>
      </c>
      <c r="G4" s="84" t="b">
        <v>0</v>
      </c>
      <c r="H4" s="84" t="b">
        <v>0</v>
      </c>
      <c r="I4" s="84" t="b">
        <v>0</v>
      </c>
      <c r="J4" s="84" t="b">
        <v>0</v>
      </c>
      <c r="K4" s="84" t="b">
        <v>0</v>
      </c>
      <c r="L4" s="84" t="b">
        <v>0</v>
      </c>
    </row>
    <row r="5" spans="1:12" ht="15">
      <c r="A5" s="84" t="s">
        <v>1177</v>
      </c>
      <c r="B5" s="84" t="s">
        <v>1224</v>
      </c>
      <c r="C5" s="84">
        <v>8</v>
      </c>
      <c r="D5" s="118">
        <v>0.007035782734927155</v>
      </c>
      <c r="E5" s="118">
        <v>2.094733093753782</v>
      </c>
      <c r="F5" s="84" t="s">
        <v>1643</v>
      </c>
      <c r="G5" s="84" t="b">
        <v>0</v>
      </c>
      <c r="H5" s="84" t="b">
        <v>0</v>
      </c>
      <c r="I5" s="84" t="b">
        <v>0</v>
      </c>
      <c r="J5" s="84" t="b">
        <v>0</v>
      </c>
      <c r="K5" s="84" t="b">
        <v>0</v>
      </c>
      <c r="L5" s="84" t="b">
        <v>0</v>
      </c>
    </row>
    <row r="6" spans="1:12" ht="15">
      <c r="A6" s="84" t="s">
        <v>1224</v>
      </c>
      <c r="B6" s="84" t="s">
        <v>1225</v>
      </c>
      <c r="C6" s="84">
        <v>8</v>
      </c>
      <c r="D6" s="118">
        <v>0.007035782734927155</v>
      </c>
      <c r="E6" s="118">
        <v>2.094733093753782</v>
      </c>
      <c r="F6" s="84" t="s">
        <v>1643</v>
      </c>
      <c r="G6" s="84" t="b">
        <v>0</v>
      </c>
      <c r="H6" s="84" t="b">
        <v>0</v>
      </c>
      <c r="I6" s="84" t="b">
        <v>0</v>
      </c>
      <c r="J6" s="84" t="b">
        <v>0</v>
      </c>
      <c r="K6" s="84" t="b">
        <v>0</v>
      </c>
      <c r="L6" s="84" t="b">
        <v>0</v>
      </c>
    </row>
    <row r="7" spans="1:12" ht="15">
      <c r="A7" s="84" t="s">
        <v>1225</v>
      </c>
      <c r="B7" s="84" t="s">
        <v>1226</v>
      </c>
      <c r="C7" s="84">
        <v>8</v>
      </c>
      <c r="D7" s="118">
        <v>0.007035782734927155</v>
      </c>
      <c r="E7" s="118">
        <v>2.094733093753782</v>
      </c>
      <c r="F7" s="84" t="s">
        <v>1643</v>
      </c>
      <c r="G7" s="84" t="b">
        <v>0</v>
      </c>
      <c r="H7" s="84" t="b">
        <v>0</v>
      </c>
      <c r="I7" s="84" t="b">
        <v>0</v>
      </c>
      <c r="J7" s="84" t="b">
        <v>0</v>
      </c>
      <c r="K7" s="84" t="b">
        <v>0</v>
      </c>
      <c r="L7" s="84" t="b">
        <v>0</v>
      </c>
    </row>
    <row r="8" spans="1:12" ht="15">
      <c r="A8" s="84" t="s">
        <v>1226</v>
      </c>
      <c r="B8" s="84" t="s">
        <v>1227</v>
      </c>
      <c r="C8" s="84">
        <v>8</v>
      </c>
      <c r="D8" s="118">
        <v>0.007035782734927155</v>
      </c>
      <c r="E8" s="118">
        <v>2.094733093753782</v>
      </c>
      <c r="F8" s="84" t="s">
        <v>1643</v>
      </c>
      <c r="G8" s="84" t="b">
        <v>0</v>
      </c>
      <c r="H8" s="84" t="b">
        <v>0</v>
      </c>
      <c r="I8" s="84" t="b">
        <v>0</v>
      </c>
      <c r="J8" s="84" t="b">
        <v>0</v>
      </c>
      <c r="K8" s="84" t="b">
        <v>0</v>
      </c>
      <c r="L8" s="84" t="b">
        <v>0</v>
      </c>
    </row>
    <row r="9" spans="1:12" ht="15">
      <c r="A9" s="84" t="s">
        <v>1227</v>
      </c>
      <c r="B9" s="84" t="s">
        <v>1228</v>
      </c>
      <c r="C9" s="84">
        <v>8</v>
      </c>
      <c r="D9" s="118">
        <v>0.007035782734927155</v>
      </c>
      <c r="E9" s="118">
        <v>2.094733093753782</v>
      </c>
      <c r="F9" s="84" t="s">
        <v>1643</v>
      </c>
      <c r="G9" s="84" t="b">
        <v>0</v>
      </c>
      <c r="H9" s="84" t="b">
        <v>0</v>
      </c>
      <c r="I9" s="84" t="b">
        <v>0</v>
      </c>
      <c r="J9" s="84" t="b">
        <v>0</v>
      </c>
      <c r="K9" s="84" t="b">
        <v>0</v>
      </c>
      <c r="L9" s="84" t="b">
        <v>0</v>
      </c>
    </row>
    <row r="10" spans="1:12" ht="15">
      <c r="A10" s="84" t="s">
        <v>1497</v>
      </c>
      <c r="B10" s="84" t="s">
        <v>1498</v>
      </c>
      <c r="C10" s="84">
        <v>8</v>
      </c>
      <c r="D10" s="118">
        <v>0.007035782734927155</v>
      </c>
      <c r="E10" s="118">
        <v>2.094733093753782</v>
      </c>
      <c r="F10" s="84" t="s">
        <v>1643</v>
      </c>
      <c r="G10" s="84" t="b">
        <v>0</v>
      </c>
      <c r="H10" s="84" t="b">
        <v>0</v>
      </c>
      <c r="I10" s="84" t="b">
        <v>0</v>
      </c>
      <c r="J10" s="84" t="b">
        <v>0</v>
      </c>
      <c r="K10" s="84" t="b">
        <v>0</v>
      </c>
      <c r="L10" s="84" t="b">
        <v>0</v>
      </c>
    </row>
    <row r="11" spans="1:12" ht="15">
      <c r="A11" s="84" t="s">
        <v>1498</v>
      </c>
      <c r="B11" s="84" t="s">
        <v>1217</v>
      </c>
      <c r="C11" s="84">
        <v>8</v>
      </c>
      <c r="D11" s="118">
        <v>0.007035782734927155</v>
      </c>
      <c r="E11" s="118">
        <v>1.9978230807457256</v>
      </c>
      <c r="F11" s="84" t="s">
        <v>1643</v>
      </c>
      <c r="G11" s="84" t="b">
        <v>0</v>
      </c>
      <c r="H11" s="84" t="b">
        <v>0</v>
      </c>
      <c r="I11" s="84" t="b">
        <v>0</v>
      </c>
      <c r="J11" s="84" t="b">
        <v>0</v>
      </c>
      <c r="K11" s="84" t="b">
        <v>0</v>
      </c>
      <c r="L11" s="84" t="b">
        <v>0</v>
      </c>
    </row>
    <row r="12" spans="1:12" ht="15">
      <c r="A12" s="84" t="s">
        <v>1217</v>
      </c>
      <c r="B12" s="84" t="s">
        <v>1499</v>
      </c>
      <c r="C12" s="84">
        <v>8</v>
      </c>
      <c r="D12" s="118">
        <v>0.007035782734927155</v>
      </c>
      <c r="E12" s="118">
        <v>1.9978230807457256</v>
      </c>
      <c r="F12" s="84" t="s">
        <v>1643</v>
      </c>
      <c r="G12" s="84" t="b">
        <v>0</v>
      </c>
      <c r="H12" s="84" t="b">
        <v>0</v>
      </c>
      <c r="I12" s="84" t="b">
        <v>0</v>
      </c>
      <c r="J12" s="84" t="b">
        <v>0</v>
      </c>
      <c r="K12" s="84" t="b">
        <v>0</v>
      </c>
      <c r="L12" s="84" t="b">
        <v>0</v>
      </c>
    </row>
    <row r="13" spans="1:12" ht="15">
      <c r="A13" s="84" t="s">
        <v>1499</v>
      </c>
      <c r="B13" s="84" t="s">
        <v>1500</v>
      </c>
      <c r="C13" s="84">
        <v>8</v>
      </c>
      <c r="D13" s="118">
        <v>0.007035782734927155</v>
      </c>
      <c r="E13" s="118">
        <v>2.094733093753782</v>
      </c>
      <c r="F13" s="84" t="s">
        <v>1643</v>
      </c>
      <c r="G13" s="84" t="b">
        <v>0</v>
      </c>
      <c r="H13" s="84" t="b">
        <v>0</v>
      </c>
      <c r="I13" s="84" t="b">
        <v>0</v>
      </c>
      <c r="J13" s="84" t="b">
        <v>0</v>
      </c>
      <c r="K13" s="84" t="b">
        <v>0</v>
      </c>
      <c r="L13" s="84" t="b">
        <v>0</v>
      </c>
    </row>
    <row r="14" spans="1:12" ht="15">
      <c r="A14" s="84" t="s">
        <v>1500</v>
      </c>
      <c r="B14" s="84" t="s">
        <v>1501</v>
      </c>
      <c r="C14" s="84">
        <v>8</v>
      </c>
      <c r="D14" s="118">
        <v>0.007035782734927155</v>
      </c>
      <c r="E14" s="118">
        <v>2.094733093753782</v>
      </c>
      <c r="F14" s="84" t="s">
        <v>1643</v>
      </c>
      <c r="G14" s="84" t="b">
        <v>0</v>
      </c>
      <c r="H14" s="84" t="b">
        <v>0</v>
      </c>
      <c r="I14" s="84" t="b">
        <v>0</v>
      </c>
      <c r="J14" s="84" t="b">
        <v>0</v>
      </c>
      <c r="K14" s="84" t="b">
        <v>0</v>
      </c>
      <c r="L14" s="84" t="b">
        <v>0</v>
      </c>
    </row>
    <row r="15" spans="1:12" ht="15">
      <c r="A15" s="84" t="s">
        <v>1501</v>
      </c>
      <c r="B15" s="84" t="s">
        <v>1213</v>
      </c>
      <c r="C15" s="84">
        <v>8</v>
      </c>
      <c r="D15" s="118">
        <v>0.007035782734927155</v>
      </c>
      <c r="E15" s="118">
        <v>1.9186418346981007</v>
      </c>
      <c r="F15" s="84" t="s">
        <v>1643</v>
      </c>
      <c r="G15" s="84" t="b">
        <v>0</v>
      </c>
      <c r="H15" s="84" t="b">
        <v>0</v>
      </c>
      <c r="I15" s="84" t="b">
        <v>0</v>
      </c>
      <c r="J15" s="84" t="b">
        <v>0</v>
      </c>
      <c r="K15" s="84" t="b">
        <v>0</v>
      </c>
      <c r="L15" s="84" t="b">
        <v>0</v>
      </c>
    </row>
    <row r="16" spans="1:12" ht="15">
      <c r="A16" s="84" t="s">
        <v>1213</v>
      </c>
      <c r="B16" s="84" t="s">
        <v>1502</v>
      </c>
      <c r="C16" s="84">
        <v>8</v>
      </c>
      <c r="D16" s="118">
        <v>0.007035782734927155</v>
      </c>
      <c r="E16" s="118">
        <v>1.8838797284388886</v>
      </c>
      <c r="F16" s="84" t="s">
        <v>1643</v>
      </c>
      <c r="G16" s="84" t="b">
        <v>0</v>
      </c>
      <c r="H16" s="84" t="b">
        <v>0</v>
      </c>
      <c r="I16" s="84" t="b">
        <v>0</v>
      </c>
      <c r="J16" s="84" t="b">
        <v>0</v>
      </c>
      <c r="K16" s="84" t="b">
        <v>0</v>
      </c>
      <c r="L16" s="84" t="b">
        <v>0</v>
      </c>
    </row>
    <row r="17" spans="1:12" ht="15">
      <c r="A17" s="84" t="s">
        <v>1502</v>
      </c>
      <c r="B17" s="84" t="s">
        <v>1503</v>
      </c>
      <c r="C17" s="84">
        <v>8</v>
      </c>
      <c r="D17" s="118">
        <v>0.007035782734927155</v>
      </c>
      <c r="E17" s="118">
        <v>2.094733093753782</v>
      </c>
      <c r="F17" s="84" t="s">
        <v>1643</v>
      </c>
      <c r="G17" s="84" t="b">
        <v>0</v>
      </c>
      <c r="H17" s="84" t="b">
        <v>0</v>
      </c>
      <c r="I17" s="84" t="b">
        <v>0</v>
      </c>
      <c r="J17" s="84" t="b">
        <v>0</v>
      </c>
      <c r="K17" s="84" t="b">
        <v>0</v>
      </c>
      <c r="L17" s="84" t="b">
        <v>0</v>
      </c>
    </row>
    <row r="18" spans="1:12" ht="15">
      <c r="A18" s="84" t="s">
        <v>1503</v>
      </c>
      <c r="B18" s="84" t="s">
        <v>1214</v>
      </c>
      <c r="C18" s="84">
        <v>8</v>
      </c>
      <c r="D18" s="118">
        <v>0.007035782734927155</v>
      </c>
      <c r="E18" s="118">
        <v>1.9186418346981007</v>
      </c>
      <c r="F18" s="84" t="s">
        <v>1643</v>
      </c>
      <c r="G18" s="84" t="b">
        <v>0</v>
      </c>
      <c r="H18" s="84" t="b">
        <v>0</v>
      </c>
      <c r="I18" s="84" t="b">
        <v>0</v>
      </c>
      <c r="J18" s="84" t="b">
        <v>0</v>
      </c>
      <c r="K18" s="84" t="b">
        <v>0</v>
      </c>
      <c r="L18" s="84" t="b">
        <v>0</v>
      </c>
    </row>
    <row r="19" spans="1:12" ht="15">
      <c r="A19" s="84" t="s">
        <v>1214</v>
      </c>
      <c r="B19" s="84" t="s">
        <v>1504</v>
      </c>
      <c r="C19" s="84">
        <v>8</v>
      </c>
      <c r="D19" s="118">
        <v>0.007035782734927155</v>
      </c>
      <c r="E19" s="118">
        <v>1.9186418346981007</v>
      </c>
      <c r="F19" s="84" t="s">
        <v>1643</v>
      </c>
      <c r="G19" s="84" t="b">
        <v>0</v>
      </c>
      <c r="H19" s="84" t="b">
        <v>0</v>
      </c>
      <c r="I19" s="84" t="b">
        <v>0</v>
      </c>
      <c r="J19" s="84" t="b">
        <v>0</v>
      </c>
      <c r="K19" s="84" t="b">
        <v>0</v>
      </c>
      <c r="L19" s="84" t="b">
        <v>0</v>
      </c>
    </row>
    <row r="20" spans="1:12" ht="15">
      <c r="A20" s="84" t="s">
        <v>1504</v>
      </c>
      <c r="B20" s="84" t="s">
        <v>1230</v>
      </c>
      <c r="C20" s="84">
        <v>8</v>
      </c>
      <c r="D20" s="118">
        <v>0.007035782734927155</v>
      </c>
      <c r="E20" s="118">
        <v>1.9978230807457256</v>
      </c>
      <c r="F20" s="84" t="s">
        <v>1643</v>
      </c>
      <c r="G20" s="84" t="b">
        <v>0</v>
      </c>
      <c r="H20" s="84" t="b">
        <v>0</v>
      </c>
      <c r="I20" s="84" t="b">
        <v>0</v>
      </c>
      <c r="J20" s="84" t="b">
        <v>0</v>
      </c>
      <c r="K20" s="84" t="b">
        <v>0</v>
      </c>
      <c r="L20" s="84" t="b">
        <v>0</v>
      </c>
    </row>
    <row r="21" spans="1:12" ht="15">
      <c r="A21" s="84" t="s">
        <v>232</v>
      </c>
      <c r="B21" s="84" t="s">
        <v>1221</v>
      </c>
      <c r="C21" s="84">
        <v>7</v>
      </c>
      <c r="D21" s="118">
        <v>0.006537835860019727</v>
      </c>
      <c r="E21" s="118">
        <v>2.1527250407314686</v>
      </c>
      <c r="F21" s="84" t="s">
        <v>1643</v>
      </c>
      <c r="G21" s="84" t="b">
        <v>0</v>
      </c>
      <c r="H21" s="84" t="b">
        <v>0</v>
      </c>
      <c r="I21" s="84" t="b">
        <v>0</v>
      </c>
      <c r="J21" s="84" t="b">
        <v>0</v>
      </c>
      <c r="K21" s="84" t="b">
        <v>0</v>
      </c>
      <c r="L21" s="84" t="b">
        <v>0</v>
      </c>
    </row>
    <row r="22" spans="1:12" ht="15">
      <c r="A22" s="84" t="s">
        <v>228</v>
      </c>
      <c r="B22" s="84" t="s">
        <v>1497</v>
      </c>
      <c r="C22" s="84">
        <v>7</v>
      </c>
      <c r="D22" s="118">
        <v>0.006537835860019727</v>
      </c>
      <c r="E22" s="118">
        <v>1.9186418346981007</v>
      </c>
      <c r="F22" s="84" t="s">
        <v>1643</v>
      </c>
      <c r="G22" s="84" t="b">
        <v>0</v>
      </c>
      <c r="H22" s="84" t="b">
        <v>0</v>
      </c>
      <c r="I22" s="84" t="b">
        <v>0</v>
      </c>
      <c r="J22" s="84" t="b">
        <v>0</v>
      </c>
      <c r="K22" s="84" t="b">
        <v>0</v>
      </c>
      <c r="L22" s="84" t="b">
        <v>0</v>
      </c>
    </row>
    <row r="23" spans="1:12" ht="15">
      <c r="A23" s="84" t="s">
        <v>1243</v>
      </c>
      <c r="B23" s="84" t="s">
        <v>1244</v>
      </c>
      <c r="C23" s="84">
        <v>7</v>
      </c>
      <c r="D23" s="118">
        <v>0.006537835860019727</v>
      </c>
      <c r="E23" s="118">
        <v>2.094733093753782</v>
      </c>
      <c r="F23" s="84" t="s">
        <v>1643</v>
      </c>
      <c r="G23" s="84" t="b">
        <v>0</v>
      </c>
      <c r="H23" s="84" t="b">
        <v>0</v>
      </c>
      <c r="I23" s="84" t="b">
        <v>0</v>
      </c>
      <c r="J23" s="84" t="b">
        <v>0</v>
      </c>
      <c r="K23" s="84" t="b">
        <v>0</v>
      </c>
      <c r="L23" s="84" t="b">
        <v>0</v>
      </c>
    </row>
    <row r="24" spans="1:12" ht="15">
      <c r="A24" s="84" t="s">
        <v>1244</v>
      </c>
      <c r="B24" s="84" t="s">
        <v>1245</v>
      </c>
      <c r="C24" s="84">
        <v>7</v>
      </c>
      <c r="D24" s="118">
        <v>0.006537835860019727</v>
      </c>
      <c r="E24" s="118">
        <v>2.094733093753782</v>
      </c>
      <c r="F24" s="84" t="s">
        <v>1643</v>
      </c>
      <c r="G24" s="84" t="b">
        <v>0</v>
      </c>
      <c r="H24" s="84" t="b">
        <v>0</v>
      </c>
      <c r="I24" s="84" t="b">
        <v>0</v>
      </c>
      <c r="J24" s="84" t="b">
        <v>0</v>
      </c>
      <c r="K24" s="84" t="b">
        <v>0</v>
      </c>
      <c r="L24" s="84" t="b">
        <v>0</v>
      </c>
    </row>
    <row r="25" spans="1:12" ht="15">
      <c r="A25" s="84" t="s">
        <v>1245</v>
      </c>
      <c r="B25" s="84" t="s">
        <v>1246</v>
      </c>
      <c r="C25" s="84">
        <v>7</v>
      </c>
      <c r="D25" s="118">
        <v>0.006537835860019727</v>
      </c>
      <c r="E25" s="118">
        <v>2.1527250407314686</v>
      </c>
      <c r="F25" s="84" t="s">
        <v>1643</v>
      </c>
      <c r="G25" s="84" t="b">
        <v>0</v>
      </c>
      <c r="H25" s="84" t="b">
        <v>0</v>
      </c>
      <c r="I25" s="84" t="b">
        <v>0</v>
      </c>
      <c r="J25" s="84" t="b">
        <v>0</v>
      </c>
      <c r="K25" s="84" t="b">
        <v>0</v>
      </c>
      <c r="L25" s="84" t="b">
        <v>0</v>
      </c>
    </row>
    <row r="26" spans="1:12" ht="15">
      <c r="A26" s="84" t="s">
        <v>1246</v>
      </c>
      <c r="B26" s="84" t="s">
        <v>1247</v>
      </c>
      <c r="C26" s="84">
        <v>7</v>
      </c>
      <c r="D26" s="118">
        <v>0.006537835860019727</v>
      </c>
      <c r="E26" s="118">
        <v>2.1527250407314686</v>
      </c>
      <c r="F26" s="84" t="s">
        <v>1643</v>
      </c>
      <c r="G26" s="84" t="b">
        <v>0</v>
      </c>
      <c r="H26" s="84" t="b">
        <v>0</v>
      </c>
      <c r="I26" s="84" t="b">
        <v>0</v>
      </c>
      <c r="J26" s="84" t="b">
        <v>0</v>
      </c>
      <c r="K26" s="84" t="b">
        <v>0</v>
      </c>
      <c r="L26" s="84" t="b">
        <v>0</v>
      </c>
    </row>
    <row r="27" spans="1:12" ht="15">
      <c r="A27" s="84" t="s">
        <v>1247</v>
      </c>
      <c r="B27" s="84" t="s">
        <v>1248</v>
      </c>
      <c r="C27" s="84">
        <v>7</v>
      </c>
      <c r="D27" s="118">
        <v>0.006537835860019727</v>
      </c>
      <c r="E27" s="118">
        <v>2.1527250407314686</v>
      </c>
      <c r="F27" s="84" t="s">
        <v>1643</v>
      </c>
      <c r="G27" s="84" t="b">
        <v>0</v>
      </c>
      <c r="H27" s="84" t="b">
        <v>0</v>
      </c>
      <c r="I27" s="84" t="b">
        <v>0</v>
      </c>
      <c r="J27" s="84" t="b">
        <v>0</v>
      </c>
      <c r="K27" s="84" t="b">
        <v>0</v>
      </c>
      <c r="L27" s="84" t="b">
        <v>0</v>
      </c>
    </row>
    <row r="28" spans="1:12" ht="15">
      <c r="A28" s="84" t="s">
        <v>1248</v>
      </c>
      <c r="B28" s="84" t="s">
        <v>1249</v>
      </c>
      <c r="C28" s="84">
        <v>7</v>
      </c>
      <c r="D28" s="118">
        <v>0.006537835860019727</v>
      </c>
      <c r="E28" s="118">
        <v>2.1527250407314686</v>
      </c>
      <c r="F28" s="84" t="s">
        <v>1643</v>
      </c>
      <c r="G28" s="84" t="b">
        <v>0</v>
      </c>
      <c r="H28" s="84" t="b">
        <v>0</v>
      </c>
      <c r="I28" s="84" t="b">
        <v>0</v>
      </c>
      <c r="J28" s="84" t="b">
        <v>0</v>
      </c>
      <c r="K28" s="84" t="b">
        <v>0</v>
      </c>
      <c r="L28" s="84" t="b">
        <v>0</v>
      </c>
    </row>
    <row r="29" spans="1:12" ht="15">
      <c r="A29" s="84" t="s">
        <v>1249</v>
      </c>
      <c r="B29" s="84" t="s">
        <v>1250</v>
      </c>
      <c r="C29" s="84">
        <v>7</v>
      </c>
      <c r="D29" s="118">
        <v>0.006537835860019727</v>
      </c>
      <c r="E29" s="118">
        <v>2.1527250407314686</v>
      </c>
      <c r="F29" s="84" t="s">
        <v>1643</v>
      </c>
      <c r="G29" s="84" t="b">
        <v>0</v>
      </c>
      <c r="H29" s="84" t="b">
        <v>0</v>
      </c>
      <c r="I29" s="84" t="b">
        <v>0</v>
      </c>
      <c r="J29" s="84" t="b">
        <v>0</v>
      </c>
      <c r="K29" s="84" t="b">
        <v>0</v>
      </c>
      <c r="L29" s="84" t="b">
        <v>0</v>
      </c>
    </row>
    <row r="30" spans="1:12" ht="15">
      <c r="A30" s="84" t="s">
        <v>1250</v>
      </c>
      <c r="B30" s="84" t="s">
        <v>1251</v>
      </c>
      <c r="C30" s="84">
        <v>7</v>
      </c>
      <c r="D30" s="118">
        <v>0.006537835860019727</v>
      </c>
      <c r="E30" s="118">
        <v>2.1527250407314686</v>
      </c>
      <c r="F30" s="84" t="s">
        <v>1643</v>
      </c>
      <c r="G30" s="84" t="b">
        <v>0</v>
      </c>
      <c r="H30" s="84" t="b">
        <v>0</v>
      </c>
      <c r="I30" s="84" t="b">
        <v>0</v>
      </c>
      <c r="J30" s="84" t="b">
        <v>0</v>
      </c>
      <c r="K30" s="84" t="b">
        <v>0</v>
      </c>
      <c r="L30" s="84" t="b">
        <v>0</v>
      </c>
    </row>
    <row r="31" spans="1:12" ht="15">
      <c r="A31" s="84" t="s">
        <v>1251</v>
      </c>
      <c r="B31" s="84" t="s">
        <v>1505</v>
      </c>
      <c r="C31" s="84">
        <v>7</v>
      </c>
      <c r="D31" s="118">
        <v>0.006537835860019727</v>
      </c>
      <c r="E31" s="118">
        <v>2.1527250407314686</v>
      </c>
      <c r="F31" s="84" t="s">
        <v>1643</v>
      </c>
      <c r="G31" s="84" t="b">
        <v>0</v>
      </c>
      <c r="H31" s="84" t="b">
        <v>0</v>
      </c>
      <c r="I31" s="84" t="b">
        <v>0</v>
      </c>
      <c r="J31" s="84" t="b">
        <v>0</v>
      </c>
      <c r="K31" s="84" t="b">
        <v>0</v>
      </c>
      <c r="L31" s="84" t="b">
        <v>0</v>
      </c>
    </row>
    <row r="32" spans="1:12" ht="15">
      <c r="A32" s="84" t="s">
        <v>1505</v>
      </c>
      <c r="B32" s="84" t="s">
        <v>1212</v>
      </c>
      <c r="C32" s="84">
        <v>7</v>
      </c>
      <c r="D32" s="118">
        <v>0.006537835860019727</v>
      </c>
      <c r="E32" s="118">
        <v>1.5207018260260632</v>
      </c>
      <c r="F32" s="84" t="s">
        <v>1643</v>
      </c>
      <c r="G32" s="84" t="b">
        <v>0</v>
      </c>
      <c r="H32" s="84" t="b">
        <v>0</v>
      </c>
      <c r="I32" s="84" t="b">
        <v>0</v>
      </c>
      <c r="J32" s="84" t="b">
        <v>0</v>
      </c>
      <c r="K32" s="84" t="b">
        <v>0</v>
      </c>
      <c r="L32" s="84" t="b">
        <v>0</v>
      </c>
    </row>
    <row r="33" spans="1:12" ht="15">
      <c r="A33" s="84" t="s">
        <v>1212</v>
      </c>
      <c r="B33" s="84" t="s">
        <v>1506</v>
      </c>
      <c r="C33" s="84">
        <v>7</v>
      </c>
      <c r="D33" s="118">
        <v>0.006537835860019727</v>
      </c>
      <c r="E33" s="118">
        <v>1.5207018260260632</v>
      </c>
      <c r="F33" s="84" t="s">
        <v>1643</v>
      </c>
      <c r="G33" s="84" t="b">
        <v>0</v>
      </c>
      <c r="H33" s="84" t="b">
        <v>0</v>
      </c>
      <c r="I33" s="84" t="b">
        <v>0</v>
      </c>
      <c r="J33" s="84" t="b">
        <v>0</v>
      </c>
      <c r="K33" s="84" t="b">
        <v>0</v>
      </c>
      <c r="L33" s="84" t="b">
        <v>0</v>
      </c>
    </row>
    <row r="34" spans="1:12" ht="15">
      <c r="A34" s="84" t="s">
        <v>1233</v>
      </c>
      <c r="B34" s="84" t="s">
        <v>1234</v>
      </c>
      <c r="C34" s="84">
        <v>6</v>
      </c>
      <c r="D34" s="118">
        <v>0.005981378798986531</v>
      </c>
      <c r="E34" s="118">
        <v>2.2196718303620817</v>
      </c>
      <c r="F34" s="84" t="s">
        <v>1643</v>
      </c>
      <c r="G34" s="84" t="b">
        <v>0</v>
      </c>
      <c r="H34" s="84" t="b">
        <v>0</v>
      </c>
      <c r="I34" s="84" t="b">
        <v>0</v>
      </c>
      <c r="J34" s="84" t="b">
        <v>0</v>
      </c>
      <c r="K34" s="84" t="b">
        <v>0</v>
      </c>
      <c r="L34" s="84" t="b">
        <v>0</v>
      </c>
    </row>
    <row r="35" spans="1:12" ht="15">
      <c r="A35" s="84" t="s">
        <v>1234</v>
      </c>
      <c r="B35" s="84" t="s">
        <v>1235</v>
      </c>
      <c r="C35" s="84">
        <v>6</v>
      </c>
      <c r="D35" s="118">
        <v>0.005981378798986531</v>
      </c>
      <c r="E35" s="118">
        <v>2.2196718303620817</v>
      </c>
      <c r="F35" s="84" t="s">
        <v>1643</v>
      </c>
      <c r="G35" s="84" t="b">
        <v>0</v>
      </c>
      <c r="H35" s="84" t="b">
        <v>0</v>
      </c>
      <c r="I35" s="84" t="b">
        <v>0</v>
      </c>
      <c r="J35" s="84" t="b">
        <v>0</v>
      </c>
      <c r="K35" s="84" t="b">
        <v>0</v>
      </c>
      <c r="L35" s="84" t="b">
        <v>0</v>
      </c>
    </row>
    <row r="36" spans="1:12" ht="15">
      <c r="A36" s="84" t="s">
        <v>1235</v>
      </c>
      <c r="B36" s="84" t="s">
        <v>1236</v>
      </c>
      <c r="C36" s="84">
        <v>6</v>
      </c>
      <c r="D36" s="118">
        <v>0.005981378798986531</v>
      </c>
      <c r="E36" s="118">
        <v>2.1527250407314686</v>
      </c>
      <c r="F36" s="84" t="s">
        <v>1643</v>
      </c>
      <c r="G36" s="84" t="b">
        <v>0</v>
      </c>
      <c r="H36" s="84" t="b">
        <v>0</v>
      </c>
      <c r="I36" s="84" t="b">
        <v>0</v>
      </c>
      <c r="J36" s="84" t="b">
        <v>0</v>
      </c>
      <c r="K36" s="84" t="b">
        <v>0</v>
      </c>
      <c r="L36" s="84" t="b">
        <v>0</v>
      </c>
    </row>
    <row r="37" spans="1:12" ht="15">
      <c r="A37" s="84" t="s">
        <v>1236</v>
      </c>
      <c r="B37" s="84" t="s">
        <v>1237</v>
      </c>
      <c r="C37" s="84">
        <v>6</v>
      </c>
      <c r="D37" s="118">
        <v>0.005981378798986531</v>
      </c>
      <c r="E37" s="118">
        <v>2.1527250407314686</v>
      </c>
      <c r="F37" s="84" t="s">
        <v>1643</v>
      </c>
      <c r="G37" s="84" t="b">
        <v>0</v>
      </c>
      <c r="H37" s="84" t="b">
        <v>0</v>
      </c>
      <c r="I37" s="84" t="b">
        <v>0</v>
      </c>
      <c r="J37" s="84" t="b">
        <v>0</v>
      </c>
      <c r="K37" s="84" t="b">
        <v>0</v>
      </c>
      <c r="L37" s="84" t="b">
        <v>0</v>
      </c>
    </row>
    <row r="38" spans="1:12" ht="15">
      <c r="A38" s="84" t="s">
        <v>1237</v>
      </c>
      <c r="B38" s="84" t="s">
        <v>1238</v>
      </c>
      <c r="C38" s="84">
        <v>6</v>
      </c>
      <c r="D38" s="118">
        <v>0.005981378798986531</v>
      </c>
      <c r="E38" s="118">
        <v>2.2196718303620817</v>
      </c>
      <c r="F38" s="84" t="s">
        <v>1643</v>
      </c>
      <c r="G38" s="84" t="b">
        <v>0</v>
      </c>
      <c r="H38" s="84" t="b">
        <v>0</v>
      </c>
      <c r="I38" s="84" t="b">
        <v>0</v>
      </c>
      <c r="J38" s="84" t="b">
        <v>0</v>
      </c>
      <c r="K38" s="84" t="b">
        <v>0</v>
      </c>
      <c r="L38" s="84" t="b">
        <v>0</v>
      </c>
    </row>
    <row r="39" spans="1:12" ht="15">
      <c r="A39" s="84" t="s">
        <v>1238</v>
      </c>
      <c r="B39" s="84" t="s">
        <v>1239</v>
      </c>
      <c r="C39" s="84">
        <v>6</v>
      </c>
      <c r="D39" s="118">
        <v>0.005981378798986531</v>
      </c>
      <c r="E39" s="118">
        <v>2.2196718303620817</v>
      </c>
      <c r="F39" s="84" t="s">
        <v>1643</v>
      </c>
      <c r="G39" s="84" t="b">
        <v>0</v>
      </c>
      <c r="H39" s="84" t="b">
        <v>0</v>
      </c>
      <c r="I39" s="84" t="b">
        <v>0</v>
      </c>
      <c r="J39" s="84" t="b">
        <v>0</v>
      </c>
      <c r="K39" s="84" t="b">
        <v>0</v>
      </c>
      <c r="L39" s="84" t="b">
        <v>0</v>
      </c>
    </row>
    <row r="40" spans="1:12" ht="15">
      <c r="A40" s="84" t="s">
        <v>1239</v>
      </c>
      <c r="B40" s="84" t="s">
        <v>1240</v>
      </c>
      <c r="C40" s="84">
        <v>6</v>
      </c>
      <c r="D40" s="118">
        <v>0.005981378798986531</v>
      </c>
      <c r="E40" s="118">
        <v>2.2196718303620817</v>
      </c>
      <c r="F40" s="84" t="s">
        <v>1643</v>
      </c>
      <c r="G40" s="84" t="b">
        <v>0</v>
      </c>
      <c r="H40" s="84" t="b">
        <v>0</v>
      </c>
      <c r="I40" s="84" t="b">
        <v>0</v>
      </c>
      <c r="J40" s="84" t="b">
        <v>0</v>
      </c>
      <c r="K40" s="84" t="b">
        <v>0</v>
      </c>
      <c r="L40" s="84" t="b">
        <v>0</v>
      </c>
    </row>
    <row r="41" spans="1:12" ht="15">
      <c r="A41" s="84" t="s">
        <v>1240</v>
      </c>
      <c r="B41" s="84" t="s">
        <v>1241</v>
      </c>
      <c r="C41" s="84">
        <v>6</v>
      </c>
      <c r="D41" s="118">
        <v>0.005981378798986531</v>
      </c>
      <c r="E41" s="118">
        <v>2.2196718303620817</v>
      </c>
      <c r="F41" s="84" t="s">
        <v>1643</v>
      </c>
      <c r="G41" s="84" t="b">
        <v>0</v>
      </c>
      <c r="H41" s="84" t="b">
        <v>0</v>
      </c>
      <c r="I41" s="84" t="b">
        <v>0</v>
      </c>
      <c r="J41" s="84" t="b">
        <v>0</v>
      </c>
      <c r="K41" s="84" t="b">
        <v>0</v>
      </c>
      <c r="L41" s="84" t="b">
        <v>0</v>
      </c>
    </row>
    <row r="42" spans="1:12" ht="15">
      <c r="A42" s="84" t="s">
        <v>248</v>
      </c>
      <c r="B42" s="84" t="s">
        <v>1243</v>
      </c>
      <c r="C42" s="84">
        <v>6</v>
      </c>
      <c r="D42" s="118">
        <v>0.005981378798986531</v>
      </c>
      <c r="E42" s="118">
        <v>1.9978230807457256</v>
      </c>
      <c r="F42" s="84" t="s">
        <v>1643</v>
      </c>
      <c r="G42" s="84" t="b">
        <v>0</v>
      </c>
      <c r="H42" s="84" t="b">
        <v>0</v>
      </c>
      <c r="I42" s="84" t="b">
        <v>0</v>
      </c>
      <c r="J42" s="84" t="b">
        <v>0</v>
      </c>
      <c r="K42" s="84" t="b">
        <v>0</v>
      </c>
      <c r="L42" s="84" t="b">
        <v>0</v>
      </c>
    </row>
    <row r="43" spans="1:12" ht="15">
      <c r="A43" s="84" t="s">
        <v>1506</v>
      </c>
      <c r="B43" s="84" t="s">
        <v>1509</v>
      </c>
      <c r="C43" s="84">
        <v>6</v>
      </c>
      <c r="D43" s="118">
        <v>0.005981378798986531</v>
      </c>
      <c r="E43" s="118">
        <v>2.1527250407314686</v>
      </c>
      <c r="F43" s="84" t="s">
        <v>1643</v>
      </c>
      <c r="G43" s="84" t="b">
        <v>0</v>
      </c>
      <c r="H43" s="84" t="b">
        <v>0</v>
      </c>
      <c r="I43" s="84" t="b">
        <v>0</v>
      </c>
      <c r="J43" s="84" t="b">
        <v>0</v>
      </c>
      <c r="K43" s="84" t="b">
        <v>0</v>
      </c>
      <c r="L43" s="84" t="b">
        <v>0</v>
      </c>
    </row>
    <row r="44" spans="1:12" ht="15">
      <c r="A44" s="84" t="s">
        <v>1241</v>
      </c>
      <c r="B44" s="84" t="s">
        <v>1510</v>
      </c>
      <c r="C44" s="84">
        <v>5</v>
      </c>
      <c r="D44" s="118">
        <v>0.005356574654141149</v>
      </c>
      <c r="E44" s="118">
        <v>2.2196718303620817</v>
      </c>
      <c r="F44" s="84" t="s">
        <v>1643</v>
      </c>
      <c r="G44" s="84" t="b">
        <v>0</v>
      </c>
      <c r="H44" s="84" t="b">
        <v>0</v>
      </c>
      <c r="I44" s="84" t="b">
        <v>0</v>
      </c>
      <c r="J44" s="84" t="b">
        <v>0</v>
      </c>
      <c r="K44" s="84" t="b">
        <v>0</v>
      </c>
      <c r="L44" s="84" t="b">
        <v>0</v>
      </c>
    </row>
    <row r="45" spans="1:12" ht="15">
      <c r="A45" s="84" t="s">
        <v>1232</v>
      </c>
      <c r="B45" s="84" t="s">
        <v>1512</v>
      </c>
      <c r="C45" s="84">
        <v>5</v>
      </c>
      <c r="D45" s="118">
        <v>0.005356574654141149</v>
      </c>
      <c r="E45" s="118">
        <v>2.1527250407314686</v>
      </c>
      <c r="F45" s="84" t="s">
        <v>1643</v>
      </c>
      <c r="G45" s="84" t="b">
        <v>0</v>
      </c>
      <c r="H45" s="84" t="b">
        <v>0</v>
      </c>
      <c r="I45" s="84" t="b">
        <v>0</v>
      </c>
      <c r="J45" s="84" t="b">
        <v>0</v>
      </c>
      <c r="K45" s="84" t="b">
        <v>0</v>
      </c>
      <c r="L45" s="84" t="b">
        <v>0</v>
      </c>
    </row>
    <row r="46" spans="1:12" ht="15">
      <c r="A46" s="84" t="s">
        <v>246</v>
      </c>
      <c r="B46" s="84" t="s">
        <v>229</v>
      </c>
      <c r="C46" s="84">
        <v>5</v>
      </c>
      <c r="D46" s="118">
        <v>0.005356574654141149</v>
      </c>
      <c r="E46" s="118">
        <v>1.5964225399641814</v>
      </c>
      <c r="F46" s="84" t="s">
        <v>1643</v>
      </c>
      <c r="G46" s="84" t="b">
        <v>0</v>
      </c>
      <c r="H46" s="84" t="b">
        <v>0</v>
      </c>
      <c r="I46" s="84" t="b">
        <v>0</v>
      </c>
      <c r="J46" s="84" t="b">
        <v>0</v>
      </c>
      <c r="K46" s="84" t="b">
        <v>0</v>
      </c>
      <c r="L46" s="84" t="b">
        <v>0</v>
      </c>
    </row>
    <row r="47" spans="1:12" ht="15">
      <c r="A47" s="84" t="s">
        <v>251</v>
      </c>
      <c r="B47" s="84" t="s">
        <v>1232</v>
      </c>
      <c r="C47" s="84">
        <v>4</v>
      </c>
      <c r="D47" s="118">
        <v>0.004649583080486064</v>
      </c>
      <c r="E47" s="118">
        <v>2.298853076409707</v>
      </c>
      <c r="F47" s="84" t="s">
        <v>1643</v>
      </c>
      <c r="G47" s="84" t="b">
        <v>0</v>
      </c>
      <c r="H47" s="84" t="b">
        <v>0</v>
      </c>
      <c r="I47" s="84" t="b">
        <v>0</v>
      </c>
      <c r="J47" s="84" t="b">
        <v>0</v>
      </c>
      <c r="K47" s="84" t="b">
        <v>0</v>
      </c>
      <c r="L47" s="84" t="b">
        <v>0</v>
      </c>
    </row>
    <row r="48" spans="1:12" ht="15">
      <c r="A48" s="84" t="s">
        <v>1512</v>
      </c>
      <c r="B48" s="84" t="s">
        <v>1233</v>
      </c>
      <c r="C48" s="84">
        <v>4</v>
      </c>
      <c r="D48" s="118">
        <v>0.004649583080486064</v>
      </c>
      <c r="E48" s="118">
        <v>2.1227618173540255</v>
      </c>
      <c r="F48" s="84" t="s">
        <v>1643</v>
      </c>
      <c r="G48" s="84" t="b">
        <v>0</v>
      </c>
      <c r="H48" s="84" t="b">
        <v>0</v>
      </c>
      <c r="I48" s="84" t="b">
        <v>0</v>
      </c>
      <c r="J48" s="84" t="b">
        <v>0</v>
      </c>
      <c r="K48" s="84" t="b">
        <v>0</v>
      </c>
      <c r="L48" s="84" t="b">
        <v>0</v>
      </c>
    </row>
    <row r="49" spans="1:12" ht="15">
      <c r="A49" s="84" t="s">
        <v>1255</v>
      </c>
      <c r="B49" s="84" t="s">
        <v>1256</v>
      </c>
      <c r="C49" s="84">
        <v>4</v>
      </c>
      <c r="D49" s="118">
        <v>0.004649583080486064</v>
      </c>
      <c r="E49" s="118">
        <v>2.395763089417763</v>
      </c>
      <c r="F49" s="84" t="s">
        <v>1643</v>
      </c>
      <c r="G49" s="84" t="b">
        <v>0</v>
      </c>
      <c r="H49" s="84" t="b">
        <v>0</v>
      </c>
      <c r="I49" s="84" t="b">
        <v>0</v>
      </c>
      <c r="J49" s="84" t="b">
        <v>0</v>
      </c>
      <c r="K49" s="84" t="b">
        <v>0</v>
      </c>
      <c r="L49" s="84" t="b">
        <v>0</v>
      </c>
    </row>
    <row r="50" spans="1:12" ht="15">
      <c r="A50" s="84" t="s">
        <v>1216</v>
      </c>
      <c r="B50" s="84" t="s">
        <v>1254</v>
      </c>
      <c r="C50" s="84">
        <v>4</v>
      </c>
      <c r="D50" s="118">
        <v>0.004649583080486064</v>
      </c>
      <c r="E50" s="118">
        <v>1.7425505756424193</v>
      </c>
      <c r="F50" s="84" t="s">
        <v>1643</v>
      </c>
      <c r="G50" s="84" t="b">
        <v>0</v>
      </c>
      <c r="H50" s="84" t="b">
        <v>0</v>
      </c>
      <c r="I50" s="84" t="b">
        <v>0</v>
      </c>
      <c r="J50" s="84" t="b">
        <v>0</v>
      </c>
      <c r="K50" s="84" t="b">
        <v>0</v>
      </c>
      <c r="L50" s="84" t="b">
        <v>0</v>
      </c>
    </row>
    <row r="51" spans="1:12" ht="15">
      <c r="A51" s="84" t="s">
        <v>1218</v>
      </c>
      <c r="B51" s="84" t="s">
        <v>1520</v>
      </c>
      <c r="C51" s="84">
        <v>4</v>
      </c>
      <c r="D51" s="118">
        <v>0.004649583080486064</v>
      </c>
      <c r="E51" s="118">
        <v>2.2196718303620817</v>
      </c>
      <c r="F51" s="84" t="s">
        <v>1643</v>
      </c>
      <c r="G51" s="84" t="b">
        <v>0</v>
      </c>
      <c r="H51" s="84" t="b">
        <v>0</v>
      </c>
      <c r="I51" s="84" t="b">
        <v>0</v>
      </c>
      <c r="J51" s="84" t="b">
        <v>0</v>
      </c>
      <c r="K51" s="84" t="b">
        <v>0</v>
      </c>
      <c r="L51" s="84" t="b">
        <v>0</v>
      </c>
    </row>
    <row r="52" spans="1:12" ht="15">
      <c r="A52" s="84" t="s">
        <v>1521</v>
      </c>
      <c r="B52" s="84" t="s">
        <v>1214</v>
      </c>
      <c r="C52" s="84">
        <v>4</v>
      </c>
      <c r="D52" s="118">
        <v>0.004649583080486064</v>
      </c>
      <c r="E52" s="118">
        <v>1.9186418346981007</v>
      </c>
      <c r="F52" s="84" t="s">
        <v>1643</v>
      </c>
      <c r="G52" s="84" t="b">
        <v>0</v>
      </c>
      <c r="H52" s="84" t="b">
        <v>0</v>
      </c>
      <c r="I52" s="84" t="b">
        <v>0</v>
      </c>
      <c r="J52" s="84" t="b">
        <v>0</v>
      </c>
      <c r="K52" s="84" t="b">
        <v>0</v>
      </c>
      <c r="L52" s="84" t="b">
        <v>0</v>
      </c>
    </row>
    <row r="53" spans="1:12" ht="15">
      <c r="A53" s="84" t="s">
        <v>1214</v>
      </c>
      <c r="B53" s="84" t="s">
        <v>1513</v>
      </c>
      <c r="C53" s="84">
        <v>4</v>
      </c>
      <c r="D53" s="118">
        <v>0.004649583080486064</v>
      </c>
      <c r="E53" s="118">
        <v>1.8217318216900442</v>
      </c>
      <c r="F53" s="84" t="s">
        <v>1643</v>
      </c>
      <c r="G53" s="84" t="b">
        <v>0</v>
      </c>
      <c r="H53" s="84" t="b">
        <v>0</v>
      </c>
      <c r="I53" s="84" t="b">
        <v>0</v>
      </c>
      <c r="J53" s="84" t="b">
        <v>0</v>
      </c>
      <c r="K53" s="84" t="b">
        <v>0</v>
      </c>
      <c r="L53" s="84" t="b">
        <v>0</v>
      </c>
    </row>
    <row r="54" spans="1:12" ht="15">
      <c r="A54" s="84" t="s">
        <v>1522</v>
      </c>
      <c r="B54" s="84" t="s">
        <v>1179</v>
      </c>
      <c r="C54" s="84">
        <v>4</v>
      </c>
      <c r="D54" s="118">
        <v>0.004649583080486064</v>
      </c>
      <c r="E54" s="118">
        <v>2.395763089417763</v>
      </c>
      <c r="F54" s="84" t="s">
        <v>1643</v>
      </c>
      <c r="G54" s="84" t="b">
        <v>0</v>
      </c>
      <c r="H54" s="84" t="b">
        <v>0</v>
      </c>
      <c r="I54" s="84" t="b">
        <v>0</v>
      </c>
      <c r="J54" s="84" t="b">
        <v>0</v>
      </c>
      <c r="K54" s="84" t="b">
        <v>0</v>
      </c>
      <c r="L54" s="84" t="b">
        <v>0</v>
      </c>
    </row>
    <row r="55" spans="1:12" ht="15">
      <c r="A55" s="84" t="s">
        <v>1179</v>
      </c>
      <c r="B55" s="84" t="s">
        <v>1523</v>
      </c>
      <c r="C55" s="84">
        <v>4</v>
      </c>
      <c r="D55" s="118">
        <v>0.004649583080486064</v>
      </c>
      <c r="E55" s="118">
        <v>2.395763089417763</v>
      </c>
      <c r="F55" s="84" t="s">
        <v>1643</v>
      </c>
      <c r="G55" s="84" t="b">
        <v>0</v>
      </c>
      <c r="H55" s="84" t="b">
        <v>0</v>
      </c>
      <c r="I55" s="84" t="b">
        <v>0</v>
      </c>
      <c r="J55" s="84" t="b">
        <v>0</v>
      </c>
      <c r="K55" s="84" t="b">
        <v>0</v>
      </c>
      <c r="L55" s="84" t="b">
        <v>0</v>
      </c>
    </row>
    <row r="56" spans="1:12" ht="15">
      <c r="A56" s="84" t="s">
        <v>1523</v>
      </c>
      <c r="B56" s="84" t="s">
        <v>1524</v>
      </c>
      <c r="C56" s="84">
        <v>4</v>
      </c>
      <c r="D56" s="118">
        <v>0.004649583080486064</v>
      </c>
      <c r="E56" s="118">
        <v>2.395763089417763</v>
      </c>
      <c r="F56" s="84" t="s">
        <v>1643</v>
      </c>
      <c r="G56" s="84" t="b">
        <v>0</v>
      </c>
      <c r="H56" s="84" t="b">
        <v>0</v>
      </c>
      <c r="I56" s="84" t="b">
        <v>0</v>
      </c>
      <c r="J56" s="84" t="b">
        <v>0</v>
      </c>
      <c r="K56" s="84" t="b">
        <v>0</v>
      </c>
      <c r="L56" s="84" t="b">
        <v>0</v>
      </c>
    </row>
    <row r="57" spans="1:12" ht="15">
      <c r="A57" s="84" t="s">
        <v>1524</v>
      </c>
      <c r="B57" s="84" t="s">
        <v>1525</v>
      </c>
      <c r="C57" s="84">
        <v>4</v>
      </c>
      <c r="D57" s="118">
        <v>0.004649583080486064</v>
      </c>
      <c r="E57" s="118">
        <v>2.395763089417763</v>
      </c>
      <c r="F57" s="84" t="s">
        <v>1643</v>
      </c>
      <c r="G57" s="84" t="b">
        <v>0</v>
      </c>
      <c r="H57" s="84" t="b">
        <v>0</v>
      </c>
      <c r="I57" s="84" t="b">
        <v>0</v>
      </c>
      <c r="J57" s="84" t="b">
        <v>0</v>
      </c>
      <c r="K57" s="84" t="b">
        <v>0</v>
      </c>
      <c r="L57" s="84" t="b">
        <v>0</v>
      </c>
    </row>
    <row r="58" spans="1:12" ht="15">
      <c r="A58" s="84" t="s">
        <v>1525</v>
      </c>
      <c r="B58" s="84" t="s">
        <v>1526</v>
      </c>
      <c r="C58" s="84">
        <v>4</v>
      </c>
      <c r="D58" s="118">
        <v>0.004649583080486064</v>
      </c>
      <c r="E58" s="118">
        <v>2.395763089417763</v>
      </c>
      <c r="F58" s="84" t="s">
        <v>1643</v>
      </c>
      <c r="G58" s="84" t="b">
        <v>0</v>
      </c>
      <c r="H58" s="84" t="b">
        <v>0</v>
      </c>
      <c r="I58" s="84" t="b">
        <v>0</v>
      </c>
      <c r="J58" s="84" t="b">
        <v>0</v>
      </c>
      <c r="K58" s="84" t="b">
        <v>0</v>
      </c>
      <c r="L58" s="84" t="b">
        <v>0</v>
      </c>
    </row>
    <row r="59" spans="1:12" ht="15">
      <c r="A59" s="84" t="s">
        <v>1526</v>
      </c>
      <c r="B59" s="84" t="s">
        <v>246</v>
      </c>
      <c r="C59" s="84">
        <v>4</v>
      </c>
      <c r="D59" s="118">
        <v>0.004649583080486064</v>
      </c>
      <c r="E59" s="118">
        <v>1.6967930850817443</v>
      </c>
      <c r="F59" s="84" t="s">
        <v>1643</v>
      </c>
      <c r="G59" s="84" t="b">
        <v>0</v>
      </c>
      <c r="H59" s="84" t="b">
        <v>0</v>
      </c>
      <c r="I59" s="84" t="b">
        <v>0</v>
      </c>
      <c r="J59" s="84" t="b">
        <v>0</v>
      </c>
      <c r="K59" s="84" t="b">
        <v>0</v>
      </c>
      <c r="L59" s="84" t="b">
        <v>0</v>
      </c>
    </row>
    <row r="60" spans="1:12" ht="15">
      <c r="A60" s="84" t="s">
        <v>229</v>
      </c>
      <c r="B60" s="84" t="s">
        <v>248</v>
      </c>
      <c r="C60" s="84">
        <v>4</v>
      </c>
      <c r="D60" s="118">
        <v>0.004649583080486064</v>
      </c>
      <c r="E60" s="118">
        <v>2.043580571306401</v>
      </c>
      <c r="F60" s="84" t="s">
        <v>1643</v>
      </c>
      <c r="G60" s="84" t="b">
        <v>0</v>
      </c>
      <c r="H60" s="84" t="b">
        <v>0</v>
      </c>
      <c r="I60" s="84" t="b">
        <v>0</v>
      </c>
      <c r="J60" s="84" t="b">
        <v>0</v>
      </c>
      <c r="K60" s="84" t="b">
        <v>0</v>
      </c>
      <c r="L60" s="84" t="b">
        <v>0</v>
      </c>
    </row>
    <row r="61" spans="1:12" ht="15">
      <c r="A61" s="84" t="s">
        <v>248</v>
      </c>
      <c r="B61" s="84" t="s">
        <v>230</v>
      </c>
      <c r="C61" s="84">
        <v>4</v>
      </c>
      <c r="D61" s="118">
        <v>0.004649583080486064</v>
      </c>
      <c r="E61" s="118">
        <v>1.9978230807457256</v>
      </c>
      <c r="F61" s="84" t="s">
        <v>1643</v>
      </c>
      <c r="G61" s="84" t="b">
        <v>0</v>
      </c>
      <c r="H61" s="84" t="b">
        <v>0</v>
      </c>
      <c r="I61" s="84" t="b">
        <v>0</v>
      </c>
      <c r="J61" s="84" t="b">
        <v>0</v>
      </c>
      <c r="K61" s="84" t="b">
        <v>0</v>
      </c>
      <c r="L61" s="84" t="b">
        <v>0</v>
      </c>
    </row>
    <row r="62" spans="1:12" ht="15">
      <c r="A62" s="84" t="s">
        <v>246</v>
      </c>
      <c r="B62" s="84" t="s">
        <v>221</v>
      </c>
      <c r="C62" s="84">
        <v>4</v>
      </c>
      <c r="D62" s="118">
        <v>0.004649583080486064</v>
      </c>
      <c r="E62" s="118">
        <v>1.7425505756424193</v>
      </c>
      <c r="F62" s="84" t="s">
        <v>1643</v>
      </c>
      <c r="G62" s="84" t="b">
        <v>0</v>
      </c>
      <c r="H62" s="84" t="b">
        <v>0</v>
      </c>
      <c r="I62" s="84" t="b">
        <v>0</v>
      </c>
      <c r="J62" s="84" t="b">
        <v>0</v>
      </c>
      <c r="K62" s="84" t="b">
        <v>0</v>
      </c>
      <c r="L62" s="84" t="b">
        <v>0</v>
      </c>
    </row>
    <row r="63" spans="1:12" ht="15">
      <c r="A63" s="84" t="s">
        <v>228</v>
      </c>
      <c r="B63" s="84" t="s">
        <v>246</v>
      </c>
      <c r="C63" s="84">
        <v>3</v>
      </c>
      <c r="D63" s="118">
        <v>0.00383945818426013</v>
      </c>
      <c r="E63" s="118">
        <v>1.0947330937537818</v>
      </c>
      <c r="F63" s="84" t="s">
        <v>1643</v>
      </c>
      <c r="G63" s="84" t="b">
        <v>0</v>
      </c>
      <c r="H63" s="84" t="b">
        <v>0</v>
      </c>
      <c r="I63" s="84" t="b">
        <v>0</v>
      </c>
      <c r="J63" s="84" t="b">
        <v>0</v>
      </c>
      <c r="K63" s="84" t="b">
        <v>0</v>
      </c>
      <c r="L63" s="84" t="b">
        <v>0</v>
      </c>
    </row>
    <row r="64" spans="1:12" ht="15">
      <c r="A64" s="84" t="s">
        <v>246</v>
      </c>
      <c r="B64" s="84" t="s">
        <v>1532</v>
      </c>
      <c r="C64" s="84">
        <v>3</v>
      </c>
      <c r="D64" s="118">
        <v>0.00383945818426013</v>
      </c>
      <c r="E64" s="118">
        <v>1.7425505756424193</v>
      </c>
      <c r="F64" s="84" t="s">
        <v>1643</v>
      </c>
      <c r="G64" s="84" t="b">
        <v>0</v>
      </c>
      <c r="H64" s="84" t="b">
        <v>0</v>
      </c>
      <c r="I64" s="84" t="b">
        <v>0</v>
      </c>
      <c r="J64" s="84" t="b">
        <v>0</v>
      </c>
      <c r="K64" s="84" t="b">
        <v>0</v>
      </c>
      <c r="L64" s="84" t="b">
        <v>0</v>
      </c>
    </row>
    <row r="65" spans="1:12" ht="15">
      <c r="A65" s="84" t="s">
        <v>1532</v>
      </c>
      <c r="B65" s="84" t="s">
        <v>1533</v>
      </c>
      <c r="C65" s="84">
        <v>3</v>
      </c>
      <c r="D65" s="118">
        <v>0.00383945818426013</v>
      </c>
      <c r="E65" s="118">
        <v>2.520701826026063</v>
      </c>
      <c r="F65" s="84" t="s">
        <v>1643</v>
      </c>
      <c r="G65" s="84" t="b">
        <v>0</v>
      </c>
      <c r="H65" s="84" t="b">
        <v>0</v>
      </c>
      <c r="I65" s="84" t="b">
        <v>0</v>
      </c>
      <c r="J65" s="84" t="b">
        <v>0</v>
      </c>
      <c r="K65" s="84" t="b">
        <v>0</v>
      </c>
      <c r="L65" s="84" t="b">
        <v>0</v>
      </c>
    </row>
    <row r="66" spans="1:12" ht="15">
      <c r="A66" s="84" t="s">
        <v>1533</v>
      </c>
      <c r="B66" s="84" t="s">
        <v>1212</v>
      </c>
      <c r="C66" s="84">
        <v>3</v>
      </c>
      <c r="D66" s="118">
        <v>0.00383945818426013</v>
      </c>
      <c r="E66" s="118">
        <v>1.520701826026063</v>
      </c>
      <c r="F66" s="84" t="s">
        <v>1643</v>
      </c>
      <c r="G66" s="84" t="b">
        <v>0</v>
      </c>
      <c r="H66" s="84" t="b">
        <v>0</v>
      </c>
      <c r="I66" s="84" t="b">
        <v>0</v>
      </c>
      <c r="J66" s="84" t="b">
        <v>0</v>
      </c>
      <c r="K66" s="84" t="b">
        <v>0</v>
      </c>
      <c r="L66" s="84" t="b">
        <v>0</v>
      </c>
    </row>
    <row r="67" spans="1:12" ht="15">
      <c r="A67" s="84" t="s">
        <v>1212</v>
      </c>
      <c r="B67" s="84" t="s">
        <v>1534</v>
      </c>
      <c r="C67" s="84">
        <v>3</v>
      </c>
      <c r="D67" s="118">
        <v>0.00383945818426013</v>
      </c>
      <c r="E67" s="118">
        <v>1.520701826026063</v>
      </c>
      <c r="F67" s="84" t="s">
        <v>1643</v>
      </c>
      <c r="G67" s="84" t="b">
        <v>0</v>
      </c>
      <c r="H67" s="84" t="b">
        <v>0</v>
      </c>
      <c r="I67" s="84" t="b">
        <v>0</v>
      </c>
      <c r="J67" s="84" t="b">
        <v>0</v>
      </c>
      <c r="K67" s="84" t="b">
        <v>0</v>
      </c>
      <c r="L67" s="84" t="b">
        <v>0</v>
      </c>
    </row>
    <row r="68" spans="1:12" ht="15">
      <c r="A68" s="84" t="s">
        <v>1534</v>
      </c>
      <c r="B68" s="84" t="s">
        <v>1535</v>
      </c>
      <c r="C68" s="84">
        <v>3</v>
      </c>
      <c r="D68" s="118">
        <v>0.00383945818426013</v>
      </c>
      <c r="E68" s="118">
        <v>2.520701826026063</v>
      </c>
      <c r="F68" s="84" t="s">
        <v>1643</v>
      </c>
      <c r="G68" s="84" t="b">
        <v>0</v>
      </c>
      <c r="H68" s="84" t="b">
        <v>0</v>
      </c>
      <c r="I68" s="84" t="b">
        <v>0</v>
      </c>
      <c r="J68" s="84" t="b">
        <v>0</v>
      </c>
      <c r="K68" s="84" t="b">
        <v>0</v>
      </c>
      <c r="L68" s="84" t="b">
        <v>0</v>
      </c>
    </row>
    <row r="69" spans="1:12" ht="15">
      <c r="A69" s="84" t="s">
        <v>1535</v>
      </c>
      <c r="B69" s="84" t="s">
        <v>1517</v>
      </c>
      <c r="C69" s="84">
        <v>3</v>
      </c>
      <c r="D69" s="118">
        <v>0.00383945818426013</v>
      </c>
      <c r="E69" s="118">
        <v>2.395763089417763</v>
      </c>
      <c r="F69" s="84" t="s">
        <v>1643</v>
      </c>
      <c r="G69" s="84" t="b">
        <v>0</v>
      </c>
      <c r="H69" s="84" t="b">
        <v>0</v>
      </c>
      <c r="I69" s="84" t="b">
        <v>0</v>
      </c>
      <c r="J69" s="84" t="b">
        <v>0</v>
      </c>
      <c r="K69" s="84" t="b">
        <v>0</v>
      </c>
      <c r="L69" s="84" t="b">
        <v>0</v>
      </c>
    </row>
    <row r="70" spans="1:12" ht="15">
      <c r="A70" s="84" t="s">
        <v>1517</v>
      </c>
      <c r="B70" s="84" t="s">
        <v>1536</v>
      </c>
      <c r="C70" s="84">
        <v>3</v>
      </c>
      <c r="D70" s="118">
        <v>0.00383945818426013</v>
      </c>
      <c r="E70" s="118">
        <v>2.395763089417763</v>
      </c>
      <c r="F70" s="84" t="s">
        <v>1643</v>
      </c>
      <c r="G70" s="84" t="b">
        <v>0</v>
      </c>
      <c r="H70" s="84" t="b">
        <v>0</v>
      </c>
      <c r="I70" s="84" t="b">
        <v>0</v>
      </c>
      <c r="J70" s="84" t="b">
        <v>0</v>
      </c>
      <c r="K70" s="84" t="b">
        <v>0</v>
      </c>
      <c r="L70" s="84" t="b">
        <v>0</v>
      </c>
    </row>
    <row r="71" spans="1:12" ht="15">
      <c r="A71" s="84" t="s">
        <v>1536</v>
      </c>
      <c r="B71" s="84" t="s">
        <v>1537</v>
      </c>
      <c r="C71" s="84">
        <v>3</v>
      </c>
      <c r="D71" s="118">
        <v>0.00383945818426013</v>
      </c>
      <c r="E71" s="118">
        <v>2.520701826026063</v>
      </c>
      <c r="F71" s="84" t="s">
        <v>1643</v>
      </c>
      <c r="G71" s="84" t="b">
        <v>0</v>
      </c>
      <c r="H71" s="84" t="b">
        <v>0</v>
      </c>
      <c r="I71" s="84" t="b">
        <v>0</v>
      </c>
      <c r="J71" s="84" t="b">
        <v>0</v>
      </c>
      <c r="K71" s="84" t="b">
        <v>0</v>
      </c>
      <c r="L71" s="84" t="b">
        <v>0</v>
      </c>
    </row>
    <row r="72" spans="1:12" ht="15">
      <c r="A72" s="84" t="s">
        <v>1537</v>
      </c>
      <c r="B72" s="84" t="s">
        <v>1538</v>
      </c>
      <c r="C72" s="84">
        <v>3</v>
      </c>
      <c r="D72" s="118">
        <v>0.00383945818426013</v>
      </c>
      <c r="E72" s="118">
        <v>2.520701826026063</v>
      </c>
      <c r="F72" s="84" t="s">
        <v>1643</v>
      </c>
      <c r="G72" s="84" t="b">
        <v>0</v>
      </c>
      <c r="H72" s="84" t="b">
        <v>0</v>
      </c>
      <c r="I72" s="84" t="b">
        <v>0</v>
      </c>
      <c r="J72" s="84" t="b">
        <v>0</v>
      </c>
      <c r="K72" s="84" t="b">
        <v>0</v>
      </c>
      <c r="L72" s="84" t="b">
        <v>0</v>
      </c>
    </row>
    <row r="73" spans="1:12" ht="15">
      <c r="A73" s="84" t="s">
        <v>1538</v>
      </c>
      <c r="B73" s="84" t="s">
        <v>258</v>
      </c>
      <c r="C73" s="84">
        <v>3</v>
      </c>
      <c r="D73" s="118">
        <v>0.00383945818426013</v>
      </c>
      <c r="E73" s="118">
        <v>2.395763089417763</v>
      </c>
      <c r="F73" s="84" t="s">
        <v>1643</v>
      </c>
      <c r="G73" s="84" t="b">
        <v>0</v>
      </c>
      <c r="H73" s="84" t="b">
        <v>0</v>
      </c>
      <c r="I73" s="84" t="b">
        <v>0</v>
      </c>
      <c r="J73" s="84" t="b">
        <v>0</v>
      </c>
      <c r="K73" s="84" t="b">
        <v>0</v>
      </c>
      <c r="L73" s="84" t="b">
        <v>0</v>
      </c>
    </row>
    <row r="74" spans="1:12" ht="15">
      <c r="A74" s="84" t="s">
        <v>229</v>
      </c>
      <c r="B74" s="84" t="s">
        <v>1522</v>
      </c>
      <c r="C74" s="84">
        <v>3</v>
      </c>
      <c r="D74" s="118">
        <v>0.00383945818426013</v>
      </c>
      <c r="E74" s="118">
        <v>2.043580571306401</v>
      </c>
      <c r="F74" s="84" t="s">
        <v>1643</v>
      </c>
      <c r="G74" s="84" t="b">
        <v>0</v>
      </c>
      <c r="H74" s="84" t="b">
        <v>0</v>
      </c>
      <c r="I74" s="84" t="b">
        <v>0</v>
      </c>
      <c r="J74" s="84" t="b">
        <v>0</v>
      </c>
      <c r="K74" s="84" t="b">
        <v>0</v>
      </c>
      <c r="L74" s="84" t="b">
        <v>0</v>
      </c>
    </row>
    <row r="75" spans="1:12" ht="15">
      <c r="A75" s="84" t="s">
        <v>271</v>
      </c>
      <c r="B75" s="84" t="s">
        <v>270</v>
      </c>
      <c r="C75" s="84">
        <v>3</v>
      </c>
      <c r="D75" s="118">
        <v>0.00383945818426013</v>
      </c>
      <c r="E75" s="118">
        <v>2.520701826026063</v>
      </c>
      <c r="F75" s="84" t="s">
        <v>1643</v>
      </c>
      <c r="G75" s="84" t="b">
        <v>0</v>
      </c>
      <c r="H75" s="84" t="b">
        <v>0</v>
      </c>
      <c r="I75" s="84" t="b">
        <v>0</v>
      </c>
      <c r="J75" s="84" t="b">
        <v>0</v>
      </c>
      <c r="K75" s="84" t="b">
        <v>0</v>
      </c>
      <c r="L75" s="84" t="b">
        <v>0</v>
      </c>
    </row>
    <row r="76" spans="1:12" ht="15">
      <c r="A76" s="84" t="s">
        <v>270</v>
      </c>
      <c r="B76" s="84" t="s">
        <v>237</v>
      </c>
      <c r="C76" s="84">
        <v>3</v>
      </c>
      <c r="D76" s="118">
        <v>0.00383945818426013</v>
      </c>
      <c r="E76" s="118">
        <v>2.520701826026063</v>
      </c>
      <c r="F76" s="84" t="s">
        <v>1643</v>
      </c>
      <c r="G76" s="84" t="b">
        <v>0</v>
      </c>
      <c r="H76" s="84" t="b">
        <v>0</v>
      </c>
      <c r="I76" s="84" t="b">
        <v>0</v>
      </c>
      <c r="J76" s="84" t="b">
        <v>0</v>
      </c>
      <c r="K76" s="84" t="b">
        <v>0</v>
      </c>
      <c r="L76" s="84" t="b">
        <v>0</v>
      </c>
    </row>
    <row r="77" spans="1:12" ht="15">
      <c r="A77" s="84" t="s">
        <v>237</v>
      </c>
      <c r="B77" s="84" t="s">
        <v>246</v>
      </c>
      <c r="C77" s="84">
        <v>3</v>
      </c>
      <c r="D77" s="118">
        <v>0.00383945818426013</v>
      </c>
      <c r="E77" s="118">
        <v>1.6967930850817443</v>
      </c>
      <c r="F77" s="84" t="s">
        <v>1643</v>
      </c>
      <c r="G77" s="84" t="b">
        <v>0</v>
      </c>
      <c r="H77" s="84" t="b">
        <v>0</v>
      </c>
      <c r="I77" s="84" t="b">
        <v>0</v>
      </c>
      <c r="J77" s="84" t="b">
        <v>0</v>
      </c>
      <c r="K77" s="84" t="b">
        <v>0</v>
      </c>
      <c r="L77" s="84" t="b">
        <v>0</v>
      </c>
    </row>
    <row r="78" spans="1:12" ht="15">
      <c r="A78" s="84" t="s">
        <v>1544</v>
      </c>
      <c r="B78" s="84" t="s">
        <v>1545</v>
      </c>
      <c r="C78" s="84">
        <v>3</v>
      </c>
      <c r="D78" s="118">
        <v>0.00383945818426013</v>
      </c>
      <c r="E78" s="118">
        <v>2.520701826026063</v>
      </c>
      <c r="F78" s="84" t="s">
        <v>1643</v>
      </c>
      <c r="G78" s="84" t="b">
        <v>0</v>
      </c>
      <c r="H78" s="84" t="b">
        <v>0</v>
      </c>
      <c r="I78" s="84" t="b">
        <v>0</v>
      </c>
      <c r="J78" s="84" t="b">
        <v>0</v>
      </c>
      <c r="K78" s="84" t="b">
        <v>0</v>
      </c>
      <c r="L78" s="84" t="b">
        <v>0</v>
      </c>
    </row>
    <row r="79" spans="1:12" ht="15">
      <c r="A79" s="84" t="s">
        <v>1545</v>
      </c>
      <c r="B79" s="84" t="s">
        <v>1546</v>
      </c>
      <c r="C79" s="84">
        <v>3</v>
      </c>
      <c r="D79" s="118">
        <v>0.00383945818426013</v>
      </c>
      <c r="E79" s="118">
        <v>2.520701826026063</v>
      </c>
      <c r="F79" s="84" t="s">
        <v>1643</v>
      </c>
      <c r="G79" s="84" t="b">
        <v>0</v>
      </c>
      <c r="H79" s="84" t="b">
        <v>0</v>
      </c>
      <c r="I79" s="84" t="b">
        <v>0</v>
      </c>
      <c r="J79" s="84" t="b">
        <v>0</v>
      </c>
      <c r="K79" s="84" t="b">
        <v>0</v>
      </c>
      <c r="L79" s="84" t="b">
        <v>0</v>
      </c>
    </row>
    <row r="80" spans="1:12" ht="15">
      <c r="A80" s="84" t="s">
        <v>1546</v>
      </c>
      <c r="B80" s="84" t="s">
        <v>1547</v>
      </c>
      <c r="C80" s="84">
        <v>3</v>
      </c>
      <c r="D80" s="118">
        <v>0.00383945818426013</v>
      </c>
      <c r="E80" s="118">
        <v>2.520701826026063</v>
      </c>
      <c r="F80" s="84" t="s">
        <v>1643</v>
      </c>
      <c r="G80" s="84" t="b">
        <v>0</v>
      </c>
      <c r="H80" s="84" t="b">
        <v>0</v>
      </c>
      <c r="I80" s="84" t="b">
        <v>0</v>
      </c>
      <c r="J80" s="84" t="b">
        <v>0</v>
      </c>
      <c r="K80" s="84" t="b">
        <v>0</v>
      </c>
      <c r="L80" s="84" t="b">
        <v>0</v>
      </c>
    </row>
    <row r="81" spans="1:12" ht="15">
      <c r="A81" s="84" t="s">
        <v>1547</v>
      </c>
      <c r="B81" s="84" t="s">
        <v>1548</v>
      </c>
      <c r="C81" s="84">
        <v>3</v>
      </c>
      <c r="D81" s="118">
        <v>0.00383945818426013</v>
      </c>
      <c r="E81" s="118">
        <v>2.520701826026063</v>
      </c>
      <c r="F81" s="84" t="s">
        <v>1643</v>
      </c>
      <c r="G81" s="84" t="b">
        <v>0</v>
      </c>
      <c r="H81" s="84" t="b">
        <v>0</v>
      </c>
      <c r="I81" s="84" t="b">
        <v>0</v>
      </c>
      <c r="J81" s="84" t="b">
        <v>0</v>
      </c>
      <c r="K81" s="84" t="b">
        <v>0</v>
      </c>
      <c r="L81" s="84" t="b">
        <v>0</v>
      </c>
    </row>
    <row r="82" spans="1:12" ht="15">
      <c r="A82" s="84" t="s">
        <v>1548</v>
      </c>
      <c r="B82" s="84" t="s">
        <v>1549</v>
      </c>
      <c r="C82" s="84">
        <v>3</v>
      </c>
      <c r="D82" s="118">
        <v>0.00383945818426013</v>
      </c>
      <c r="E82" s="118">
        <v>2.520701826026063</v>
      </c>
      <c r="F82" s="84" t="s">
        <v>1643</v>
      </c>
      <c r="G82" s="84" t="b">
        <v>0</v>
      </c>
      <c r="H82" s="84" t="b">
        <v>0</v>
      </c>
      <c r="I82" s="84" t="b">
        <v>0</v>
      </c>
      <c r="J82" s="84" t="b">
        <v>0</v>
      </c>
      <c r="K82" s="84" t="b">
        <v>0</v>
      </c>
      <c r="L82" s="84" t="b">
        <v>0</v>
      </c>
    </row>
    <row r="83" spans="1:12" ht="15">
      <c r="A83" s="84" t="s">
        <v>1549</v>
      </c>
      <c r="B83" s="84" t="s">
        <v>1197</v>
      </c>
      <c r="C83" s="84">
        <v>3</v>
      </c>
      <c r="D83" s="118">
        <v>0.00383945818426013</v>
      </c>
      <c r="E83" s="118">
        <v>2.520701826026063</v>
      </c>
      <c r="F83" s="84" t="s">
        <v>1643</v>
      </c>
      <c r="G83" s="84" t="b">
        <v>0</v>
      </c>
      <c r="H83" s="84" t="b">
        <v>0</v>
      </c>
      <c r="I83" s="84" t="b">
        <v>0</v>
      </c>
      <c r="J83" s="84" t="b">
        <v>0</v>
      </c>
      <c r="K83" s="84" t="b">
        <v>0</v>
      </c>
      <c r="L83" s="84" t="b">
        <v>0</v>
      </c>
    </row>
    <row r="84" spans="1:12" ht="15">
      <c r="A84" s="84" t="s">
        <v>1197</v>
      </c>
      <c r="B84" s="84" t="s">
        <v>1550</v>
      </c>
      <c r="C84" s="84">
        <v>3</v>
      </c>
      <c r="D84" s="118">
        <v>0.00383945818426013</v>
      </c>
      <c r="E84" s="118">
        <v>2.520701826026063</v>
      </c>
      <c r="F84" s="84" t="s">
        <v>1643</v>
      </c>
      <c r="G84" s="84" t="b">
        <v>0</v>
      </c>
      <c r="H84" s="84" t="b">
        <v>0</v>
      </c>
      <c r="I84" s="84" t="b">
        <v>0</v>
      </c>
      <c r="J84" s="84" t="b">
        <v>0</v>
      </c>
      <c r="K84" s="84" t="b">
        <v>0</v>
      </c>
      <c r="L84" s="84" t="b">
        <v>0</v>
      </c>
    </row>
    <row r="85" spans="1:12" ht="15">
      <c r="A85" s="84" t="s">
        <v>1550</v>
      </c>
      <c r="B85" s="84" t="s">
        <v>1551</v>
      </c>
      <c r="C85" s="84">
        <v>3</v>
      </c>
      <c r="D85" s="118">
        <v>0.00383945818426013</v>
      </c>
      <c r="E85" s="118">
        <v>2.520701826026063</v>
      </c>
      <c r="F85" s="84" t="s">
        <v>1643</v>
      </c>
      <c r="G85" s="84" t="b">
        <v>0</v>
      </c>
      <c r="H85" s="84" t="b">
        <v>0</v>
      </c>
      <c r="I85" s="84" t="b">
        <v>0</v>
      </c>
      <c r="J85" s="84" t="b">
        <v>0</v>
      </c>
      <c r="K85" s="84" t="b">
        <v>0</v>
      </c>
      <c r="L85" s="84" t="b">
        <v>0</v>
      </c>
    </row>
    <row r="86" spans="1:12" ht="15">
      <c r="A86" s="84" t="s">
        <v>1551</v>
      </c>
      <c r="B86" s="84" t="s">
        <v>1552</v>
      </c>
      <c r="C86" s="84">
        <v>3</v>
      </c>
      <c r="D86" s="118">
        <v>0.00383945818426013</v>
      </c>
      <c r="E86" s="118">
        <v>2.520701826026063</v>
      </c>
      <c r="F86" s="84" t="s">
        <v>1643</v>
      </c>
      <c r="G86" s="84" t="b">
        <v>0</v>
      </c>
      <c r="H86" s="84" t="b">
        <v>0</v>
      </c>
      <c r="I86" s="84" t="b">
        <v>0</v>
      </c>
      <c r="J86" s="84" t="b">
        <v>0</v>
      </c>
      <c r="K86" s="84" t="b">
        <v>0</v>
      </c>
      <c r="L86" s="84" t="b">
        <v>0</v>
      </c>
    </row>
    <row r="87" spans="1:12" ht="15">
      <c r="A87" s="84" t="s">
        <v>1552</v>
      </c>
      <c r="B87" s="84" t="s">
        <v>1553</v>
      </c>
      <c r="C87" s="84">
        <v>3</v>
      </c>
      <c r="D87" s="118">
        <v>0.00383945818426013</v>
      </c>
      <c r="E87" s="118">
        <v>2.520701826026063</v>
      </c>
      <c r="F87" s="84" t="s">
        <v>1643</v>
      </c>
      <c r="G87" s="84" t="b">
        <v>0</v>
      </c>
      <c r="H87" s="84" t="b">
        <v>0</v>
      </c>
      <c r="I87" s="84" t="b">
        <v>0</v>
      </c>
      <c r="J87" s="84" t="b">
        <v>0</v>
      </c>
      <c r="K87" s="84" t="b">
        <v>0</v>
      </c>
      <c r="L87" s="84" t="b">
        <v>0</v>
      </c>
    </row>
    <row r="88" spans="1:12" ht="15">
      <c r="A88" s="84" t="s">
        <v>1553</v>
      </c>
      <c r="B88" s="84" t="s">
        <v>1554</v>
      </c>
      <c r="C88" s="84">
        <v>3</v>
      </c>
      <c r="D88" s="118">
        <v>0.00383945818426013</v>
      </c>
      <c r="E88" s="118">
        <v>2.520701826026063</v>
      </c>
      <c r="F88" s="84" t="s">
        <v>1643</v>
      </c>
      <c r="G88" s="84" t="b">
        <v>0</v>
      </c>
      <c r="H88" s="84" t="b">
        <v>0</v>
      </c>
      <c r="I88" s="84" t="b">
        <v>0</v>
      </c>
      <c r="J88" s="84" t="b">
        <v>0</v>
      </c>
      <c r="K88" s="84" t="b">
        <v>0</v>
      </c>
      <c r="L88" s="84" t="b">
        <v>0</v>
      </c>
    </row>
    <row r="89" spans="1:12" ht="15">
      <c r="A89" s="84" t="s">
        <v>1262</v>
      </c>
      <c r="B89" s="84" t="s">
        <v>1263</v>
      </c>
      <c r="C89" s="84">
        <v>2</v>
      </c>
      <c r="D89" s="118">
        <v>0.0028906373967542746</v>
      </c>
      <c r="E89" s="118">
        <v>2.6967930850817443</v>
      </c>
      <c r="F89" s="84" t="s">
        <v>1643</v>
      </c>
      <c r="G89" s="84" t="b">
        <v>0</v>
      </c>
      <c r="H89" s="84" t="b">
        <v>0</v>
      </c>
      <c r="I89" s="84" t="b">
        <v>0</v>
      </c>
      <c r="J89" s="84" t="b">
        <v>0</v>
      </c>
      <c r="K89" s="84" t="b">
        <v>0</v>
      </c>
      <c r="L89" s="84" t="b">
        <v>0</v>
      </c>
    </row>
    <row r="90" spans="1:12" ht="15">
      <c r="A90" s="84" t="s">
        <v>1263</v>
      </c>
      <c r="B90" s="84" t="s">
        <v>1198</v>
      </c>
      <c r="C90" s="84">
        <v>2</v>
      </c>
      <c r="D90" s="118">
        <v>0.0028906373967542746</v>
      </c>
      <c r="E90" s="118">
        <v>2.6967930850817443</v>
      </c>
      <c r="F90" s="84" t="s">
        <v>1643</v>
      </c>
      <c r="G90" s="84" t="b">
        <v>0</v>
      </c>
      <c r="H90" s="84" t="b">
        <v>0</v>
      </c>
      <c r="I90" s="84" t="b">
        <v>0</v>
      </c>
      <c r="J90" s="84" t="b">
        <v>0</v>
      </c>
      <c r="K90" s="84" t="b">
        <v>0</v>
      </c>
      <c r="L90" s="84" t="b">
        <v>0</v>
      </c>
    </row>
    <row r="91" spans="1:12" ht="15">
      <c r="A91" s="84" t="s">
        <v>1198</v>
      </c>
      <c r="B91" s="84" t="s">
        <v>1264</v>
      </c>
      <c r="C91" s="84">
        <v>2</v>
      </c>
      <c r="D91" s="118">
        <v>0.0028906373967542746</v>
      </c>
      <c r="E91" s="118">
        <v>2.6967930850817443</v>
      </c>
      <c r="F91" s="84" t="s">
        <v>1643</v>
      </c>
      <c r="G91" s="84" t="b">
        <v>0</v>
      </c>
      <c r="H91" s="84" t="b">
        <v>0</v>
      </c>
      <c r="I91" s="84" t="b">
        <v>0</v>
      </c>
      <c r="J91" s="84" t="b">
        <v>0</v>
      </c>
      <c r="K91" s="84" t="b">
        <v>0</v>
      </c>
      <c r="L91" s="84" t="b">
        <v>0</v>
      </c>
    </row>
    <row r="92" spans="1:12" ht="15">
      <c r="A92" s="84" t="s">
        <v>1264</v>
      </c>
      <c r="B92" s="84" t="s">
        <v>1265</v>
      </c>
      <c r="C92" s="84">
        <v>2</v>
      </c>
      <c r="D92" s="118">
        <v>0.0028906373967542746</v>
      </c>
      <c r="E92" s="118">
        <v>2.6967930850817443</v>
      </c>
      <c r="F92" s="84" t="s">
        <v>1643</v>
      </c>
      <c r="G92" s="84" t="b">
        <v>0</v>
      </c>
      <c r="H92" s="84" t="b">
        <v>0</v>
      </c>
      <c r="I92" s="84" t="b">
        <v>0</v>
      </c>
      <c r="J92" s="84" t="b">
        <v>0</v>
      </c>
      <c r="K92" s="84" t="b">
        <v>0</v>
      </c>
      <c r="L92" s="84" t="b">
        <v>0</v>
      </c>
    </row>
    <row r="93" spans="1:12" ht="15">
      <c r="A93" s="84" t="s">
        <v>1265</v>
      </c>
      <c r="B93" s="84" t="s">
        <v>1266</v>
      </c>
      <c r="C93" s="84">
        <v>2</v>
      </c>
      <c r="D93" s="118">
        <v>0.0028906373967542746</v>
      </c>
      <c r="E93" s="118">
        <v>2.520701826026063</v>
      </c>
      <c r="F93" s="84" t="s">
        <v>1643</v>
      </c>
      <c r="G93" s="84" t="b">
        <v>0</v>
      </c>
      <c r="H93" s="84" t="b">
        <v>0</v>
      </c>
      <c r="I93" s="84" t="b">
        <v>0</v>
      </c>
      <c r="J93" s="84" t="b">
        <v>0</v>
      </c>
      <c r="K93" s="84" t="b">
        <v>0</v>
      </c>
      <c r="L93" s="84" t="b">
        <v>0</v>
      </c>
    </row>
    <row r="94" spans="1:12" ht="15">
      <c r="A94" s="84" t="s">
        <v>1266</v>
      </c>
      <c r="B94" s="84" t="s">
        <v>1267</v>
      </c>
      <c r="C94" s="84">
        <v>2</v>
      </c>
      <c r="D94" s="118">
        <v>0.0028906373967542746</v>
      </c>
      <c r="E94" s="118">
        <v>2.520701826026063</v>
      </c>
      <c r="F94" s="84" t="s">
        <v>1643</v>
      </c>
      <c r="G94" s="84" t="b">
        <v>0</v>
      </c>
      <c r="H94" s="84" t="b">
        <v>0</v>
      </c>
      <c r="I94" s="84" t="b">
        <v>0</v>
      </c>
      <c r="J94" s="84" t="b">
        <v>0</v>
      </c>
      <c r="K94" s="84" t="b">
        <v>0</v>
      </c>
      <c r="L94" s="84" t="b">
        <v>0</v>
      </c>
    </row>
    <row r="95" spans="1:12" ht="15">
      <c r="A95" s="84" t="s">
        <v>1267</v>
      </c>
      <c r="B95" s="84" t="s">
        <v>1268</v>
      </c>
      <c r="C95" s="84">
        <v>2</v>
      </c>
      <c r="D95" s="118">
        <v>0.0028906373967542746</v>
      </c>
      <c r="E95" s="118">
        <v>2.6967930850817443</v>
      </c>
      <c r="F95" s="84" t="s">
        <v>1643</v>
      </c>
      <c r="G95" s="84" t="b">
        <v>0</v>
      </c>
      <c r="H95" s="84" t="b">
        <v>0</v>
      </c>
      <c r="I95" s="84" t="b">
        <v>0</v>
      </c>
      <c r="J95" s="84" t="b">
        <v>0</v>
      </c>
      <c r="K95" s="84" t="b">
        <v>0</v>
      </c>
      <c r="L95" s="84" t="b">
        <v>0</v>
      </c>
    </row>
    <row r="96" spans="1:12" ht="15">
      <c r="A96" s="84" t="s">
        <v>1268</v>
      </c>
      <c r="B96" s="84" t="s">
        <v>1269</v>
      </c>
      <c r="C96" s="84">
        <v>2</v>
      </c>
      <c r="D96" s="118">
        <v>0.0028906373967542746</v>
      </c>
      <c r="E96" s="118">
        <v>2.6967930850817443</v>
      </c>
      <c r="F96" s="84" t="s">
        <v>1643</v>
      </c>
      <c r="G96" s="84" t="b">
        <v>0</v>
      </c>
      <c r="H96" s="84" t="b">
        <v>0</v>
      </c>
      <c r="I96" s="84" t="b">
        <v>0</v>
      </c>
      <c r="J96" s="84" t="b">
        <v>0</v>
      </c>
      <c r="K96" s="84" t="b">
        <v>0</v>
      </c>
      <c r="L96" s="84" t="b">
        <v>0</v>
      </c>
    </row>
    <row r="97" spans="1:12" ht="15">
      <c r="A97" s="84" t="s">
        <v>1269</v>
      </c>
      <c r="B97" s="84" t="s">
        <v>1270</v>
      </c>
      <c r="C97" s="84">
        <v>2</v>
      </c>
      <c r="D97" s="118">
        <v>0.0028906373967542746</v>
      </c>
      <c r="E97" s="118">
        <v>2.6967930850817443</v>
      </c>
      <c r="F97" s="84" t="s">
        <v>1643</v>
      </c>
      <c r="G97" s="84" t="b">
        <v>0</v>
      </c>
      <c r="H97" s="84" t="b">
        <v>0</v>
      </c>
      <c r="I97" s="84" t="b">
        <v>0</v>
      </c>
      <c r="J97" s="84" t="b">
        <v>0</v>
      </c>
      <c r="K97" s="84" t="b">
        <v>0</v>
      </c>
      <c r="L97" s="84" t="b">
        <v>0</v>
      </c>
    </row>
    <row r="98" spans="1:12" ht="15">
      <c r="A98" s="84" t="s">
        <v>1270</v>
      </c>
      <c r="B98" s="84" t="s">
        <v>1212</v>
      </c>
      <c r="C98" s="84">
        <v>2</v>
      </c>
      <c r="D98" s="118">
        <v>0.0028906373967542746</v>
      </c>
      <c r="E98" s="118">
        <v>1.5207018260260632</v>
      </c>
      <c r="F98" s="84" t="s">
        <v>1643</v>
      </c>
      <c r="G98" s="84" t="b">
        <v>0</v>
      </c>
      <c r="H98" s="84" t="b">
        <v>0</v>
      </c>
      <c r="I98" s="84" t="b">
        <v>0</v>
      </c>
      <c r="J98" s="84" t="b">
        <v>0</v>
      </c>
      <c r="K98" s="84" t="b">
        <v>0</v>
      </c>
      <c r="L98" s="84" t="b">
        <v>0</v>
      </c>
    </row>
    <row r="99" spans="1:12" ht="15">
      <c r="A99" s="84" t="s">
        <v>1212</v>
      </c>
      <c r="B99" s="84" t="s">
        <v>1514</v>
      </c>
      <c r="C99" s="84">
        <v>2</v>
      </c>
      <c r="D99" s="118">
        <v>0.0028906373967542746</v>
      </c>
      <c r="E99" s="118">
        <v>1.219671830362082</v>
      </c>
      <c r="F99" s="84" t="s">
        <v>1643</v>
      </c>
      <c r="G99" s="84" t="b">
        <v>0</v>
      </c>
      <c r="H99" s="84" t="b">
        <v>0</v>
      </c>
      <c r="I99" s="84" t="b">
        <v>0</v>
      </c>
      <c r="J99" s="84" t="b">
        <v>0</v>
      </c>
      <c r="K99" s="84" t="b">
        <v>0</v>
      </c>
      <c r="L99" s="84" t="b">
        <v>0</v>
      </c>
    </row>
    <row r="100" spans="1:12" ht="15">
      <c r="A100" s="84" t="s">
        <v>1514</v>
      </c>
      <c r="B100" s="84" t="s">
        <v>1555</v>
      </c>
      <c r="C100" s="84">
        <v>2</v>
      </c>
      <c r="D100" s="118">
        <v>0.0028906373967542746</v>
      </c>
      <c r="E100" s="118">
        <v>2.395763089417763</v>
      </c>
      <c r="F100" s="84" t="s">
        <v>1643</v>
      </c>
      <c r="G100" s="84" t="b">
        <v>0</v>
      </c>
      <c r="H100" s="84" t="b">
        <v>0</v>
      </c>
      <c r="I100" s="84" t="b">
        <v>0</v>
      </c>
      <c r="J100" s="84" t="b">
        <v>0</v>
      </c>
      <c r="K100" s="84" t="b">
        <v>0</v>
      </c>
      <c r="L100" s="84" t="b">
        <v>0</v>
      </c>
    </row>
    <row r="101" spans="1:12" ht="15">
      <c r="A101" s="84" t="s">
        <v>1555</v>
      </c>
      <c r="B101" s="84" t="s">
        <v>1556</v>
      </c>
      <c r="C101" s="84">
        <v>2</v>
      </c>
      <c r="D101" s="118">
        <v>0.0028906373967542746</v>
      </c>
      <c r="E101" s="118">
        <v>2.6967930850817443</v>
      </c>
      <c r="F101" s="84" t="s">
        <v>1643</v>
      </c>
      <c r="G101" s="84" t="b">
        <v>0</v>
      </c>
      <c r="H101" s="84" t="b">
        <v>0</v>
      </c>
      <c r="I101" s="84" t="b">
        <v>0</v>
      </c>
      <c r="J101" s="84" t="b">
        <v>0</v>
      </c>
      <c r="K101" s="84" t="b">
        <v>0</v>
      </c>
      <c r="L101" s="84" t="b">
        <v>0</v>
      </c>
    </row>
    <row r="102" spans="1:12" ht="15">
      <c r="A102" s="84" t="s">
        <v>1232</v>
      </c>
      <c r="B102" s="84" t="s">
        <v>1557</v>
      </c>
      <c r="C102" s="84">
        <v>2</v>
      </c>
      <c r="D102" s="118">
        <v>0.0028906373967542746</v>
      </c>
      <c r="E102" s="118">
        <v>2.1527250407314686</v>
      </c>
      <c r="F102" s="84" t="s">
        <v>1643</v>
      </c>
      <c r="G102" s="84" t="b">
        <v>0</v>
      </c>
      <c r="H102" s="84" t="b">
        <v>0</v>
      </c>
      <c r="I102" s="84" t="b">
        <v>0</v>
      </c>
      <c r="J102" s="84" t="b">
        <v>0</v>
      </c>
      <c r="K102" s="84" t="b">
        <v>0</v>
      </c>
      <c r="L102" s="84" t="b">
        <v>0</v>
      </c>
    </row>
    <row r="103" spans="1:12" ht="15">
      <c r="A103" s="84" t="s">
        <v>1557</v>
      </c>
      <c r="B103" s="84" t="s">
        <v>1558</v>
      </c>
      <c r="C103" s="84">
        <v>2</v>
      </c>
      <c r="D103" s="118">
        <v>0.0028906373967542746</v>
      </c>
      <c r="E103" s="118">
        <v>2.6967930850817443</v>
      </c>
      <c r="F103" s="84" t="s">
        <v>1643</v>
      </c>
      <c r="G103" s="84" t="b">
        <v>0</v>
      </c>
      <c r="H103" s="84" t="b">
        <v>0</v>
      </c>
      <c r="I103" s="84" t="b">
        <v>0</v>
      </c>
      <c r="J103" s="84" t="b">
        <v>0</v>
      </c>
      <c r="K103" s="84" t="b">
        <v>0</v>
      </c>
      <c r="L103" s="84" t="b">
        <v>0</v>
      </c>
    </row>
    <row r="104" spans="1:12" ht="15">
      <c r="A104" s="84" t="s">
        <v>1558</v>
      </c>
      <c r="B104" s="84" t="s">
        <v>1233</v>
      </c>
      <c r="C104" s="84">
        <v>2</v>
      </c>
      <c r="D104" s="118">
        <v>0.0028906373967542746</v>
      </c>
      <c r="E104" s="118">
        <v>2.2196718303620817</v>
      </c>
      <c r="F104" s="84" t="s">
        <v>1643</v>
      </c>
      <c r="G104" s="84" t="b">
        <v>0</v>
      </c>
      <c r="H104" s="84" t="b">
        <v>0</v>
      </c>
      <c r="I104" s="84" t="b">
        <v>0</v>
      </c>
      <c r="J104" s="84" t="b">
        <v>0</v>
      </c>
      <c r="K104" s="84" t="b">
        <v>0</v>
      </c>
      <c r="L104" s="84" t="b">
        <v>0</v>
      </c>
    </row>
    <row r="105" spans="1:12" ht="15">
      <c r="A105" s="84" t="s">
        <v>1510</v>
      </c>
      <c r="B105" s="84" t="s">
        <v>1559</v>
      </c>
      <c r="C105" s="84">
        <v>2</v>
      </c>
      <c r="D105" s="118">
        <v>0.0028906373967542746</v>
      </c>
      <c r="E105" s="118">
        <v>2.6967930850817443</v>
      </c>
      <c r="F105" s="84" t="s">
        <v>1643</v>
      </c>
      <c r="G105" s="84" t="b">
        <v>0</v>
      </c>
      <c r="H105" s="84" t="b">
        <v>0</v>
      </c>
      <c r="I105" s="84" t="b">
        <v>0</v>
      </c>
      <c r="J105" s="84" t="b">
        <v>0</v>
      </c>
      <c r="K105" s="84" t="b">
        <v>0</v>
      </c>
      <c r="L105" s="84" t="b">
        <v>0</v>
      </c>
    </row>
    <row r="106" spans="1:12" ht="15">
      <c r="A106" s="84" t="s">
        <v>1559</v>
      </c>
      <c r="B106" s="84" t="s">
        <v>1560</v>
      </c>
      <c r="C106" s="84">
        <v>2</v>
      </c>
      <c r="D106" s="118">
        <v>0.0028906373967542746</v>
      </c>
      <c r="E106" s="118">
        <v>2.6967930850817443</v>
      </c>
      <c r="F106" s="84" t="s">
        <v>1643</v>
      </c>
      <c r="G106" s="84" t="b">
        <v>0</v>
      </c>
      <c r="H106" s="84" t="b">
        <v>0</v>
      </c>
      <c r="I106" s="84" t="b">
        <v>0</v>
      </c>
      <c r="J106" s="84" t="b">
        <v>0</v>
      </c>
      <c r="K106" s="84" t="b">
        <v>0</v>
      </c>
      <c r="L106" s="84" t="b">
        <v>0</v>
      </c>
    </row>
    <row r="107" spans="1:12" ht="15">
      <c r="A107" s="84" t="s">
        <v>1560</v>
      </c>
      <c r="B107" s="84" t="s">
        <v>1561</v>
      </c>
      <c r="C107" s="84">
        <v>2</v>
      </c>
      <c r="D107" s="118">
        <v>0.0028906373967542746</v>
      </c>
      <c r="E107" s="118">
        <v>2.6967930850817443</v>
      </c>
      <c r="F107" s="84" t="s">
        <v>1643</v>
      </c>
      <c r="G107" s="84" t="b">
        <v>0</v>
      </c>
      <c r="H107" s="84" t="b">
        <v>0</v>
      </c>
      <c r="I107" s="84" t="b">
        <v>0</v>
      </c>
      <c r="J107" s="84" t="b">
        <v>0</v>
      </c>
      <c r="K107" s="84" t="b">
        <v>0</v>
      </c>
      <c r="L107" s="84" t="b">
        <v>0</v>
      </c>
    </row>
    <row r="108" spans="1:12" ht="15">
      <c r="A108" s="84" t="s">
        <v>1563</v>
      </c>
      <c r="B108" s="84" t="s">
        <v>252</v>
      </c>
      <c r="C108" s="84">
        <v>2</v>
      </c>
      <c r="D108" s="118">
        <v>0.0028906373967542746</v>
      </c>
      <c r="E108" s="118">
        <v>2.6967930850817443</v>
      </c>
      <c r="F108" s="84" t="s">
        <v>1643</v>
      </c>
      <c r="G108" s="84" t="b">
        <v>0</v>
      </c>
      <c r="H108" s="84" t="b">
        <v>0</v>
      </c>
      <c r="I108" s="84" t="b">
        <v>0</v>
      </c>
      <c r="J108" s="84" t="b">
        <v>0</v>
      </c>
      <c r="K108" s="84" t="b">
        <v>0</v>
      </c>
      <c r="L108" s="84" t="b">
        <v>0</v>
      </c>
    </row>
    <row r="109" spans="1:12" ht="15">
      <c r="A109" s="84" t="s">
        <v>252</v>
      </c>
      <c r="B109" s="84" t="s">
        <v>1527</v>
      </c>
      <c r="C109" s="84">
        <v>2</v>
      </c>
      <c r="D109" s="118">
        <v>0.0028906373967542746</v>
      </c>
      <c r="E109" s="118">
        <v>2.520701826026063</v>
      </c>
      <c r="F109" s="84" t="s">
        <v>1643</v>
      </c>
      <c r="G109" s="84" t="b">
        <v>0</v>
      </c>
      <c r="H109" s="84" t="b">
        <v>0</v>
      </c>
      <c r="I109" s="84" t="b">
        <v>0</v>
      </c>
      <c r="J109" s="84" t="b">
        <v>0</v>
      </c>
      <c r="K109" s="84" t="b">
        <v>0</v>
      </c>
      <c r="L109" s="84" t="b">
        <v>0</v>
      </c>
    </row>
    <row r="110" spans="1:12" ht="15">
      <c r="A110" s="84" t="s">
        <v>1527</v>
      </c>
      <c r="B110" s="84" t="s">
        <v>1511</v>
      </c>
      <c r="C110" s="84">
        <v>2</v>
      </c>
      <c r="D110" s="118">
        <v>0.0028906373967542746</v>
      </c>
      <c r="E110" s="118">
        <v>2.1227618173540255</v>
      </c>
      <c r="F110" s="84" t="s">
        <v>1643</v>
      </c>
      <c r="G110" s="84" t="b">
        <v>0</v>
      </c>
      <c r="H110" s="84" t="b">
        <v>0</v>
      </c>
      <c r="I110" s="84" t="b">
        <v>0</v>
      </c>
      <c r="J110" s="84" t="b">
        <v>0</v>
      </c>
      <c r="K110" s="84" t="b">
        <v>0</v>
      </c>
      <c r="L110" s="84" t="b">
        <v>0</v>
      </c>
    </row>
    <row r="111" spans="1:12" ht="15">
      <c r="A111" s="84" t="s">
        <v>1511</v>
      </c>
      <c r="B111" s="84" t="s">
        <v>246</v>
      </c>
      <c r="C111" s="84">
        <v>2</v>
      </c>
      <c r="D111" s="118">
        <v>0.0028906373967542746</v>
      </c>
      <c r="E111" s="118">
        <v>1.5207018260260632</v>
      </c>
      <c r="F111" s="84" t="s">
        <v>1643</v>
      </c>
      <c r="G111" s="84" t="b">
        <v>0</v>
      </c>
      <c r="H111" s="84" t="b">
        <v>0</v>
      </c>
      <c r="I111" s="84" t="b">
        <v>0</v>
      </c>
      <c r="J111" s="84" t="b">
        <v>0</v>
      </c>
      <c r="K111" s="84" t="b">
        <v>0</v>
      </c>
      <c r="L111" s="84" t="b">
        <v>0</v>
      </c>
    </row>
    <row r="112" spans="1:12" ht="15">
      <c r="A112" s="84" t="s">
        <v>246</v>
      </c>
      <c r="B112" s="84" t="s">
        <v>1564</v>
      </c>
      <c r="C112" s="84">
        <v>2</v>
      </c>
      <c r="D112" s="118">
        <v>0.0028906373967542746</v>
      </c>
      <c r="E112" s="118">
        <v>1.7425505756424193</v>
      </c>
      <c r="F112" s="84" t="s">
        <v>1643</v>
      </c>
      <c r="G112" s="84" t="b">
        <v>0</v>
      </c>
      <c r="H112" s="84" t="b">
        <v>0</v>
      </c>
      <c r="I112" s="84" t="b">
        <v>0</v>
      </c>
      <c r="J112" s="84" t="b">
        <v>0</v>
      </c>
      <c r="K112" s="84" t="b">
        <v>0</v>
      </c>
      <c r="L112" s="84" t="b">
        <v>0</v>
      </c>
    </row>
    <row r="113" spans="1:12" ht="15">
      <c r="A113" s="84" t="s">
        <v>1515</v>
      </c>
      <c r="B113" s="84" t="s">
        <v>1566</v>
      </c>
      <c r="C113" s="84">
        <v>2</v>
      </c>
      <c r="D113" s="118">
        <v>0.0028906373967542746</v>
      </c>
      <c r="E113" s="118">
        <v>2.395763089417763</v>
      </c>
      <c r="F113" s="84" t="s">
        <v>1643</v>
      </c>
      <c r="G113" s="84" t="b">
        <v>0</v>
      </c>
      <c r="H113" s="84" t="b">
        <v>0</v>
      </c>
      <c r="I113" s="84" t="b">
        <v>0</v>
      </c>
      <c r="J113" s="84" t="b">
        <v>0</v>
      </c>
      <c r="K113" s="84" t="b">
        <v>0</v>
      </c>
      <c r="L113" s="84" t="b">
        <v>0</v>
      </c>
    </row>
    <row r="114" spans="1:12" ht="15">
      <c r="A114" s="84" t="s">
        <v>1566</v>
      </c>
      <c r="B114" s="84" t="s">
        <v>278</v>
      </c>
      <c r="C114" s="84">
        <v>2</v>
      </c>
      <c r="D114" s="118">
        <v>0.0028906373967542746</v>
      </c>
      <c r="E114" s="118">
        <v>2.520701826026063</v>
      </c>
      <c r="F114" s="84" t="s">
        <v>1643</v>
      </c>
      <c r="G114" s="84" t="b">
        <v>0</v>
      </c>
      <c r="H114" s="84" t="b">
        <v>0</v>
      </c>
      <c r="I114" s="84" t="b">
        <v>0</v>
      </c>
      <c r="J114" s="84" t="b">
        <v>0</v>
      </c>
      <c r="K114" s="84" t="b">
        <v>0</v>
      </c>
      <c r="L114" s="84" t="b">
        <v>0</v>
      </c>
    </row>
    <row r="115" spans="1:12" ht="15">
      <c r="A115" s="84" t="s">
        <v>278</v>
      </c>
      <c r="B115" s="84" t="s">
        <v>1567</v>
      </c>
      <c r="C115" s="84">
        <v>2</v>
      </c>
      <c r="D115" s="118">
        <v>0.0028906373967542746</v>
      </c>
      <c r="E115" s="118">
        <v>2.520701826026063</v>
      </c>
      <c r="F115" s="84" t="s">
        <v>1643</v>
      </c>
      <c r="G115" s="84" t="b">
        <v>0</v>
      </c>
      <c r="H115" s="84" t="b">
        <v>0</v>
      </c>
      <c r="I115" s="84" t="b">
        <v>0</v>
      </c>
      <c r="J115" s="84" t="b">
        <v>0</v>
      </c>
      <c r="K115" s="84" t="b">
        <v>0</v>
      </c>
      <c r="L115" s="84" t="b">
        <v>0</v>
      </c>
    </row>
    <row r="116" spans="1:12" ht="15">
      <c r="A116" s="84" t="s">
        <v>1567</v>
      </c>
      <c r="B116" s="84" t="s">
        <v>1568</v>
      </c>
      <c r="C116" s="84">
        <v>2</v>
      </c>
      <c r="D116" s="118">
        <v>0.0028906373967542746</v>
      </c>
      <c r="E116" s="118">
        <v>2.6967930850817443</v>
      </c>
      <c r="F116" s="84" t="s">
        <v>1643</v>
      </c>
      <c r="G116" s="84" t="b">
        <v>0</v>
      </c>
      <c r="H116" s="84" t="b">
        <v>0</v>
      </c>
      <c r="I116" s="84" t="b">
        <v>0</v>
      </c>
      <c r="J116" s="84" t="b">
        <v>0</v>
      </c>
      <c r="K116" s="84" t="b">
        <v>0</v>
      </c>
      <c r="L116" s="84" t="b">
        <v>0</v>
      </c>
    </row>
    <row r="117" spans="1:12" ht="15">
      <c r="A117" s="84" t="s">
        <v>1568</v>
      </c>
      <c r="B117" s="84" t="s">
        <v>1569</v>
      </c>
      <c r="C117" s="84">
        <v>2</v>
      </c>
      <c r="D117" s="118">
        <v>0.0028906373967542746</v>
      </c>
      <c r="E117" s="118">
        <v>2.6967930850817443</v>
      </c>
      <c r="F117" s="84" t="s">
        <v>1643</v>
      </c>
      <c r="G117" s="84" t="b">
        <v>0</v>
      </c>
      <c r="H117" s="84" t="b">
        <v>0</v>
      </c>
      <c r="I117" s="84" t="b">
        <v>0</v>
      </c>
      <c r="J117" s="84" t="b">
        <v>0</v>
      </c>
      <c r="K117" s="84" t="b">
        <v>0</v>
      </c>
      <c r="L117" s="84" t="b">
        <v>0</v>
      </c>
    </row>
    <row r="118" spans="1:12" ht="15">
      <c r="A118" s="84" t="s">
        <v>1569</v>
      </c>
      <c r="B118" s="84" t="s">
        <v>1570</v>
      </c>
      <c r="C118" s="84">
        <v>2</v>
      </c>
      <c r="D118" s="118">
        <v>0.0028906373967542746</v>
      </c>
      <c r="E118" s="118">
        <v>2.6967930850817443</v>
      </c>
      <c r="F118" s="84" t="s">
        <v>1643</v>
      </c>
      <c r="G118" s="84" t="b">
        <v>0</v>
      </c>
      <c r="H118" s="84" t="b">
        <v>0</v>
      </c>
      <c r="I118" s="84" t="b">
        <v>0</v>
      </c>
      <c r="J118" s="84" t="b">
        <v>0</v>
      </c>
      <c r="K118" s="84" t="b">
        <v>0</v>
      </c>
      <c r="L118" s="84" t="b">
        <v>0</v>
      </c>
    </row>
    <row r="119" spans="1:12" ht="15">
      <c r="A119" s="84" t="s">
        <v>1570</v>
      </c>
      <c r="B119" s="84" t="s">
        <v>1571</v>
      </c>
      <c r="C119" s="84">
        <v>2</v>
      </c>
      <c r="D119" s="118">
        <v>0.0028906373967542746</v>
      </c>
      <c r="E119" s="118">
        <v>2.6967930850817443</v>
      </c>
      <c r="F119" s="84" t="s">
        <v>1643</v>
      </c>
      <c r="G119" s="84" t="b">
        <v>0</v>
      </c>
      <c r="H119" s="84" t="b">
        <v>0</v>
      </c>
      <c r="I119" s="84" t="b">
        <v>0</v>
      </c>
      <c r="J119" s="84" t="b">
        <v>0</v>
      </c>
      <c r="K119" s="84" t="b">
        <v>0</v>
      </c>
      <c r="L119" s="84" t="b">
        <v>0</v>
      </c>
    </row>
    <row r="120" spans="1:12" ht="15">
      <c r="A120" s="84" t="s">
        <v>1571</v>
      </c>
      <c r="B120" s="84" t="s">
        <v>1572</v>
      </c>
      <c r="C120" s="84">
        <v>2</v>
      </c>
      <c r="D120" s="118">
        <v>0.0028906373967542746</v>
      </c>
      <c r="E120" s="118">
        <v>2.6967930850817443</v>
      </c>
      <c r="F120" s="84" t="s">
        <v>1643</v>
      </c>
      <c r="G120" s="84" t="b">
        <v>0</v>
      </c>
      <c r="H120" s="84" t="b">
        <v>0</v>
      </c>
      <c r="I120" s="84" t="b">
        <v>0</v>
      </c>
      <c r="J120" s="84" t="b">
        <v>0</v>
      </c>
      <c r="K120" s="84" t="b">
        <v>0</v>
      </c>
      <c r="L120" s="84" t="b">
        <v>0</v>
      </c>
    </row>
    <row r="121" spans="1:12" ht="15">
      <c r="A121" s="84" t="s">
        <v>1572</v>
      </c>
      <c r="B121" s="84" t="s">
        <v>1528</v>
      </c>
      <c r="C121" s="84">
        <v>2</v>
      </c>
      <c r="D121" s="118">
        <v>0.0028906373967542746</v>
      </c>
      <c r="E121" s="118">
        <v>2.520701826026063</v>
      </c>
      <c r="F121" s="84" t="s">
        <v>1643</v>
      </c>
      <c r="G121" s="84" t="b">
        <v>0</v>
      </c>
      <c r="H121" s="84" t="b">
        <v>0</v>
      </c>
      <c r="I121" s="84" t="b">
        <v>0</v>
      </c>
      <c r="J121" s="84" t="b">
        <v>0</v>
      </c>
      <c r="K121" s="84" t="b">
        <v>0</v>
      </c>
      <c r="L121" s="84" t="b">
        <v>0</v>
      </c>
    </row>
    <row r="122" spans="1:12" ht="15">
      <c r="A122" s="84" t="s">
        <v>1528</v>
      </c>
      <c r="B122" s="84" t="s">
        <v>1515</v>
      </c>
      <c r="C122" s="84">
        <v>2</v>
      </c>
      <c r="D122" s="118">
        <v>0.0028906373967542746</v>
      </c>
      <c r="E122" s="118">
        <v>2.344610566970382</v>
      </c>
      <c r="F122" s="84" t="s">
        <v>1643</v>
      </c>
      <c r="G122" s="84" t="b">
        <v>0</v>
      </c>
      <c r="H122" s="84" t="b">
        <v>0</v>
      </c>
      <c r="I122" s="84" t="b">
        <v>0</v>
      </c>
      <c r="J122" s="84" t="b">
        <v>0</v>
      </c>
      <c r="K122" s="84" t="b">
        <v>0</v>
      </c>
      <c r="L122" s="84" t="b">
        <v>0</v>
      </c>
    </row>
    <row r="123" spans="1:12" ht="15">
      <c r="A123" s="84" t="s">
        <v>1515</v>
      </c>
      <c r="B123" s="84" t="s">
        <v>1573</v>
      </c>
      <c r="C123" s="84">
        <v>2</v>
      </c>
      <c r="D123" s="118">
        <v>0.0028906373967542746</v>
      </c>
      <c r="E123" s="118">
        <v>2.395763089417763</v>
      </c>
      <c r="F123" s="84" t="s">
        <v>1643</v>
      </c>
      <c r="G123" s="84" t="b">
        <v>0</v>
      </c>
      <c r="H123" s="84" t="b">
        <v>0</v>
      </c>
      <c r="I123" s="84" t="b">
        <v>0</v>
      </c>
      <c r="J123" s="84" t="b">
        <v>0</v>
      </c>
      <c r="K123" s="84" t="b">
        <v>0</v>
      </c>
      <c r="L123" s="84" t="b">
        <v>0</v>
      </c>
    </row>
    <row r="124" spans="1:12" ht="15">
      <c r="A124" s="84" t="s">
        <v>275</v>
      </c>
      <c r="B124" s="84" t="s">
        <v>1516</v>
      </c>
      <c r="C124" s="84">
        <v>2</v>
      </c>
      <c r="D124" s="118">
        <v>0.0028906373967542746</v>
      </c>
      <c r="E124" s="118">
        <v>2.395763089417763</v>
      </c>
      <c r="F124" s="84" t="s">
        <v>1643</v>
      </c>
      <c r="G124" s="84" t="b">
        <v>0</v>
      </c>
      <c r="H124" s="84" t="b">
        <v>0</v>
      </c>
      <c r="I124" s="84" t="b">
        <v>0</v>
      </c>
      <c r="J124" s="84" t="b">
        <v>0</v>
      </c>
      <c r="K124" s="84" t="b">
        <v>0</v>
      </c>
      <c r="L124" s="84" t="b">
        <v>0</v>
      </c>
    </row>
    <row r="125" spans="1:12" ht="15">
      <c r="A125" s="84" t="s">
        <v>1516</v>
      </c>
      <c r="B125" s="84" t="s">
        <v>1574</v>
      </c>
      <c r="C125" s="84">
        <v>2</v>
      </c>
      <c r="D125" s="118">
        <v>0.0028906373967542746</v>
      </c>
      <c r="E125" s="118">
        <v>2.395763089417763</v>
      </c>
      <c r="F125" s="84" t="s">
        <v>1643</v>
      </c>
      <c r="G125" s="84" t="b">
        <v>0</v>
      </c>
      <c r="H125" s="84" t="b">
        <v>0</v>
      </c>
      <c r="I125" s="84" t="b">
        <v>0</v>
      </c>
      <c r="J125" s="84" t="b">
        <v>1</v>
      </c>
      <c r="K125" s="84" t="b">
        <v>0</v>
      </c>
      <c r="L125" s="84" t="b">
        <v>0</v>
      </c>
    </row>
    <row r="126" spans="1:12" ht="15">
      <c r="A126" s="84" t="s">
        <v>1574</v>
      </c>
      <c r="B126" s="84" t="s">
        <v>1575</v>
      </c>
      <c r="C126" s="84">
        <v>2</v>
      </c>
      <c r="D126" s="118">
        <v>0.0028906373967542746</v>
      </c>
      <c r="E126" s="118">
        <v>2.6967930850817443</v>
      </c>
      <c r="F126" s="84" t="s">
        <v>1643</v>
      </c>
      <c r="G126" s="84" t="b">
        <v>1</v>
      </c>
      <c r="H126" s="84" t="b">
        <v>0</v>
      </c>
      <c r="I126" s="84" t="b">
        <v>0</v>
      </c>
      <c r="J126" s="84" t="b">
        <v>0</v>
      </c>
      <c r="K126" s="84" t="b">
        <v>0</v>
      </c>
      <c r="L126" s="84" t="b">
        <v>0</v>
      </c>
    </row>
    <row r="127" spans="1:12" ht="15">
      <c r="A127" s="84" t="s">
        <v>1575</v>
      </c>
      <c r="B127" s="84" t="s">
        <v>1576</v>
      </c>
      <c r="C127" s="84">
        <v>2</v>
      </c>
      <c r="D127" s="118">
        <v>0.0028906373967542746</v>
      </c>
      <c r="E127" s="118">
        <v>2.6967930850817443</v>
      </c>
      <c r="F127" s="84" t="s">
        <v>1643</v>
      </c>
      <c r="G127" s="84" t="b">
        <v>0</v>
      </c>
      <c r="H127" s="84" t="b">
        <v>0</v>
      </c>
      <c r="I127" s="84" t="b">
        <v>0</v>
      </c>
      <c r="J127" s="84" t="b">
        <v>0</v>
      </c>
      <c r="K127" s="84" t="b">
        <v>0</v>
      </c>
      <c r="L127" s="84" t="b">
        <v>0</v>
      </c>
    </row>
    <row r="128" spans="1:12" ht="15">
      <c r="A128" s="84" t="s">
        <v>1576</v>
      </c>
      <c r="B128" s="84" t="s">
        <v>1577</v>
      </c>
      <c r="C128" s="84">
        <v>2</v>
      </c>
      <c r="D128" s="118">
        <v>0.0028906373967542746</v>
      </c>
      <c r="E128" s="118">
        <v>2.6967930850817443</v>
      </c>
      <c r="F128" s="84" t="s">
        <v>1643</v>
      </c>
      <c r="G128" s="84" t="b">
        <v>0</v>
      </c>
      <c r="H128" s="84" t="b">
        <v>0</v>
      </c>
      <c r="I128" s="84" t="b">
        <v>0</v>
      </c>
      <c r="J128" s="84" t="b">
        <v>0</v>
      </c>
      <c r="K128" s="84" t="b">
        <v>0</v>
      </c>
      <c r="L128" s="84" t="b">
        <v>0</v>
      </c>
    </row>
    <row r="129" spans="1:12" ht="15">
      <c r="A129" s="84" t="s">
        <v>1577</v>
      </c>
      <c r="B129" s="84" t="s">
        <v>1507</v>
      </c>
      <c r="C129" s="84">
        <v>2</v>
      </c>
      <c r="D129" s="118">
        <v>0.0028906373967542746</v>
      </c>
      <c r="E129" s="118">
        <v>2.2196718303620817</v>
      </c>
      <c r="F129" s="84" t="s">
        <v>1643</v>
      </c>
      <c r="G129" s="84" t="b">
        <v>0</v>
      </c>
      <c r="H129" s="84" t="b">
        <v>0</v>
      </c>
      <c r="I129" s="84" t="b">
        <v>0</v>
      </c>
      <c r="J129" s="84" t="b">
        <v>0</v>
      </c>
      <c r="K129" s="84" t="b">
        <v>0</v>
      </c>
      <c r="L129" s="84" t="b">
        <v>0</v>
      </c>
    </row>
    <row r="130" spans="1:12" ht="15">
      <c r="A130" s="84" t="s">
        <v>1507</v>
      </c>
      <c r="B130" s="84" t="s">
        <v>1578</v>
      </c>
      <c r="C130" s="84">
        <v>2</v>
      </c>
      <c r="D130" s="118">
        <v>0.0028906373967542746</v>
      </c>
      <c r="E130" s="118">
        <v>2.2196718303620817</v>
      </c>
      <c r="F130" s="84" t="s">
        <v>1643</v>
      </c>
      <c r="G130" s="84" t="b">
        <v>0</v>
      </c>
      <c r="H130" s="84" t="b">
        <v>0</v>
      </c>
      <c r="I130" s="84" t="b">
        <v>0</v>
      </c>
      <c r="J130" s="84" t="b">
        <v>0</v>
      </c>
      <c r="K130" s="84" t="b">
        <v>0</v>
      </c>
      <c r="L130" s="84" t="b">
        <v>0</v>
      </c>
    </row>
    <row r="131" spans="1:12" ht="15">
      <c r="A131" s="84" t="s">
        <v>1578</v>
      </c>
      <c r="B131" s="84" t="s">
        <v>1218</v>
      </c>
      <c r="C131" s="84">
        <v>2</v>
      </c>
      <c r="D131" s="118">
        <v>0.0028906373967542746</v>
      </c>
      <c r="E131" s="118">
        <v>2.2196718303620817</v>
      </c>
      <c r="F131" s="84" t="s">
        <v>1643</v>
      </c>
      <c r="G131" s="84" t="b">
        <v>0</v>
      </c>
      <c r="H131" s="84" t="b">
        <v>0</v>
      </c>
      <c r="I131" s="84" t="b">
        <v>0</v>
      </c>
      <c r="J131" s="84" t="b">
        <v>0</v>
      </c>
      <c r="K131" s="84" t="b">
        <v>0</v>
      </c>
      <c r="L131" s="84" t="b">
        <v>0</v>
      </c>
    </row>
    <row r="132" spans="1:12" ht="15">
      <c r="A132" s="84" t="s">
        <v>1218</v>
      </c>
      <c r="B132" s="84" t="s">
        <v>1579</v>
      </c>
      <c r="C132" s="84">
        <v>2</v>
      </c>
      <c r="D132" s="118">
        <v>0.0028906373967542746</v>
      </c>
      <c r="E132" s="118">
        <v>2.2196718303620817</v>
      </c>
      <c r="F132" s="84" t="s">
        <v>1643</v>
      </c>
      <c r="G132" s="84" t="b">
        <v>0</v>
      </c>
      <c r="H132" s="84" t="b">
        <v>0</v>
      </c>
      <c r="I132" s="84" t="b">
        <v>0</v>
      </c>
      <c r="J132" s="84" t="b">
        <v>0</v>
      </c>
      <c r="K132" s="84" t="b">
        <v>0</v>
      </c>
      <c r="L132" s="84" t="b">
        <v>0</v>
      </c>
    </row>
    <row r="133" spans="1:12" ht="15">
      <c r="A133" s="84" t="s">
        <v>1579</v>
      </c>
      <c r="B133" s="84" t="s">
        <v>276</v>
      </c>
      <c r="C133" s="84">
        <v>2</v>
      </c>
      <c r="D133" s="118">
        <v>0.0028906373967542746</v>
      </c>
      <c r="E133" s="118">
        <v>2.520701826026063</v>
      </c>
      <c r="F133" s="84" t="s">
        <v>1643</v>
      </c>
      <c r="G133" s="84" t="b">
        <v>0</v>
      </c>
      <c r="H133" s="84" t="b">
        <v>0</v>
      </c>
      <c r="I133" s="84" t="b">
        <v>0</v>
      </c>
      <c r="J133" s="84" t="b">
        <v>0</v>
      </c>
      <c r="K133" s="84" t="b">
        <v>0</v>
      </c>
      <c r="L133" s="84" t="b">
        <v>0</v>
      </c>
    </row>
    <row r="134" spans="1:12" ht="15">
      <c r="A134" s="84" t="s">
        <v>276</v>
      </c>
      <c r="B134" s="84" t="s">
        <v>1580</v>
      </c>
      <c r="C134" s="84">
        <v>2</v>
      </c>
      <c r="D134" s="118">
        <v>0.0028906373967542746</v>
      </c>
      <c r="E134" s="118">
        <v>2.520701826026063</v>
      </c>
      <c r="F134" s="84" t="s">
        <v>1643</v>
      </c>
      <c r="G134" s="84" t="b">
        <v>0</v>
      </c>
      <c r="H134" s="84" t="b">
        <v>0</v>
      </c>
      <c r="I134" s="84" t="b">
        <v>0</v>
      </c>
      <c r="J134" s="84" t="b">
        <v>0</v>
      </c>
      <c r="K134" s="84" t="b">
        <v>0</v>
      </c>
      <c r="L134" s="84" t="b">
        <v>0</v>
      </c>
    </row>
    <row r="135" spans="1:12" ht="15">
      <c r="A135" s="84" t="s">
        <v>1580</v>
      </c>
      <c r="B135" s="84" t="s">
        <v>1508</v>
      </c>
      <c r="C135" s="84">
        <v>2</v>
      </c>
      <c r="D135" s="118">
        <v>0.0028906373967542746</v>
      </c>
      <c r="E135" s="118">
        <v>2.2196718303620817</v>
      </c>
      <c r="F135" s="84" t="s">
        <v>1643</v>
      </c>
      <c r="G135" s="84" t="b">
        <v>0</v>
      </c>
      <c r="H135" s="84" t="b">
        <v>0</v>
      </c>
      <c r="I135" s="84" t="b">
        <v>0</v>
      </c>
      <c r="J135" s="84" t="b">
        <v>0</v>
      </c>
      <c r="K135" s="84" t="b">
        <v>0</v>
      </c>
      <c r="L135" s="84" t="b">
        <v>0</v>
      </c>
    </row>
    <row r="136" spans="1:12" ht="15">
      <c r="A136" s="84" t="s">
        <v>1508</v>
      </c>
      <c r="B136" s="84" t="s">
        <v>1216</v>
      </c>
      <c r="C136" s="84">
        <v>2</v>
      </c>
      <c r="D136" s="118">
        <v>0.0028906373967542746</v>
      </c>
      <c r="E136" s="118">
        <v>1.5207018260260632</v>
      </c>
      <c r="F136" s="84" t="s">
        <v>1643</v>
      </c>
      <c r="G136" s="84" t="b">
        <v>0</v>
      </c>
      <c r="H136" s="84" t="b">
        <v>0</v>
      </c>
      <c r="I136" s="84" t="b">
        <v>0</v>
      </c>
      <c r="J136" s="84" t="b">
        <v>0</v>
      </c>
      <c r="K136" s="84" t="b">
        <v>0</v>
      </c>
      <c r="L136" s="84" t="b">
        <v>0</v>
      </c>
    </row>
    <row r="137" spans="1:12" ht="15">
      <c r="A137" s="84" t="s">
        <v>258</v>
      </c>
      <c r="B137" s="84" t="s">
        <v>1539</v>
      </c>
      <c r="C137" s="84">
        <v>2</v>
      </c>
      <c r="D137" s="118">
        <v>0.0028906373967542746</v>
      </c>
      <c r="E137" s="118">
        <v>2.2196718303620817</v>
      </c>
      <c r="F137" s="84" t="s">
        <v>1643</v>
      </c>
      <c r="G137" s="84" t="b">
        <v>0</v>
      </c>
      <c r="H137" s="84" t="b">
        <v>0</v>
      </c>
      <c r="I137" s="84" t="b">
        <v>0</v>
      </c>
      <c r="J137" s="84" t="b">
        <v>0</v>
      </c>
      <c r="K137" s="84" t="b">
        <v>0</v>
      </c>
      <c r="L137" s="84" t="b">
        <v>0</v>
      </c>
    </row>
    <row r="138" spans="1:12" ht="15">
      <c r="A138" s="84" t="s">
        <v>1213</v>
      </c>
      <c r="B138" s="84" t="s">
        <v>1253</v>
      </c>
      <c r="C138" s="84">
        <v>2</v>
      </c>
      <c r="D138" s="118">
        <v>0.0028906373967542746</v>
      </c>
      <c r="E138" s="118">
        <v>1.4859397197668511</v>
      </c>
      <c r="F138" s="84" t="s">
        <v>1643</v>
      </c>
      <c r="G138" s="84" t="b">
        <v>0</v>
      </c>
      <c r="H138" s="84" t="b">
        <v>0</v>
      </c>
      <c r="I138" s="84" t="b">
        <v>0</v>
      </c>
      <c r="J138" s="84" t="b">
        <v>0</v>
      </c>
      <c r="K138" s="84" t="b">
        <v>0</v>
      </c>
      <c r="L138" s="84" t="b">
        <v>0</v>
      </c>
    </row>
    <row r="139" spans="1:12" ht="15">
      <c r="A139" s="84" t="s">
        <v>1253</v>
      </c>
      <c r="B139" s="84" t="s">
        <v>1257</v>
      </c>
      <c r="C139" s="84">
        <v>2</v>
      </c>
      <c r="D139" s="118">
        <v>0.0028906373967542746</v>
      </c>
      <c r="E139" s="118">
        <v>2.2196718303620817</v>
      </c>
      <c r="F139" s="84" t="s">
        <v>1643</v>
      </c>
      <c r="G139" s="84" t="b">
        <v>0</v>
      </c>
      <c r="H139" s="84" t="b">
        <v>0</v>
      </c>
      <c r="I139" s="84" t="b">
        <v>0</v>
      </c>
      <c r="J139" s="84" t="b">
        <v>0</v>
      </c>
      <c r="K139" s="84" t="b">
        <v>0</v>
      </c>
      <c r="L139" s="84" t="b">
        <v>0</v>
      </c>
    </row>
    <row r="140" spans="1:12" ht="15">
      <c r="A140" s="84" t="s">
        <v>1257</v>
      </c>
      <c r="B140" s="84" t="s">
        <v>1212</v>
      </c>
      <c r="C140" s="84">
        <v>2</v>
      </c>
      <c r="D140" s="118">
        <v>0.0028906373967542746</v>
      </c>
      <c r="E140" s="118">
        <v>1.5207018260260632</v>
      </c>
      <c r="F140" s="84" t="s">
        <v>1643</v>
      </c>
      <c r="G140" s="84" t="b">
        <v>0</v>
      </c>
      <c r="H140" s="84" t="b">
        <v>0</v>
      </c>
      <c r="I140" s="84" t="b">
        <v>0</v>
      </c>
      <c r="J140" s="84" t="b">
        <v>0</v>
      </c>
      <c r="K140" s="84" t="b">
        <v>0</v>
      </c>
      <c r="L140" s="84" t="b">
        <v>0</v>
      </c>
    </row>
    <row r="141" spans="1:12" ht="15">
      <c r="A141" s="84" t="s">
        <v>1212</v>
      </c>
      <c r="B141" s="84" t="s">
        <v>1258</v>
      </c>
      <c r="C141" s="84">
        <v>2</v>
      </c>
      <c r="D141" s="118">
        <v>0.0028906373967542746</v>
      </c>
      <c r="E141" s="118">
        <v>1.3446105669703818</v>
      </c>
      <c r="F141" s="84" t="s">
        <v>1643</v>
      </c>
      <c r="G141" s="84" t="b">
        <v>0</v>
      </c>
      <c r="H141" s="84" t="b">
        <v>0</v>
      </c>
      <c r="I141" s="84" t="b">
        <v>0</v>
      </c>
      <c r="J141" s="84" t="b">
        <v>0</v>
      </c>
      <c r="K141" s="84" t="b">
        <v>0</v>
      </c>
      <c r="L141" s="84" t="b">
        <v>0</v>
      </c>
    </row>
    <row r="142" spans="1:12" ht="15">
      <c r="A142" s="84" t="s">
        <v>1258</v>
      </c>
      <c r="B142" s="84" t="s">
        <v>1259</v>
      </c>
      <c r="C142" s="84">
        <v>2</v>
      </c>
      <c r="D142" s="118">
        <v>0.0028906373967542746</v>
      </c>
      <c r="E142" s="118">
        <v>2.520701826026063</v>
      </c>
      <c r="F142" s="84" t="s">
        <v>1643</v>
      </c>
      <c r="G142" s="84" t="b">
        <v>0</v>
      </c>
      <c r="H142" s="84" t="b">
        <v>0</v>
      </c>
      <c r="I142" s="84" t="b">
        <v>0</v>
      </c>
      <c r="J142" s="84" t="b">
        <v>0</v>
      </c>
      <c r="K142" s="84" t="b">
        <v>0</v>
      </c>
      <c r="L142" s="84" t="b">
        <v>0</v>
      </c>
    </row>
    <row r="143" spans="1:12" ht="15">
      <c r="A143" s="84" t="s">
        <v>1259</v>
      </c>
      <c r="B143" s="84" t="s">
        <v>1582</v>
      </c>
      <c r="C143" s="84">
        <v>2</v>
      </c>
      <c r="D143" s="118">
        <v>0.0028906373967542746</v>
      </c>
      <c r="E143" s="118">
        <v>2.6967930850817443</v>
      </c>
      <c r="F143" s="84" t="s">
        <v>1643</v>
      </c>
      <c r="G143" s="84" t="b">
        <v>0</v>
      </c>
      <c r="H143" s="84" t="b">
        <v>0</v>
      </c>
      <c r="I143" s="84" t="b">
        <v>0</v>
      </c>
      <c r="J143" s="84" t="b">
        <v>0</v>
      </c>
      <c r="K143" s="84" t="b">
        <v>0</v>
      </c>
      <c r="L143" s="84" t="b">
        <v>0</v>
      </c>
    </row>
    <row r="144" spans="1:12" ht="15">
      <c r="A144" s="84" t="s">
        <v>1582</v>
      </c>
      <c r="B144" s="84" t="s">
        <v>1583</v>
      </c>
      <c r="C144" s="84">
        <v>2</v>
      </c>
      <c r="D144" s="118">
        <v>0.0028906373967542746</v>
      </c>
      <c r="E144" s="118">
        <v>2.6967930850817443</v>
      </c>
      <c r="F144" s="84" t="s">
        <v>1643</v>
      </c>
      <c r="G144" s="84" t="b">
        <v>0</v>
      </c>
      <c r="H144" s="84" t="b">
        <v>0</v>
      </c>
      <c r="I144" s="84" t="b">
        <v>0</v>
      </c>
      <c r="J144" s="84" t="b">
        <v>0</v>
      </c>
      <c r="K144" s="84" t="b">
        <v>0</v>
      </c>
      <c r="L144" s="84" t="b">
        <v>0</v>
      </c>
    </row>
    <row r="145" spans="1:12" ht="15">
      <c r="A145" s="84" t="s">
        <v>1583</v>
      </c>
      <c r="B145" s="84" t="s">
        <v>1584</v>
      </c>
      <c r="C145" s="84">
        <v>2</v>
      </c>
      <c r="D145" s="118">
        <v>0.0028906373967542746</v>
      </c>
      <c r="E145" s="118">
        <v>2.6967930850817443</v>
      </c>
      <c r="F145" s="84" t="s">
        <v>1643</v>
      </c>
      <c r="G145" s="84" t="b">
        <v>0</v>
      </c>
      <c r="H145" s="84" t="b">
        <v>0</v>
      </c>
      <c r="I145" s="84" t="b">
        <v>0</v>
      </c>
      <c r="J145" s="84" t="b">
        <v>0</v>
      </c>
      <c r="K145" s="84" t="b">
        <v>0</v>
      </c>
      <c r="L145" s="84" t="b">
        <v>0</v>
      </c>
    </row>
    <row r="146" spans="1:12" ht="15">
      <c r="A146" s="84" t="s">
        <v>1584</v>
      </c>
      <c r="B146" s="84" t="s">
        <v>1585</v>
      </c>
      <c r="C146" s="84">
        <v>2</v>
      </c>
      <c r="D146" s="118">
        <v>0.0028906373967542746</v>
      </c>
      <c r="E146" s="118">
        <v>2.6967930850817443</v>
      </c>
      <c r="F146" s="84" t="s">
        <v>1643</v>
      </c>
      <c r="G146" s="84" t="b">
        <v>0</v>
      </c>
      <c r="H146" s="84" t="b">
        <v>0</v>
      </c>
      <c r="I146" s="84" t="b">
        <v>0</v>
      </c>
      <c r="J146" s="84" t="b">
        <v>0</v>
      </c>
      <c r="K146" s="84" t="b">
        <v>0</v>
      </c>
      <c r="L146" s="84" t="b">
        <v>0</v>
      </c>
    </row>
    <row r="147" spans="1:12" ht="15">
      <c r="A147" s="84" t="s">
        <v>1585</v>
      </c>
      <c r="B147" s="84" t="s">
        <v>1518</v>
      </c>
      <c r="C147" s="84">
        <v>2</v>
      </c>
      <c r="D147" s="118">
        <v>0.0028906373967542746</v>
      </c>
      <c r="E147" s="118">
        <v>2.395763089417763</v>
      </c>
      <c r="F147" s="84" t="s">
        <v>1643</v>
      </c>
      <c r="G147" s="84" t="b">
        <v>0</v>
      </c>
      <c r="H147" s="84" t="b">
        <v>0</v>
      </c>
      <c r="I147" s="84" t="b">
        <v>0</v>
      </c>
      <c r="J147" s="84" t="b">
        <v>0</v>
      </c>
      <c r="K147" s="84" t="b">
        <v>0</v>
      </c>
      <c r="L147" s="84" t="b">
        <v>0</v>
      </c>
    </row>
    <row r="148" spans="1:12" ht="15">
      <c r="A148" s="84" t="s">
        <v>1518</v>
      </c>
      <c r="B148" s="84" t="s">
        <v>1586</v>
      </c>
      <c r="C148" s="84">
        <v>2</v>
      </c>
      <c r="D148" s="118">
        <v>0.0028906373967542746</v>
      </c>
      <c r="E148" s="118">
        <v>2.395763089417763</v>
      </c>
      <c r="F148" s="84" t="s">
        <v>1643</v>
      </c>
      <c r="G148" s="84" t="b">
        <v>0</v>
      </c>
      <c r="H148" s="84" t="b">
        <v>0</v>
      </c>
      <c r="I148" s="84" t="b">
        <v>0</v>
      </c>
      <c r="J148" s="84" t="b">
        <v>0</v>
      </c>
      <c r="K148" s="84" t="b">
        <v>0</v>
      </c>
      <c r="L148" s="84" t="b">
        <v>0</v>
      </c>
    </row>
    <row r="149" spans="1:12" ht="15">
      <c r="A149" s="84" t="s">
        <v>1586</v>
      </c>
      <c r="B149" s="84" t="s">
        <v>1255</v>
      </c>
      <c r="C149" s="84">
        <v>2</v>
      </c>
      <c r="D149" s="118">
        <v>0.0028906373967542746</v>
      </c>
      <c r="E149" s="118">
        <v>2.395763089417763</v>
      </c>
      <c r="F149" s="84" t="s">
        <v>1643</v>
      </c>
      <c r="G149" s="84" t="b">
        <v>0</v>
      </c>
      <c r="H149" s="84" t="b">
        <v>0</v>
      </c>
      <c r="I149" s="84" t="b">
        <v>0</v>
      </c>
      <c r="J149" s="84" t="b">
        <v>0</v>
      </c>
      <c r="K149" s="84" t="b">
        <v>0</v>
      </c>
      <c r="L149" s="84" t="b">
        <v>0</v>
      </c>
    </row>
    <row r="150" spans="1:12" ht="15">
      <c r="A150" s="84" t="s">
        <v>1587</v>
      </c>
      <c r="B150" s="84" t="s">
        <v>1588</v>
      </c>
      <c r="C150" s="84">
        <v>2</v>
      </c>
      <c r="D150" s="118">
        <v>0.0028906373967542746</v>
      </c>
      <c r="E150" s="118">
        <v>2.6967930850817443</v>
      </c>
      <c r="F150" s="84" t="s">
        <v>1643</v>
      </c>
      <c r="G150" s="84" t="b">
        <v>0</v>
      </c>
      <c r="H150" s="84" t="b">
        <v>0</v>
      </c>
      <c r="I150" s="84" t="b">
        <v>0</v>
      </c>
      <c r="J150" s="84" t="b">
        <v>0</v>
      </c>
      <c r="K150" s="84" t="b">
        <v>0</v>
      </c>
      <c r="L150" s="84" t="b">
        <v>0</v>
      </c>
    </row>
    <row r="151" spans="1:12" ht="15">
      <c r="A151" s="84" t="s">
        <v>1588</v>
      </c>
      <c r="B151" s="84" t="s">
        <v>1519</v>
      </c>
      <c r="C151" s="84">
        <v>2</v>
      </c>
      <c r="D151" s="118">
        <v>0.0028906373967542746</v>
      </c>
      <c r="E151" s="118">
        <v>2.395763089417763</v>
      </c>
      <c r="F151" s="84" t="s">
        <v>1643</v>
      </c>
      <c r="G151" s="84" t="b">
        <v>0</v>
      </c>
      <c r="H151" s="84" t="b">
        <v>0</v>
      </c>
      <c r="I151" s="84" t="b">
        <v>0</v>
      </c>
      <c r="J151" s="84" t="b">
        <v>0</v>
      </c>
      <c r="K151" s="84" t="b">
        <v>0</v>
      </c>
      <c r="L151" s="84" t="b">
        <v>0</v>
      </c>
    </row>
    <row r="152" spans="1:12" ht="15">
      <c r="A152" s="84" t="s">
        <v>1519</v>
      </c>
      <c r="B152" s="84" t="s">
        <v>1589</v>
      </c>
      <c r="C152" s="84">
        <v>2</v>
      </c>
      <c r="D152" s="118">
        <v>0.0028906373967542746</v>
      </c>
      <c r="E152" s="118">
        <v>2.395763089417763</v>
      </c>
      <c r="F152" s="84" t="s">
        <v>1643</v>
      </c>
      <c r="G152" s="84" t="b">
        <v>0</v>
      </c>
      <c r="H152" s="84" t="b">
        <v>0</v>
      </c>
      <c r="I152" s="84" t="b">
        <v>0</v>
      </c>
      <c r="J152" s="84" t="b">
        <v>0</v>
      </c>
      <c r="K152" s="84" t="b">
        <v>0</v>
      </c>
      <c r="L152" s="84" t="b">
        <v>0</v>
      </c>
    </row>
    <row r="153" spans="1:12" ht="15">
      <c r="A153" s="84" t="s">
        <v>1589</v>
      </c>
      <c r="B153" s="84" t="s">
        <v>1516</v>
      </c>
      <c r="C153" s="84">
        <v>2</v>
      </c>
      <c r="D153" s="118">
        <v>0.0028906373967542746</v>
      </c>
      <c r="E153" s="118">
        <v>2.395763089417763</v>
      </c>
      <c r="F153" s="84" t="s">
        <v>1643</v>
      </c>
      <c r="G153" s="84" t="b">
        <v>0</v>
      </c>
      <c r="H153" s="84" t="b">
        <v>0</v>
      </c>
      <c r="I153" s="84" t="b">
        <v>0</v>
      </c>
      <c r="J153" s="84" t="b">
        <v>0</v>
      </c>
      <c r="K153" s="84" t="b">
        <v>0</v>
      </c>
      <c r="L153" s="84" t="b">
        <v>0</v>
      </c>
    </row>
    <row r="154" spans="1:12" ht="15">
      <c r="A154" s="84" t="s">
        <v>1516</v>
      </c>
      <c r="B154" s="84" t="s">
        <v>1253</v>
      </c>
      <c r="C154" s="84">
        <v>2</v>
      </c>
      <c r="D154" s="118">
        <v>0.0028906373967542746</v>
      </c>
      <c r="E154" s="118">
        <v>1.9978230807457256</v>
      </c>
      <c r="F154" s="84" t="s">
        <v>1643</v>
      </c>
      <c r="G154" s="84" t="b">
        <v>0</v>
      </c>
      <c r="H154" s="84" t="b">
        <v>0</v>
      </c>
      <c r="I154" s="84" t="b">
        <v>0</v>
      </c>
      <c r="J154" s="84" t="b">
        <v>0</v>
      </c>
      <c r="K154" s="84" t="b">
        <v>0</v>
      </c>
      <c r="L154" s="84" t="b">
        <v>0</v>
      </c>
    </row>
    <row r="155" spans="1:12" ht="15">
      <c r="A155" s="84" t="s">
        <v>1253</v>
      </c>
      <c r="B155" s="84" t="s">
        <v>1590</v>
      </c>
      <c r="C155" s="84">
        <v>2</v>
      </c>
      <c r="D155" s="118">
        <v>0.0028906373967542746</v>
      </c>
      <c r="E155" s="118">
        <v>2.2196718303620817</v>
      </c>
      <c r="F155" s="84" t="s">
        <v>1643</v>
      </c>
      <c r="G155" s="84" t="b">
        <v>0</v>
      </c>
      <c r="H155" s="84" t="b">
        <v>0</v>
      </c>
      <c r="I155" s="84" t="b">
        <v>0</v>
      </c>
      <c r="J155" s="84" t="b">
        <v>0</v>
      </c>
      <c r="K155" s="84" t="b">
        <v>0</v>
      </c>
      <c r="L155" s="84" t="b">
        <v>0</v>
      </c>
    </row>
    <row r="156" spans="1:12" ht="15">
      <c r="A156" s="84" t="s">
        <v>1590</v>
      </c>
      <c r="B156" s="84" t="s">
        <v>1591</v>
      </c>
      <c r="C156" s="84">
        <v>2</v>
      </c>
      <c r="D156" s="118">
        <v>0.0028906373967542746</v>
      </c>
      <c r="E156" s="118">
        <v>2.6967930850817443</v>
      </c>
      <c r="F156" s="84" t="s">
        <v>1643</v>
      </c>
      <c r="G156" s="84" t="b">
        <v>0</v>
      </c>
      <c r="H156" s="84" t="b">
        <v>0</v>
      </c>
      <c r="I156" s="84" t="b">
        <v>0</v>
      </c>
      <c r="J156" s="84" t="b">
        <v>0</v>
      </c>
      <c r="K156" s="84" t="b">
        <v>0</v>
      </c>
      <c r="L156" s="84" t="b">
        <v>0</v>
      </c>
    </row>
    <row r="157" spans="1:12" ht="15">
      <c r="A157" s="84" t="s">
        <v>1591</v>
      </c>
      <c r="B157" s="84" t="s">
        <v>1592</v>
      </c>
      <c r="C157" s="84">
        <v>2</v>
      </c>
      <c r="D157" s="118">
        <v>0.0028906373967542746</v>
      </c>
      <c r="E157" s="118">
        <v>2.6967930850817443</v>
      </c>
      <c r="F157" s="84" t="s">
        <v>1643</v>
      </c>
      <c r="G157" s="84" t="b">
        <v>0</v>
      </c>
      <c r="H157" s="84" t="b">
        <v>0</v>
      </c>
      <c r="I157" s="84" t="b">
        <v>0</v>
      </c>
      <c r="J157" s="84" t="b">
        <v>0</v>
      </c>
      <c r="K157" s="84" t="b">
        <v>0</v>
      </c>
      <c r="L157" s="84" t="b">
        <v>0</v>
      </c>
    </row>
    <row r="158" spans="1:12" ht="15">
      <c r="A158" s="84" t="s">
        <v>1592</v>
      </c>
      <c r="B158" s="84" t="s">
        <v>1593</v>
      </c>
      <c r="C158" s="84">
        <v>2</v>
      </c>
      <c r="D158" s="118">
        <v>0.0028906373967542746</v>
      </c>
      <c r="E158" s="118">
        <v>2.6967930850817443</v>
      </c>
      <c r="F158" s="84" t="s">
        <v>1643</v>
      </c>
      <c r="G158" s="84" t="b">
        <v>0</v>
      </c>
      <c r="H158" s="84" t="b">
        <v>0</v>
      </c>
      <c r="I158" s="84" t="b">
        <v>0</v>
      </c>
      <c r="J158" s="84" t="b">
        <v>0</v>
      </c>
      <c r="K158" s="84" t="b">
        <v>0</v>
      </c>
      <c r="L158" s="84" t="b">
        <v>0</v>
      </c>
    </row>
    <row r="159" spans="1:12" ht="15">
      <c r="A159" s="84" t="s">
        <v>1593</v>
      </c>
      <c r="B159" s="84" t="s">
        <v>1594</v>
      </c>
      <c r="C159" s="84">
        <v>2</v>
      </c>
      <c r="D159" s="118">
        <v>0.0028906373967542746</v>
      </c>
      <c r="E159" s="118">
        <v>2.6967930850817443</v>
      </c>
      <c r="F159" s="84" t="s">
        <v>1643</v>
      </c>
      <c r="G159" s="84" t="b">
        <v>0</v>
      </c>
      <c r="H159" s="84" t="b">
        <v>0</v>
      </c>
      <c r="I159" s="84" t="b">
        <v>0</v>
      </c>
      <c r="J159" s="84" t="b">
        <v>0</v>
      </c>
      <c r="K159" s="84" t="b">
        <v>0</v>
      </c>
      <c r="L159" s="84" t="b">
        <v>0</v>
      </c>
    </row>
    <row r="160" spans="1:12" ht="15">
      <c r="A160" s="84" t="s">
        <v>1594</v>
      </c>
      <c r="B160" s="84" t="s">
        <v>1595</v>
      </c>
      <c r="C160" s="84">
        <v>2</v>
      </c>
      <c r="D160" s="118">
        <v>0.0028906373967542746</v>
      </c>
      <c r="E160" s="118">
        <v>2.6967930850817443</v>
      </c>
      <c r="F160" s="84" t="s">
        <v>1643</v>
      </c>
      <c r="G160" s="84" t="b">
        <v>0</v>
      </c>
      <c r="H160" s="84" t="b">
        <v>0</v>
      </c>
      <c r="I160" s="84" t="b">
        <v>0</v>
      </c>
      <c r="J160" s="84" t="b">
        <v>0</v>
      </c>
      <c r="K160" s="84" t="b">
        <v>0</v>
      </c>
      <c r="L160" s="84" t="b">
        <v>0</v>
      </c>
    </row>
    <row r="161" spans="1:12" ht="15">
      <c r="A161" s="84" t="s">
        <v>1253</v>
      </c>
      <c r="B161" s="84" t="s">
        <v>1596</v>
      </c>
      <c r="C161" s="84">
        <v>2</v>
      </c>
      <c r="D161" s="118">
        <v>0.0028906373967542746</v>
      </c>
      <c r="E161" s="118">
        <v>2.2196718303620817</v>
      </c>
      <c r="F161" s="84" t="s">
        <v>1643</v>
      </c>
      <c r="G161" s="84" t="b">
        <v>0</v>
      </c>
      <c r="H161" s="84" t="b">
        <v>0</v>
      </c>
      <c r="I161" s="84" t="b">
        <v>0</v>
      </c>
      <c r="J161" s="84" t="b">
        <v>0</v>
      </c>
      <c r="K161" s="84" t="b">
        <v>0</v>
      </c>
      <c r="L161" s="84" t="b">
        <v>0</v>
      </c>
    </row>
    <row r="162" spans="1:12" ht="15">
      <c r="A162" s="84" t="s">
        <v>1596</v>
      </c>
      <c r="B162" s="84" t="s">
        <v>1597</v>
      </c>
      <c r="C162" s="84">
        <v>2</v>
      </c>
      <c r="D162" s="118">
        <v>0.0028906373967542746</v>
      </c>
      <c r="E162" s="118">
        <v>2.6967930850817443</v>
      </c>
      <c r="F162" s="84" t="s">
        <v>1643</v>
      </c>
      <c r="G162" s="84" t="b">
        <v>0</v>
      </c>
      <c r="H162" s="84" t="b">
        <v>0</v>
      </c>
      <c r="I162" s="84" t="b">
        <v>0</v>
      </c>
      <c r="J162" s="84" t="b">
        <v>0</v>
      </c>
      <c r="K162" s="84" t="b">
        <v>0</v>
      </c>
      <c r="L162" s="84" t="b">
        <v>0</v>
      </c>
    </row>
    <row r="163" spans="1:12" ht="15">
      <c r="A163" s="84" t="s">
        <v>1597</v>
      </c>
      <c r="B163" s="84" t="s">
        <v>1255</v>
      </c>
      <c r="C163" s="84">
        <v>2</v>
      </c>
      <c r="D163" s="118">
        <v>0.0028906373967542746</v>
      </c>
      <c r="E163" s="118">
        <v>2.395763089417763</v>
      </c>
      <c r="F163" s="84" t="s">
        <v>1643</v>
      </c>
      <c r="G163" s="84" t="b">
        <v>0</v>
      </c>
      <c r="H163" s="84" t="b">
        <v>0</v>
      </c>
      <c r="I163" s="84" t="b">
        <v>0</v>
      </c>
      <c r="J163" s="84" t="b">
        <v>0</v>
      </c>
      <c r="K163" s="84" t="b">
        <v>0</v>
      </c>
      <c r="L163" s="84" t="b">
        <v>0</v>
      </c>
    </row>
    <row r="164" spans="1:12" ht="15">
      <c r="A164" s="84" t="s">
        <v>1256</v>
      </c>
      <c r="B164" s="84" t="s">
        <v>1598</v>
      </c>
      <c r="C164" s="84">
        <v>2</v>
      </c>
      <c r="D164" s="118">
        <v>0.0028906373967542746</v>
      </c>
      <c r="E164" s="118">
        <v>2.395763089417763</v>
      </c>
      <c r="F164" s="84" t="s">
        <v>1643</v>
      </c>
      <c r="G164" s="84" t="b">
        <v>0</v>
      </c>
      <c r="H164" s="84" t="b">
        <v>0</v>
      </c>
      <c r="I164" s="84" t="b">
        <v>0</v>
      </c>
      <c r="J164" s="84" t="b">
        <v>0</v>
      </c>
      <c r="K164" s="84" t="b">
        <v>0</v>
      </c>
      <c r="L164" s="84" t="b">
        <v>0</v>
      </c>
    </row>
    <row r="165" spans="1:12" ht="15">
      <c r="A165" s="84" t="s">
        <v>1598</v>
      </c>
      <c r="B165" s="84" t="s">
        <v>1599</v>
      </c>
      <c r="C165" s="84">
        <v>2</v>
      </c>
      <c r="D165" s="118">
        <v>0.0028906373967542746</v>
      </c>
      <c r="E165" s="118">
        <v>2.6967930850817443</v>
      </c>
      <c r="F165" s="84" t="s">
        <v>1643</v>
      </c>
      <c r="G165" s="84" t="b">
        <v>0</v>
      </c>
      <c r="H165" s="84" t="b">
        <v>0</v>
      </c>
      <c r="I165" s="84" t="b">
        <v>0</v>
      </c>
      <c r="J165" s="84" t="b">
        <v>0</v>
      </c>
      <c r="K165" s="84" t="b">
        <v>0</v>
      </c>
      <c r="L165" s="84" t="b">
        <v>0</v>
      </c>
    </row>
    <row r="166" spans="1:12" ht="15">
      <c r="A166" s="84" t="s">
        <v>1599</v>
      </c>
      <c r="B166" s="84" t="s">
        <v>1600</v>
      </c>
      <c r="C166" s="84">
        <v>2</v>
      </c>
      <c r="D166" s="118">
        <v>0.0028906373967542746</v>
      </c>
      <c r="E166" s="118">
        <v>2.6967930850817443</v>
      </c>
      <c r="F166" s="84" t="s">
        <v>1643</v>
      </c>
      <c r="G166" s="84" t="b">
        <v>0</v>
      </c>
      <c r="H166" s="84" t="b">
        <v>0</v>
      </c>
      <c r="I166" s="84" t="b">
        <v>0</v>
      </c>
      <c r="J166" s="84" t="b">
        <v>0</v>
      </c>
      <c r="K166" s="84" t="b">
        <v>0</v>
      </c>
      <c r="L166" s="84" t="b">
        <v>0</v>
      </c>
    </row>
    <row r="167" spans="1:12" ht="15">
      <c r="A167" s="84" t="s">
        <v>1600</v>
      </c>
      <c r="B167" s="84" t="s">
        <v>1601</v>
      </c>
      <c r="C167" s="84">
        <v>2</v>
      </c>
      <c r="D167" s="118">
        <v>0.0028906373967542746</v>
      </c>
      <c r="E167" s="118">
        <v>2.6967930850817443</v>
      </c>
      <c r="F167" s="84" t="s">
        <v>1643</v>
      </c>
      <c r="G167" s="84" t="b">
        <v>0</v>
      </c>
      <c r="H167" s="84" t="b">
        <v>0</v>
      </c>
      <c r="I167" s="84" t="b">
        <v>0</v>
      </c>
      <c r="J167" s="84" t="b">
        <v>0</v>
      </c>
      <c r="K167" s="84" t="b">
        <v>0</v>
      </c>
      <c r="L167" s="84" t="b">
        <v>0</v>
      </c>
    </row>
    <row r="168" spans="1:12" ht="15">
      <c r="A168" s="84" t="s">
        <v>1601</v>
      </c>
      <c r="B168" s="84" t="s">
        <v>1602</v>
      </c>
      <c r="C168" s="84">
        <v>2</v>
      </c>
      <c r="D168" s="118">
        <v>0.0028906373967542746</v>
      </c>
      <c r="E168" s="118">
        <v>2.6967930850817443</v>
      </c>
      <c r="F168" s="84" t="s">
        <v>1643</v>
      </c>
      <c r="G168" s="84" t="b">
        <v>0</v>
      </c>
      <c r="H168" s="84" t="b">
        <v>0</v>
      </c>
      <c r="I168" s="84" t="b">
        <v>0</v>
      </c>
      <c r="J168" s="84" t="b">
        <v>0</v>
      </c>
      <c r="K168" s="84" t="b">
        <v>0</v>
      </c>
      <c r="L168" s="84" t="b">
        <v>0</v>
      </c>
    </row>
    <row r="169" spans="1:12" ht="15">
      <c r="A169" s="84" t="s">
        <v>1602</v>
      </c>
      <c r="B169" s="84" t="s">
        <v>1216</v>
      </c>
      <c r="C169" s="84">
        <v>2</v>
      </c>
      <c r="D169" s="118">
        <v>0.0028906373967542746</v>
      </c>
      <c r="E169" s="118">
        <v>1.9978230807457256</v>
      </c>
      <c r="F169" s="84" t="s">
        <v>1643</v>
      </c>
      <c r="G169" s="84" t="b">
        <v>0</v>
      </c>
      <c r="H169" s="84" t="b">
        <v>0</v>
      </c>
      <c r="I169" s="84" t="b">
        <v>0</v>
      </c>
      <c r="J169" s="84" t="b">
        <v>0</v>
      </c>
      <c r="K169" s="84" t="b">
        <v>0</v>
      </c>
      <c r="L169" s="84" t="b">
        <v>0</v>
      </c>
    </row>
    <row r="170" spans="1:12" ht="15">
      <c r="A170" s="84" t="s">
        <v>1216</v>
      </c>
      <c r="B170" s="84" t="s">
        <v>1541</v>
      </c>
      <c r="C170" s="84">
        <v>2</v>
      </c>
      <c r="D170" s="118">
        <v>0.0028906373967542746</v>
      </c>
      <c r="E170" s="118">
        <v>1.8674893122507195</v>
      </c>
      <c r="F170" s="84" t="s">
        <v>1643</v>
      </c>
      <c r="G170" s="84" t="b">
        <v>0</v>
      </c>
      <c r="H170" s="84" t="b">
        <v>0</v>
      </c>
      <c r="I170" s="84" t="b">
        <v>0</v>
      </c>
      <c r="J170" s="84" t="b">
        <v>0</v>
      </c>
      <c r="K170" s="84" t="b">
        <v>0</v>
      </c>
      <c r="L170" s="84" t="b">
        <v>0</v>
      </c>
    </row>
    <row r="171" spans="1:12" ht="15">
      <c r="A171" s="84" t="s">
        <v>1541</v>
      </c>
      <c r="B171" s="84" t="s">
        <v>1603</v>
      </c>
      <c r="C171" s="84">
        <v>2</v>
      </c>
      <c r="D171" s="118">
        <v>0.0028906373967542746</v>
      </c>
      <c r="E171" s="118">
        <v>2.520701826026063</v>
      </c>
      <c r="F171" s="84" t="s">
        <v>1643</v>
      </c>
      <c r="G171" s="84" t="b">
        <v>0</v>
      </c>
      <c r="H171" s="84" t="b">
        <v>0</v>
      </c>
      <c r="I171" s="84" t="b">
        <v>0</v>
      </c>
      <c r="J171" s="84" t="b">
        <v>0</v>
      </c>
      <c r="K171" s="84" t="b">
        <v>0</v>
      </c>
      <c r="L171" s="84" t="b">
        <v>0</v>
      </c>
    </row>
    <row r="172" spans="1:12" ht="15">
      <c r="A172" s="84" t="s">
        <v>1603</v>
      </c>
      <c r="B172" s="84" t="s">
        <v>1540</v>
      </c>
      <c r="C172" s="84">
        <v>2</v>
      </c>
      <c r="D172" s="118">
        <v>0.0028906373967542746</v>
      </c>
      <c r="E172" s="118">
        <v>2.520701826026063</v>
      </c>
      <c r="F172" s="84" t="s">
        <v>1643</v>
      </c>
      <c r="G172" s="84" t="b">
        <v>0</v>
      </c>
      <c r="H172" s="84" t="b">
        <v>0</v>
      </c>
      <c r="I172" s="84" t="b">
        <v>0</v>
      </c>
      <c r="J172" s="84" t="b">
        <v>0</v>
      </c>
      <c r="K172" s="84" t="b">
        <v>0</v>
      </c>
      <c r="L172" s="84" t="b">
        <v>0</v>
      </c>
    </row>
    <row r="173" spans="1:12" ht="15">
      <c r="A173" s="84" t="s">
        <v>1540</v>
      </c>
      <c r="B173" s="84" t="s">
        <v>1218</v>
      </c>
      <c r="C173" s="84">
        <v>2</v>
      </c>
      <c r="D173" s="118">
        <v>0.0028906373967542746</v>
      </c>
      <c r="E173" s="118">
        <v>2.043580571306401</v>
      </c>
      <c r="F173" s="84" t="s">
        <v>1643</v>
      </c>
      <c r="G173" s="84" t="b">
        <v>0</v>
      </c>
      <c r="H173" s="84" t="b">
        <v>0</v>
      </c>
      <c r="I173" s="84" t="b">
        <v>0</v>
      </c>
      <c r="J173" s="84" t="b">
        <v>0</v>
      </c>
      <c r="K173" s="84" t="b">
        <v>0</v>
      </c>
      <c r="L173" s="84" t="b">
        <v>0</v>
      </c>
    </row>
    <row r="174" spans="1:12" ht="15">
      <c r="A174" s="84" t="s">
        <v>1520</v>
      </c>
      <c r="B174" s="84" t="s">
        <v>1604</v>
      </c>
      <c r="C174" s="84">
        <v>2</v>
      </c>
      <c r="D174" s="118">
        <v>0.0028906373967542746</v>
      </c>
      <c r="E174" s="118">
        <v>2.395763089417763</v>
      </c>
      <c r="F174" s="84" t="s">
        <v>1643</v>
      </c>
      <c r="G174" s="84" t="b">
        <v>0</v>
      </c>
      <c r="H174" s="84" t="b">
        <v>0</v>
      </c>
      <c r="I174" s="84" t="b">
        <v>0</v>
      </c>
      <c r="J174" s="84" t="b">
        <v>0</v>
      </c>
      <c r="K174" s="84" t="b">
        <v>0</v>
      </c>
      <c r="L174" s="84" t="b">
        <v>0</v>
      </c>
    </row>
    <row r="175" spans="1:12" ht="15">
      <c r="A175" s="84" t="s">
        <v>1604</v>
      </c>
      <c r="B175" s="84" t="s">
        <v>1212</v>
      </c>
      <c r="C175" s="84">
        <v>2</v>
      </c>
      <c r="D175" s="118">
        <v>0.0028906373967542746</v>
      </c>
      <c r="E175" s="118">
        <v>1.5207018260260632</v>
      </c>
      <c r="F175" s="84" t="s">
        <v>1643</v>
      </c>
      <c r="G175" s="84" t="b">
        <v>0</v>
      </c>
      <c r="H175" s="84" t="b">
        <v>0</v>
      </c>
      <c r="I175" s="84" t="b">
        <v>0</v>
      </c>
      <c r="J175" s="84" t="b">
        <v>0</v>
      </c>
      <c r="K175" s="84" t="b">
        <v>0</v>
      </c>
      <c r="L175" s="84" t="b">
        <v>0</v>
      </c>
    </row>
    <row r="176" spans="1:12" ht="15">
      <c r="A176" s="84" t="s">
        <v>1212</v>
      </c>
      <c r="B176" s="84" t="s">
        <v>1605</v>
      </c>
      <c r="C176" s="84">
        <v>2</v>
      </c>
      <c r="D176" s="118">
        <v>0.0028906373967542746</v>
      </c>
      <c r="E176" s="118">
        <v>1.5207018260260632</v>
      </c>
      <c r="F176" s="84" t="s">
        <v>1643</v>
      </c>
      <c r="G176" s="84" t="b">
        <v>0</v>
      </c>
      <c r="H176" s="84" t="b">
        <v>0</v>
      </c>
      <c r="I176" s="84" t="b">
        <v>0</v>
      </c>
      <c r="J176" s="84" t="b">
        <v>0</v>
      </c>
      <c r="K176" s="84" t="b">
        <v>0</v>
      </c>
      <c r="L176" s="84" t="b">
        <v>0</v>
      </c>
    </row>
    <row r="177" spans="1:12" ht="15">
      <c r="A177" s="84" t="s">
        <v>1605</v>
      </c>
      <c r="B177" s="84" t="s">
        <v>1530</v>
      </c>
      <c r="C177" s="84">
        <v>2</v>
      </c>
      <c r="D177" s="118">
        <v>0.0028906373967542746</v>
      </c>
      <c r="E177" s="118">
        <v>2.520701826026063</v>
      </c>
      <c r="F177" s="84" t="s">
        <v>1643</v>
      </c>
      <c r="G177" s="84" t="b">
        <v>0</v>
      </c>
      <c r="H177" s="84" t="b">
        <v>0</v>
      </c>
      <c r="I177" s="84" t="b">
        <v>0</v>
      </c>
      <c r="J177" s="84" t="b">
        <v>0</v>
      </c>
      <c r="K177" s="84" t="b">
        <v>0</v>
      </c>
      <c r="L177" s="84" t="b">
        <v>0</v>
      </c>
    </row>
    <row r="178" spans="1:12" ht="15">
      <c r="A178" s="84" t="s">
        <v>1530</v>
      </c>
      <c r="B178" s="84" t="s">
        <v>1521</v>
      </c>
      <c r="C178" s="84">
        <v>2</v>
      </c>
      <c r="D178" s="118">
        <v>0.0028906373967542746</v>
      </c>
      <c r="E178" s="118">
        <v>2.2196718303620817</v>
      </c>
      <c r="F178" s="84" t="s">
        <v>1643</v>
      </c>
      <c r="G178" s="84" t="b">
        <v>0</v>
      </c>
      <c r="H178" s="84" t="b">
        <v>0</v>
      </c>
      <c r="I178" s="84" t="b">
        <v>0</v>
      </c>
      <c r="J178" s="84" t="b">
        <v>0</v>
      </c>
      <c r="K178" s="84" t="b">
        <v>0</v>
      </c>
      <c r="L178" s="84" t="b">
        <v>0</v>
      </c>
    </row>
    <row r="179" spans="1:12" ht="15">
      <c r="A179" s="84" t="s">
        <v>1607</v>
      </c>
      <c r="B179" s="84" t="s">
        <v>1608</v>
      </c>
      <c r="C179" s="84">
        <v>2</v>
      </c>
      <c r="D179" s="118">
        <v>0.0028906373967542746</v>
      </c>
      <c r="E179" s="118">
        <v>2.6967930850817443</v>
      </c>
      <c r="F179" s="84" t="s">
        <v>1643</v>
      </c>
      <c r="G179" s="84" t="b">
        <v>0</v>
      </c>
      <c r="H179" s="84" t="b">
        <v>0</v>
      </c>
      <c r="I179" s="84" t="b">
        <v>0</v>
      </c>
      <c r="J179" s="84" t="b">
        <v>0</v>
      </c>
      <c r="K179" s="84" t="b">
        <v>0</v>
      </c>
      <c r="L179" s="84" t="b">
        <v>0</v>
      </c>
    </row>
    <row r="180" spans="1:12" ht="15">
      <c r="A180" s="84" t="s">
        <v>1608</v>
      </c>
      <c r="B180" s="84" t="s">
        <v>1609</v>
      </c>
      <c r="C180" s="84">
        <v>2</v>
      </c>
      <c r="D180" s="118">
        <v>0.0028906373967542746</v>
      </c>
      <c r="E180" s="118">
        <v>2.6967930850817443</v>
      </c>
      <c r="F180" s="84" t="s">
        <v>1643</v>
      </c>
      <c r="G180" s="84" t="b">
        <v>0</v>
      </c>
      <c r="H180" s="84" t="b">
        <v>0</v>
      </c>
      <c r="I180" s="84" t="b">
        <v>0</v>
      </c>
      <c r="J180" s="84" t="b">
        <v>0</v>
      </c>
      <c r="K180" s="84" t="b">
        <v>0</v>
      </c>
      <c r="L180" s="84" t="b">
        <v>0</v>
      </c>
    </row>
    <row r="181" spans="1:12" ht="15">
      <c r="A181" s="84" t="s">
        <v>1609</v>
      </c>
      <c r="B181" s="84" t="s">
        <v>1610</v>
      </c>
      <c r="C181" s="84">
        <v>2</v>
      </c>
      <c r="D181" s="118">
        <v>0.0028906373967542746</v>
      </c>
      <c r="E181" s="118">
        <v>2.6967930850817443</v>
      </c>
      <c r="F181" s="84" t="s">
        <v>1643</v>
      </c>
      <c r="G181" s="84" t="b">
        <v>0</v>
      </c>
      <c r="H181" s="84" t="b">
        <v>0</v>
      </c>
      <c r="I181" s="84" t="b">
        <v>0</v>
      </c>
      <c r="J181" s="84" t="b">
        <v>0</v>
      </c>
      <c r="K181" s="84" t="b">
        <v>0</v>
      </c>
      <c r="L181" s="84" t="b">
        <v>0</v>
      </c>
    </row>
    <row r="182" spans="1:12" ht="15">
      <c r="A182" s="84" t="s">
        <v>1610</v>
      </c>
      <c r="B182" s="84" t="s">
        <v>1519</v>
      </c>
      <c r="C182" s="84">
        <v>2</v>
      </c>
      <c r="D182" s="118">
        <v>0.0028906373967542746</v>
      </c>
      <c r="E182" s="118">
        <v>2.395763089417763</v>
      </c>
      <c r="F182" s="84" t="s">
        <v>1643</v>
      </c>
      <c r="G182" s="84" t="b">
        <v>0</v>
      </c>
      <c r="H182" s="84" t="b">
        <v>0</v>
      </c>
      <c r="I182" s="84" t="b">
        <v>0</v>
      </c>
      <c r="J182" s="84" t="b">
        <v>0</v>
      </c>
      <c r="K182" s="84" t="b">
        <v>0</v>
      </c>
      <c r="L182" s="84" t="b">
        <v>0</v>
      </c>
    </row>
    <row r="183" spans="1:12" ht="15">
      <c r="A183" s="84" t="s">
        <v>1519</v>
      </c>
      <c r="B183" s="84" t="s">
        <v>1218</v>
      </c>
      <c r="C183" s="84">
        <v>2</v>
      </c>
      <c r="D183" s="118">
        <v>0.0028906373967542746</v>
      </c>
      <c r="E183" s="118">
        <v>1.9186418346981007</v>
      </c>
      <c r="F183" s="84" t="s">
        <v>1643</v>
      </c>
      <c r="G183" s="84" t="b">
        <v>0</v>
      </c>
      <c r="H183" s="84" t="b">
        <v>0</v>
      </c>
      <c r="I183" s="84" t="b">
        <v>0</v>
      </c>
      <c r="J183" s="84" t="b">
        <v>0</v>
      </c>
      <c r="K183" s="84" t="b">
        <v>0</v>
      </c>
      <c r="L183" s="84" t="b">
        <v>0</v>
      </c>
    </row>
    <row r="184" spans="1:12" ht="15">
      <c r="A184" s="84" t="s">
        <v>1520</v>
      </c>
      <c r="B184" s="84" t="s">
        <v>1611</v>
      </c>
      <c r="C184" s="84">
        <v>2</v>
      </c>
      <c r="D184" s="118">
        <v>0.0028906373967542746</v>
      </c>
      <c r="E184" s="118">
        <v>2.395763089417763</v>
      </c>
      <c r="F184" s="84" t="s">
        <v>1643</v>
      </c>
      <c r="G184" s="84" t="b">
        <v>0</v>
      </c>
      <c r="H184" s="84" t="b">
        <v>0</v>
      </c>
      <c r="I184" s="84" t="b">
        <v>0</v>
      </c>
      <c r="J184" s="84" t="b">
        <v>0</v>
      </c>
      <c r="K184" s="84" t="b">
        <v>0</v>
      </c>
      <c r="L184" s="84" t="b">
        <v>0</v>
      </c>
    </row>
    <row r="185" spans="1:12" ht="15">
      <c r="A185" s="84" t="s">
        <v>1611</v>
      </c>
      <c r="B185" s="84" t="s">
        <v>1212</v>
      </c>
      <c r="C185" s="84">
        <v>2</v>
      </c>
      <c r="D185" s="118">
        <v>0.0028906373967542746</v>
      </c>
      <c r="E185" s="118">
        <v>1.5207018260260632</v>
      </c>
      <c r="F185" s="84" t="s">
        <v>1643</v>
      </c>
      <c r="G185" s="84" t="b">
        <v>0</v>
      </c>
      <c r="H185" s="84" t="b">
        <v>0</v>
      </c>
      <c r="I185" s="84" t="b">
        <v>0</v>
      </c>
      <c r="J185" s="84" t="b">
        <v>0</v>
      </c>
      <c r="K185" s="84" t="b">
        <v>0</v>
      </c>
      <c r="L185" s="84" t="b">
        <v>0</v>
      </c>
    </row>
    <row r="186" spans="1:12" ht="15">
      <c r="A186" s="84" t="s">
        <v>1212</v>
      </c>
      <c r="B186" s="84" t="s">
        <v>1531</v>
      </c>
      <c r="C186" s="84">
        <v>2</v>
      </c>
      <c r="D186" s="118">
        <v>0.0028906373967542746</v>
      </c>
      <c r="E186" s="118">
        <v>1.3446105669703818</v>
      </c>
      <c r="F186" s="84" t="s">
        <v>1643</v>
      </c>
      <c r="G186" s="84" t="b">
        <v>0</v>
      </c>
      <c r="H186" s="84" t="b">
        <v>0</v>
      </c>
      <c r="I186" s="84" t="b">
        <v>0</v>
      </c>
      <c r="J186" s="84" t="b">
        <v>0</v>
      </c>
      <c r="K186" s="84" t="b">
        <v>0</v>
      </c>
      <c r="L186" s="84" t="b">
        <v>0</v>
      </c>
    </row>
    <row r="187" spans="1:12" ht="15">
      <c r="A187" s="84" t="s">
        <v>1531</v>
      </c>
      <c r="B187" s="84" t="s">
        <v>1612</v>
      </c>
      <c r="C187" s="84">
        <v>2</v>
      </c>
      <c r="D187" s="118">
        <v>0.0028906373967542746</v>
      </c>
      <c r="E187" s="118">
        <v>2.520701826026063</v>
      </c>
      <c r="F187" s="84" t="s">
        <v>1643</v>
      </c>
      <c r="G187" s="84" t="b">
        <v>0</v>
      </c>
      <c r="H187" s="84" t="b">
        <v>0</v>
      </c>
      <c r="I187" s="84" t="b">
        <v>0</v>
      </c>
      <c r="J187" s="84" t="b">
        <v>0</v>
      </c>
      <c r="K187" s="84" t="b">
        <v>0</v>
      </c>
      <c r="L187" s="84" t="b">
        <v>0</v>
      </c>
    </row>
    <row r="188" spans="1:12" ht="15">
      <c r="A188" s="84" t="s">
        <v>1612</v>
      </c>
      <c r="B188" s="84" t="s">
        <v>1613</v>
      </c>
      <c r="C188" s="84">
        <v>2</v>
      </c>
      <c r="D188" s="118">
        <v>0.0028906373967542746</v>
      </c>
      <c r="E188" s="118">
        <v>2.6967930850817443</v>
      </c>
      <c r="F188" s="84" t="s">
        <v>1643</v>
      </c>
      <c r="G188" s="84" t="b">
        <v>0</v>
      </c>
      <c r="H188" s="84" t="b">
        <v>0</v>
      </c>
      <c r="I188" s="84" t="b">
        <v>0</v>
      </c>
      <c r="J188" s="84" t="b">
        <v>0</v>
      </c>
      <c r="K188" s="84" t="b">
        <v>0</v>
      </c>
      <c r="L188" s="84" t="b">
        <v>0</v>
      </c>
    </row>
    <row r="189" spans="1:12" ht="15">
      <c r="A189" s="84" t="s">
        <v>224</v>
      </c>
      <c r="B189" s="84" t="s">
        <v>271</v>
      </c>
      <c r="C189" s="84">
        <v>2</v>
      </c>
      <c r="D189" s="118">
        <v>0.0028906373967542746</v>
      </c>
      <c r="E189" s="118">
        <v>2.1227618173540255</v>
      </c>
      <c r="F189" s="84" t="s">
        <v>1643</v>
      </c>
      <c r="G189" s="84" t="b">
        <v>0</v>
      </c>
      <c r="H189" s="84" t="b">
        <v>0</v>
      </c>
      <c r="I189" s="84" t="b">
        <v>0</v>
      </c>
      <c r="J189" s="84" t="b">
        <v>0</v>
      </c>
      <c r="K189" s="84" t="b">
        <v>0</v>
      </c>
      <c r="L189" s="84" t="b">
        <v>0</v>
      </c>
    </row>
    <row r="190" spans="1:12" ht="15">
      <c r="A190" s="84" t="s">
        <v>1615</v>
      </c>
      <c r="B190" s="84" t="s">
        <v>1616</v>
      </c>
      <c r="C190" s="84">
        <v>2</v>
      </c>
      <c r="D190" s="118">
        <v>0.0028906373967542746</v>
      </c>
      <c r="E190" s="118">
        <v>2.6967930850817443</v>
      </c>
      <c r="F190" s="84" t="s">
        <v>1643</v>
      </c>
      <c r="G190" s="84" t="b">
        <v>0</v>
      </c>
      <c r="H190" s="84" t="b">
        <v>0</v>
      </c>
      <c r="I190" s="84" t="b">
        <v>0</v>
      </c>
      <c r="J190" s="84" t="b">
        <v>0</v>
      </c>
      <c r="K190" s="84" t="b">
        <v>0</v>
      </c>
      <c r="L190" s="84" t="b">
        <v>0</v>
      </c>
    </row>
    <row r="191" spans="1:12" ht="15">
      <c r="A191" s="84" t="s">
        <v>1616</v>
      </c>
      <c r="B191" s="84" t="s">
        <v>1212</v>
      </c>
      <c r="C191" s="84">
        <v>2</v>
      </c>
      <c r="D191" s="118">
        <v>0.0028906373967542746</v>
      </c>
      <c r="E191" s="118">
        <v>1.5207018260260632</v>
      </c>
      <c r="F191" s="84" t="s">
        <v>1643</v>
      </c>
      <c r="G191" s="84" t="b">
        <v>0</v>
      </c>
      <c r="H191" s="84" t="b">
        <v>0</v>
      </c>
      <c r="I191" s="84" t="b">
        <v>0</v>
      </c>
      <c r="J191" s="84" t="b">
        <v>0</v>
      </c>
      <c r="K191" s="84" t="b">
        <v>0</v>
      </c>
      <c r="L191" s="84" t="b">
        <v>0</v>
      </c>
    </row>
    <row r="192" spans="1:12" ht="15">
      <c r="A192" s="84" t="s">
        <v>1212</v>
      </c>
      <c r="B192" s="84" t="s">
        <v>1617</v>
      </c>
      <c r="C192" s="84">
        <v>2</v>
      </c>
      <c r="D192" s="118">
        <v>0.0028906373967542746</v>
      </c>
      <c r="E192" s="118">
        <v>1.5207018260260632</v>
      </c>
      <c r="F192" s="84" t="s">
        <v>1643</v>
      </c>
      <c r="G192" s="84" t="b">
        <v>0</v>
      </c>
      <c r="H192" s="84" t="b">
        <v>0</v>
      </c>
      <c r="I192" s="84" t="b">
        <v>0</v>
      </c>
      <c r="J192" s="84" t="b">
        <v>0</v>
      </c>
      <c r="K192" s="84" t="b">
        <v>0</v>
      </c>
      <c r="L192" s="84" t="b">
        <v>0</v>
      </c>
    </row>
    <row r="193" spans="1:12" ht="15">
      <c r="A193" s="84" t="s">
        <v>1617</v>
      </c>
      <c r="B193" s="84" t="s">
        <v>1529</v>
      </c>
      <c r="C193" s="84">
        <v>2</v>
      </c>
      <c r="D193" s="118">
        <v>0.0028906373967542746</v>
      </c>
      <c r="E193" s="118">
        <v>2.6967930850817443</v>
      </c>
      <c r="F193" s="84" t="s">
        <v>1643</v>
      </c>
      <c r="G193" s="84" t="b">
        <v>0</v>
      </c>
      <c r="H193" s="84" t="b">
        <v>0</v>
      </c>
      <c r="I193" s="84" t="b">
        <v>0</v>
      </c>
      <c r="J193" s="84" t="b">
        <v>0</v>
      </c>
      <c r="K193" s="84" t="b">
        <v>0</v>
      </c>
      <c r="L193" s="84" t="b">
        <v>0</v>
      </c>
    </row>
    <row r="194" spans="1:12" ht="15">
      <c r="A194" s="84" t="s">
        <v>1529</v>
      </c>
      <c r="B194" s="84" t="s">
        <v>1618</v>
      </c>
      <c r="C194" s="84">
        <v>2</v>
      </c>
      <c r="D194" s="118">
        <v>0.0028906373967542746</v>
      </c>
      <c r="E194" s="118">
        <v>2.520701826026063</v>
      </c>
      <c r="F194" s="84" t="s">
        <v>1643</v>
      </c>
      <c r="G194" s="84" t="b">
        <v>0</v>
      </c>
      <c r="H194" s="84" t="b">
        <v>0</v>
      </c>
      <c r="I194" s="84" t="b">
        <v>0</v>
      </c>
      <c r="J194" s="84" t="b">
        <v>0</v>
      </c>
      <c r="K194" s="84" t="b">
        <v>0</v>
      </c>
      <c r="L194" s="84" t="b">
        <v>0</v>
      </c>
    </row>
    <row r="195" spans="1:12" ht="15">
      <c r="A195" s="84" t="s">
        <v>1618</v>
      </c>
      <c r="B195" s="84" t="s">
        <v>1619</v>
      </c>
      <c r="C195" s="84">
        <v>2</v>
      </c>
      <c r="D195" s="118">
        <v>0.0028906373967542746</v>
      </c>
      <c r="E195" s="118">
        <v>2.6967930850817443</v>
      </c>
      <c r="F195" s="84" t="s">
        <v>1643</v>
      </c>
      <c r="G195" s="84" t="b">
        <v>0</v>
      </c>
      <c r="H195" s="84" t="b">
        <v>0</v>
      </c>
      <c r="I195" s="84" t="b">
        <v>0</v>
      </c>
      <c r="J195" s="84" t="b">
        <v>0</v>
      </c>
      <c r="K195" s="84" t="b">
        <v>0</v>
      </c>
      <c r="L195" s="84" t="b">
        <v>0</v>
      </c>
    </row>
    <row r="196" spans="1:12" ht="15">
      <c r="A196" s="84" t="s">
        <v>1619</v>
      </c>
      <c r="B196" s="84" t="s">
        <v>1620</v>
      </c>
      <c r="C196" s="84">
        <v>2</v>
      </c>
      <c r="D196" s="118">
        <v>0.0028906373967542746</v>
      </c>
      <c r="E196" s="118">
        <v>2.6967930850817443</v>
      </c>
      <c r="F196" s="84" t="s">
        <v>1643</v>
      </c>
      <c r="G196" s="84" t="b">
        <v>0</v>
      </c>
      <c r="H196" s="84" t="b">
        <v>0</v>
      </c>
      <c r="I196" s="84" t="b">
        <v>0</v>
      </c>
      <c r="J196" s="84" t="b">
        <v>0</v>
      </c>
      <c r="K196" s="84" t="b">
        <v>0</v>
      </c>
      <c r="L196" s="84" t="b">
        <v>0</v>
      </c>
    </row>
    <row r="197" spans="1:12" ht="15">
      <c r="A197" s="84" t="s">
        <v>1620</v>
      </c>
      <c r="B197" s="84" t="s">
        <v>224</v>
      </c>
      <c r="C197" s="84">
        <v>2</v>
      </c>
      <c r="D197" s="118">
        <v>0.0028906373967542746</v>
      </c>
      <c r="E197" s="118">
        <v>2.298853076409707</v>
      </c>
      <c r="F197" s="84" t="s">
        <v>1643</v>
      </c>
      <c r="G197" s="84" t="b">
        <v>0</v>
      </c>
      <c r="H197" s="84" t="b">
        <v>0</v>
      </c>
      <c r="I197" s="84" t="b">
        <v>0</v>
      </c>
      <c r="J197" s="84" t="b">
        <v>0</v>
      </c>
      <c r="K197" s="84" t="b">
        <v>0</v>
      </c>
      <c r="L197" s="84" t="b">
        <v>0</v>
      </c>
    </row>
    <row r="198" spans="1:12" ht="15">
      <c r="A198" s="84" t="s">
        <v>224</v>
      </c>
      <c r="B198" s="84" t="s">
        <v>1621</v>
      </c>
      <c r="C198" s="84">
        <v>2</v>
      </c>
      <c r="D198" s="118">
        <v>0.0028906373967542746</v>
      </c>
      <c r="E198" s="118">
        <v>2.298853076409707</v>
      </c>
      <c r="F198" s="84" t="s">
        <v>1643</v>
      </c>
      <c r="G198" s="84" t="b">
        <v>0</v>
      </c>
      <c r="H198" s="84" t="b">
        <v>0</v>
      </c>
      <c r="I198" s="84" t="b">
        <v>0</v>
      </c>
      <c r="J198" s="84" t="b">
        <v>0</v>
      </c>
      <c r="K198" s="84" t="b">
        <v>0</v>
      </c>
      <c r="L198" s="84" t="b">
        <v>0</v>
      </c>
    </row>
    <row r="199" spans="1:12" ht="15">
      <c r="A199" s="84" t="s">
        <v>1621</v>
      </c>
      <c r="B199" s="84" t="s">
        <v>1508</v>
      </c>
      <c r="C199" s="84">
        <v>2</v>
      </c>
      <c r="D199" s="118">
        <v>0.0028906373967542746</v>
      </c>
      <c r="E199" s="118">
        <v>2.2196718303620817</v>
      </c>
      <c r="F199" s="84" t="s">
        <v>1643</v>
      </c>
      <c r="G199" s="84" t="b">
        <v>0</v>
      </c>
      <c r="H199" s="84" t="b">
        <v>0</v>
      </c>
      <c r="I199" s="84" t="b">
        <v>0</v>
      </c>
      <c r="J199" s="84" t="b">
        <v>0</v>
      </c>
      <c r="K199" s="84" t="b">
        <v>0</v>
      </c>
      <c r="L199" s="84" t="b">
        <v>0</v>
      </c>
    </row>
    <row r="200" spans="1:12" ht="15">
      <c r="A200" s="84" t="s">
        <v>1508</v>
      </c>
      <c r="B200" s="84" t="s">
        <v>1622</v>
      </c>
      <c r="C200" s="84">
        <v>2</v>
      </c>
      <c r="D200" s="118">
        <v>0.0028906373967542746</v>
      </c>
      <c r="E200" s="118">
        <v>2.2196718303620817</v>
      </c>
      <c r="F200" s="84" t="s">
        <v>1643</v>
      </c>
      <c r="G200" s="84" t="b">
        <v>0</v>
      </c>
      <c r="H200" s="84" t="b">
        <v>0</v>
      </c>
      <c r="I200" s="84" t="b">
        <v>0</v>
      </c>
      <c r="J200" s="84" t="b">
        <v>0</v>
      </c>
      <c r="K200" s="84" t="b">
        <v>0</v>
      </c>
      <c r="L200" s="84" t="b">
        <v>0</v>
      </c>
    </row>
    <row r="201" spans="1:12" ht="15">
      <c r="A201" s="84" t="s">
        <v>1624</v>
      </c>
      <c r="B201" s="84" t="s">
        <v>1217</v>
      </c>
      <c r="C201" s="84">
        <v>2</v>
      </c>
      <c r="D201" s="118">
        <v>0.0028906373967542746</v>
      </c>
      <c r="E201" s="118">
        <v>1.9978230807457256</v>
      </c>
      <c r="F201" s="84" t="s">
        <v>1643</v>
      </c>
      <c r="G201" s="84" t="b">
        <v>0</v>
      </c>
      <c r="H201" s="84" t="b">
        <v>0</v>
      </c>
      <c r="I201" s="84" t="b">
        <v>0</v>
      </c>
      <c r="J201" s="84" t="b">
        <v>0</v>
      </c>
      <c r="K201" s="84" t="b">
        <v>0</v>
      </c>
      <c r="L201" s="84" t="b">
        <v>0</v>
      </c>
    </row>
    <row r="202" spans="1:12" ht="15">
      <c r="A202" s="84" t="s">
        <v>1217</v>
      </c>
      <c r="B202" s="84" t="s">
        <v>1185</v>
      </c>
      <c r="C202" s="84">
        <v>2</v>
      </c>
      <c r="D202" s="118">
        <v>0.0028906373967542746</v>
      </c>
      <c r="E202" s="118">
        <v>1.9978230807457256</v>
      </c>
      <c r="F202" s="84" t="s">
        <v>1643</v>
      </c>
      <c r="G202" s="84" t="b">
        <v>0</v>
      </c>
      <c r="H202" s="84" t="b">
        <v>0</v>
      </c>
      <c r="I202" s="84" t="b">
        <v>0</v>
      </c>
      <c r="J202" s="84" t="b">
        <v>0</v>
      </c>
      <c r="K202" s="84" t="b">
        <v>0</v>
      </c>
      <c r="L202" s="84" t="b">
        <v>0</v>
      </c>
    </row>
    <row r="203" spans="1:12" ht="15">
      <c r="A203" s="84" t="s">
        <v>1185</v>
      </c>
      <c r="B203" s="84" t="s">
        <v>1543</v>
      </c>
      <c r="C203" s="84">
        <v>2</v>
      </c>
      <c r="D203" s="118">
        <v>0.0028906373967542746</v>
      </c>
      <c r="E203" s="118">
        <v>2.520701826026063</v>
      </c>
      <c r="F203" s="84" t="s">
        <v>1643</v>
      </c>
      <c r="G203" s="84" t="b">
        <v>0</v>
      </c>
      <c r="H203" s="84" t="b">
        <v>0</v>
      </c>
      <c r="I203" s="84" t="b">
        <v>0</v>
      </c>
      <c r="J203" s="84" t="b">
        <v>0</v>
      </c>
      <c r="K203" s="84" t="b">
        <v>0</v>
      </c>
      <c r="L203" s="84" t="b">
        <v>0</v>
      </c>
    </row>
    <row r="204" spans="1:12" ht="15">
      <c r="A204" s="84" t="s">
        <v>1543</v>
      </c>
      <c r="B204" s="84" t="s">
        <v>1625</v>
      </c>
      <c r="C204" s="84">
        <v>2</v>
      </c>
      <c r="D204" s="118">
        <v>0.0028906373967542746</v>
      </c>
      <c r="E204" s="118">
        <v>2.520701826026063</v>
      </c>
      <c r="F204" s="84" t="s">
        <v>1643</v>
      </c>
      <c r="G204" s="84" t="b">
        <v>0</v>
      </c>
      <c r="H204" s="84" t="b">
        <v>0</v>
      </c>
      <c r="I204" s="84" t="b">
        <v>0</v>
      </c>
      <c r="J204" s="84" t="b">
        <v>0</v>
      </c>
      <c r="K204" s="84" t="b">
        <v>0</v>
      </c>
      <c r="L204" s="84" t="b">
        <v>0</v>
      </c>
    </row>
    <row r="205" spans="1:12" ht="15">
      <c r="A205" s="84" t="s">
        <v>1625</v>
      </c>
      <c r="B205" s="84" t="s">
        <v>1626</v>
      </c>
      <c r="C205" s="84">
        <v>2</v>
      </c>
      <c r="D205" s="118">
        <v>0.0028906373967542746</v>
      </c>
      <c r="E205" s="118">
        <v>2.6967930850817443</v>
      </c>
      <c r="F205" s="84" t="s">
        <v>1643</v>
      </c>
      <c r="G205" s="84" t="b">
        <v>0</v>
      </c>
      <c r="H205" s="84" t="b">
        <v>0</v>
      </c>
      <c r="I205" s="84" t="b">
        <v>0</v>
      </c>
      <c r="J205" s="84" t="b">
        <v>0</v>
      </c>
      <c r="K205" s="84" t="b">
        <v>0</v>
      </c>
      <c r="L205" s="84" t="b">
        <v>0</v>
      </c>
    </row>
    <row r="206" spans="1:12" ht="15">
      <c r="A206" s="84" t="s">
        <v>1626</v>
      </c>
      <c r="B206" s="84" t="s">
        <v>1627</v>
      </c>
      <c r="C206" s="84">
        <v>2</v>
      </c>
      <c r="D206" s="118">
        <v>0.0028906373967542746</v>
      </c>
      <c r="E206" s="118">
        <v>2.6967930850817443</v>
      </c>
      <c r="F206" s="84" t="s">
        <v>1643</v>
      </c>
      <c r="G206" s="84" t="b">
        <v>0</v>
      </c>
      <c r="H206" s="84" t="b">
        <v>0</v>
      </c>
      <c r="I206" s="84" t="b">
        <v>0</v>
      </c>
      <c r="J206" s="84" t="b">
        <v>0</v>
      </c>
      <c r="K206" s="84" t="b">
        <v>0</v>
      </c>
      <c r="L206" s="84" t="b">
        <v>0</v>
      </c>
    </row>
    <row r="207" spans="1:12" ht="15">
      <c r="A207" s="84" t="s">
        <v>1627</v>
      </c>
      <c r="B207" s="84" t="s">
        <v>1628</v>
      </c>
      <c r="C207" s="84">
        <v>2</v>
      </c>
      <c r="D207" s="118">
        <v>0.0028906373967542746</v>
      </c>
      <c r="E207" s="118">
        <v>2.6967930850817443</v>
      </c>
      <c r="F207" s="84" t="s">
        <v>1643</v>
      </c>
      <c r="G207" s="84" t="b">
        <v>0</v>
      </c>
      <c r="H207" s="84" t="b">
        <v>0</v>
      </c>
      <c r="I207" s="84" t="b">
        <v>0</v>
      </c>
      <c r="J207" s="84" t="b">
        <v>0</v>
      </c>
      <c r="K207" s="84" t="b">
        <v>0</v>
      </c>
      <c r="L207" s="84" t="b">
        <v>0</v>
      </c>
    </row>
    <row r="208" spans="1:12" ht="15">
      <c r="A208" s="84" t="s">
        <v>1628</v>
      </c>
      <c r="B208" s="84" t="s">
        <v>1629</v>
      </c>
      <c r="C208" s="84">
        <v>2</v>
      </c>
      <c r="D208" s="118">
        <v>0.0028906373967542746</v>
      </c>
      <c r="E208" s="118">
        <v>2.6967930850817443</v>
      </c>
      <c r="F208" s="84" t="s">
        <v>1643</v>
      </c>
      <c r="G208" s="84" t="b">
        <v>0</v>
      </c>
      <c r="H208" s="84" t="b">
        <v>0</v>
      </c>
      <c r="I208" s="84" t="b">
        <v>0</v>
      </c>
      <c r="J208" s="84" t="b">
        <v>0</v>
      </c>
      <c r="K208" s="84" t="b">
        <v>0</v>
      </c>
      <c r="L208" s="84" t="b">
        <v>0</v>
      </c>
    </row>
    <row r="209" spans="1:12" ht="15">
      <c r="A209" s="84" t="s">
        <v>214</v>
      </c>
      <c r="B209" s="84" t="s">
        <v>1544</v>
      </c>
      <c r="C209" s="84">
        <v>2</v>
      </c>
      <c r="D209" s="118">
        <v>0.0028906373967542746</v>
      </c>
      <c r="E209" s="118">
        <v>2.6967930850817443</v>
      </c>
      <c r="F209" s="84" t="s">
        <v>1643</v>
      </c>
      <c r="G209" s="84" t="b">
        <v>0</v>
      </c>
      <c r="H209" s="84" t="b">
        <v>0</v>
      </c>
      <c r="I209" s="84" t="b">
        <v>0</v>
      </c>
      <c r="J209" s="84" t="b">
        <v>0</v>
      </c>
      <c r="K209" s="84" t="b">
        <v>0</v>
      </c>
      <c r="L209" s="84" t="b">
        <v>0</v>
      </c>
    </row>
    <row r="210" spans="1:12" ht="15">
      <c r="A210" s="84" t="s">
        <v>1554</v>
      </c>
      <c r="B210" s="84" t="s">
        <v>1511</v>
      </c>
      <c r="C210" s="84">
        <v>2</v>
      </c>
      <c r="D210" s="118">
        <v>0.0028906373967542746</v>
      </c>
      <c r="E210" s="118">
        <v>2.1227618173540255</v>
      </c>
      <c r="F210" s="84" t="s">
        <v>1643</v>
      </c>
      <c r="G210" s="84" t="b">
        <v>0</v>
      </c>
      <c r="H210" s="84" t="b">
        <v>0</v>
      </c>
      <c r="I210" s="84" t="b">
        <v>0</v>
      </c>
      <c r="J210" s="84" t="b">
        <v>0</v>
      </c>
      <c r="K210" s="84" t="b">
        <v>0</v>
      </c>
      <c r="L210" s="84" t="b">
        <v>0</v>
      </c>
    </row>
    <row r="211" spans="1:12" ht="15">
      <c r="A211" s="84" t="s">
        <v>1631</v>
      </c>
      <c r="B211" s="84" t="s">
        <v>1632</v>
      </c>
      <c r="C211" s="84">
        <v>2</v>
      </c>
      <c r="D211" s="118">
        <v>0.0028906373967542746</v>
      </c>
      <c r="E211" s="118">
        <v>2.6967930850817443</v>
      </c>
      <c r="F211" s="84" t="s">
        <v>1643</v>
      </c>
      <c r="G211" s="84" t="b">
        <v>0</v>
      </c>
      <c r="H211" s="84" t="b">
        <v>0</v>
      </c>
      <c r="I211" s="84" t="b">
        <v>0</v>
      </c>
      <c r="J211" s="84" t="b">
        <v>0</v>
      </c>
      <c r="K211" s="84" t="b">
        <v>0</v>
      </c>
      <c r="L211" s="84" t="b">
        <v>0</v>
      </c>
    </row>
    <row r="212" spans="1:12" ht="15">
      <c r="A212" s="84" t="s">
        <v>1632</v>
      </c>
      <c r="B212" s="84" t="s">
        <v>1633</v>
      </c>
      <c r="C212" s="84">
        <v>2</v>
      </c>
      <c r="D212" s="118">
        <v>0.0028906373967542746</v>
      </c>
      <c r="E212" s="118">
        <v>2.6967930850817443</v>
      </c>
      <c r="F212" s="84" t="s">
        <v>1643</v>
      </c>
      <c r="G212" s="84" t="b">
        <v>0</v>
      </c>
      <c r="H212" s="84" t="b">
        <v>0</v>
      </c>
      <c r="I212" s="84" t="b">
        <v>0</v>
      </c>
      <c r="J212" s="84" t="b">
        <v>1</v>
      </c>
      <c r="K212" s="84" t="b">
        <v>0</v>
      </c>
      <c r="L212" s="84" t="b">
        <v>0</v>
      </c>
    </row>
    <row r="213" spans="1:12" ht="15">
      <c r="A213" s="84" t="s">
        <v>1633</v>
      </c>
      <c r="B213" s="84" t="s">
        <v>1634</v>
      </c>
      <c r="C213" s="84">
        <v>2</v>
      </c>
      <c r="D213" s="118">
        <v>0.0028906373967542746</v>
      </c>
      <c r="E213" s="118">
        <v>2.6967930850817443</v>
      </c>
      <c r="F213" s="84" t="s">
        <v>1643</v>
      </c>
      <c r="G213" s="84" t="b">
        <v>1</v>
      </c>
      <c r="H213" s="84" t="b">
        <v>0</v>
      </c>
      <c r="I213" s="84" t="b">
        <v>0</v>
      </c>
      <c r="J213" s="84" t="b">
        <v>0</v>
      </c>
      <c r="K213" s="84" t="b">
        <v>0</v>
      </c>
      <c r="L213" s="84" t="b">
        <v>0</v>
      </c>
    </row>
    <row r="214" spans="1:12" ht="15">
      <c r="A214" s="84" t="s">
        <v>1634</v>
      </c>
      <c r="B214" s="84" t="s">
        <v>1635</v>
      </c>
      <c r="C214" s="84">
        <v>2</v>
      </c>
      <c r="D214" s="118">
        <v>0.0028906373967542746</v>
      </c>
      <c r="E214" s="118">
        <v>2.6967930850817443</v>
      </c>
      <c r="F214" s="84" t="s">
        <v>1643</v>
      </c>
      <c r="G214" s="84" t="b">
        <v>0</v>
      </c>
      <c r="H214" s="84" t="b">
        <v>0</v>
      </c>
      <c r="I214" s="84" t="b">
        <v>0</v>
      </c>
      <c r="J214" s="84" t="b">
        <v>0</v>
      </c>
      <c r="K214" s="84" t="b">
        <v>0</v>
      </c>
      <c r="L214" s="84" t="b">
        <v>0</v>
      </c>
    </row>
    <row r="215" spans="1:12" ht="15">
      <c r="A215" s="84" t="s">
        <v>1635</v>
      </c>
      <c r="B215" s="84" t="s">
        <v>1636</v>
      </c>
      <c r="C215" s="84">
        <v>2</v>
      </c>
      <c r="D215" s="118">
        <v>0.0028906373967542746</v>
      </c>
      <c r="E215" s="118">
        <v>2.6967930850817443</v>
      </c>
      <c r="F215" s="84" t="s">
        <v>1643</v>
      </c>
      <c r="G215" s="84" t="b">
        <v>0</v>
      </c>
      <c r="H215" s="84" t="b">
        <v>0</v>
      </c>
      <c r="I215" s="84" t="b">
        <v>0</v>
      </c>
      <c r="J215" s="84" t="b">
        <v>0</v>
      </c>
      <c r="K215" s="84" t="b">
        <v>0</v>
      </c>
      <c r="L215" s="84" t="b">
        <v>0</v>
      </c>
    </row>
    <row r="216" spans="1:12" ht="15">
      <c r="A216" s="84" t="s">
        <v>1636</v>
      </c>
      <c r="B216" s="84" t="s">
        <v>1637</v>
      </c>
      <c r="C216" s="84">
        <v>2</v>
      </c>
      <c r="D216" s="118">
        <v>0.0028906373967542746</v>
      </c>
      <c r="E216" s="118">
        <v>2.6967930850817443</v>
      </c>
      <c r="F216" s="84" t="s">
        <v>1643</v>
      </c>
      <c r="G216" s="84" t="b">
        <v>0</v>
      </c>
      <c r="H216" s="84" t="b">
        <v>0</v>
      </c>
      <c r="I216" s="84" t="b">
        <v>0</v>
      </c>
      <c r="J216" s="84" t="b">
        <v>0</v>
      </c>
      <c r="K216" s="84" t="b">
        <v>0</v>
      </c>
      <c r="L216" s="84" t="b">
        <v>0</v>
      </c>
    </row>
    <row r="217" spans="1:12" ht="15">
      <c r="A217" s="84" t="s">
        <v>1637</v>
      </c>
      <c r="B217" s="84" t="s">
        <v>1638</v>
      </c>
      <c r="C217" s="84">
        <v>2</v>
      </c>
      <c r="D217" s="118">
        <v>0.0028906373967542746</v>
      </c>
      <c r="E217" s="118">
        <v>2.6967930850817443</v>
      </c>
      <c r="F217" s="84" t="s">
        <v>1643</v>
      </c>
      <c r="G217" s="84" t="b">
        <v>0</v>
      </c>
      <c r="H217" s="84" t="b">
        <v>0</v>
      </c>
      <c r="I217" s="84" t="b">
        <v>0</v>
      </c>
      <c r="J217" s="84" t="b">
        <v>0</v>
      </c>
      <c r="K217" s="84" t="b">
        <v>0</v>
      </c>
      <c r="L217" s="84" t="b">
        <v>0</v>
      </c>
    </row>
    <row r="218" spans="1:12" ht="15">
      <c r="A218" s="84" t="s">
        <v>1638</v>
      </c>
      <c r="B218" s="84" t="s">
        <v>1639</v>
      </c>
      <c r="C218" s="84">
        <v>2</v>
      </c>
      <c r="D218" s="118">
        <v>0.0028906373967542746</v>
      </c>
      <c r="E218" s="118">
        <v>2.6967930850817443</v>
      </c>
      <c r="F218" s="84" t="s">
        <v>1643</v>
      </c>
      <c r="G218" s="84" t="b">
        <v>0</v>
      </c>
      <c r="H218" s="84" t="b">
        <v>0</v>
      </c>
      <c r="I218" s="84" t="b">
        <v>0</v>
      </c>
      <c r="J218" s="84" t="b">
        <v>0</v>
      </c>
      <c r="K218" s="84" t="b">
        <v>0</v>
      </c>
      <c r="L218" s="84" t="b">
        <v>0</v>
      </c>
    </row>
    <row r="219" spans="1:12" ht="15">
      <c r="A219" s="84" t="s">
        <v>1639</v>
      </c>
      <c r="B219" s="84" t="s">
        <v>1507</v>
      </c>
      <c r="C219" s="84">
        <v>2</v>
      </c>
      <c r="D219" s="118">
        <v>0.0028906373967542746</v>
      </c>
      <c r="E219" s="118">
        <v>2.2196718303620817</v>
      </c>
      <c r="F219" s="84" t="s">
        <v>1643</v>
      </c>
      <c r="G219" s="84" t="b">
        <v>0</v>
      </c>
      <c r="H219" s="84" t="b">
        <v>0</v>
      </c>
      <c r="I219" s="84" t="b">
        <v>0</v>
      </c>
      <c r="J219" s="84" t="b">
        <v>0</v>
      </c>
      <c r="K219" s="84" t="b">
        <v>0</v>
      </c>
      <c r="L219" s="84" t="b">
        <v>0</v>
      </c>
    </row>
    <row r="220" spans="1:12" ht="15">
      <c r="A220" s="84" t="s">
        <v>1507</v>
      </c>
      <c r="B220" s="84" t="s">
        <v>1640</v>
      </c>
      <c r="C220" s="84">
        <v>2</v>
      </c>
      <c r="D220" s="118">
        <v>0.0028906373967542746</v>
      </c>
      <c r="E220" s="118">
        <v>2.2196718303620817</v>
      </c>
      <c r="F220" s="84" t="s">
        <v>1643</v>
      </c>
      <c r="G220" s="84" t="b">
        <v>0</v>
      </c>
      <c r="H220" s="84" t="b">
        <v>0</v>
      </c>
      <c r="I220" s="84" t="b">
        <v>0</v>
      </c>
      <c r="J220" s="84" t="b">
        <v>0</v>
      </c>
      <c r="K220" s="84" t="b">
        <v>0</v>
      </c>
      <c r="L220" s="84" t="b">
        <v>0</v>
      </c>
    </row>
    <row r="221" spans="1:12" ht="15">
      <c r="A221" s="84" t="s">
        <v>1640</v>
      </c>
      <c r="B221" s="84" t="s">
        <v>1212</v>
      </c>
      <c r="C221" s="84">
        <v>2</v>
      </c>
      <c r="D221" s="118">
        <v>0.0028906373967542746</v>
      </c>
      <c r="E221" s="118">
        <v>1.5207018260260632</v>
      </c>
      <c r="F221" s="84" t="s">
        <v>1643</v>
      </c>
      <c r="G221" s="84" t="b">
        <v>0</v>
      </c>
      <c r="H221" s="84" t="b">
        <v>0</v>
      </c>
      <c r="I221" s="84" t="b">
        <v>0</v>
      </c>
      <c r="J221" s="84" t="b">
        <v>0</v>
      </c>
      <c r="K221" s="84" t="b">
        <v>0</v>
      </c>
      <c r="L221" s="84" t="b">
        <v>0</v>
      </c>
    </row>
    <row r="222" spans="1:12" ht="15">
      <c r="A222" s="84" t="s">
        <v>1212</v>
      </c>
      <c r="B222" s="84" t="s">
        <v>1213</v>
      </c>
      <c r="C222" s="84">
        <v>2</v>
      </c>
      <c r="D222" s="118">
        <v>0.0028906373967542746</v>
      </c>
      <c r="E222" s="118">
        <v>0.7425505756424194</v>
      </c>
      <c r="F222" s="84" t="s">
        <v>1643</v>
      </c>
      <c r="G222" s="84" t="b">
        <v>0</v>
      </c>
      <c r="H222" s="84" t="b">
        <v>0</v>
      </c>
      <c r="I222" s="84" t="b">
        <v>0</v>
      </c>
      <c r="J222" s="84" t="b">
        <v>0</v>
      </c>
      <c r="K222" s="84" t="b">
        <v>0</v>
      </c>
      <c r="L222" s="84" t="b">
        <v>0</v>
      </c>
    </row>
    <row r="223" spans="1:12" ht="15">
      <c r="A223" s="84" t="s">
        <v>1213</v>
      </c>
      <c r="B223" s="84" t="s">
        <v>1230</v>
      </c>
      <c r="C223" s="84">
        <v>2</v>
      </c>
      <c r="D223" s="118">
        <v>0.0028906373967542746</v>
      </c>
      <c r="E223" s="118">
        <v>1.1849097241028699</v>
      </c>
      <c r="F223" s="84" t="s">
        <v>1643</v>
      </c>
      <c r="G223" s="84" t="b">
        <v>0</v>
      </c>
      <c r="H223" s="84" t="b">
        <v>0</v>
      </c>
      <c r="I223" s="84" t="b">
        <v>0</v>
      </c>
      <c r="J223" s="84" t="b">
        <v>0</v>
      </c>
      <c r="K223" s="84" t="b">
        <v>0</v>
      </c>
      <c r="L223" s="84" t="b">
        <v>0</v>
      </c>
    </row>
    <row r="224" spans="1:12" ht="15">
      <c r="A224" s="84" t="s">
        <v>1230</v>
      </c>
      <c r="B224" s="84" t="s">
        <v>1521</v>
      </c>
      <c r="C224" s="84">
        <v>2</v>
      </c>
      <c r="D224" s="118">
        <v>0.0028906373967542746</v>
      </c>
      <c r="E224" s="118">
        <v>2.2196718303620817</v>
      </c>
      <c r="F224" s="84" t="s">
        <v>1643</v>
      </c>
      <c r="G224" s="84" t="b">
        <v>0</v>
      </c>
      <c r="H224" s="84" t="b">
        <v>0</v>
      </c>
      <c r="I224" s="84" t="b">
        <v>0</v>
      </c>
      <c r="J224" s="84" t="b">
        <v>0</v>
      </c>
      <c r="K224" s="84" t="b">
        <v>0</v>
      </c>
      <c r="L224" s="84" t="b">
        <v>0</v>
      </c>
    </row>
    <row r="225" spans="1:12" ht="15">
      <c r="A225" s="84" t="s">
        <v>246</v>
      </c>
      <c r="B225" s="84" t="s">
        <v>229</v>
      </c>
      <c r="C225" s="84">
        <v>5</v>
      </c>
      <c r="D225" s="118">
        <v>0.008856473243189526</v>
      </c>
      <c r="E225" s="118">
        <v>1.649983543645145</v>
      </c>
      <c r="F225" s="84" t="s">
        <v>1110</v>
      </c>
      <c r="G225" s="84" t="b">
        <v>0</v>
      </c>
      <c r="H225" s="84" t="b">
        <v>0</v>
      </c>
      <c r="I225" s="84" t="b">
        <v>0</v>
      </c>
      <c r="J225" s="84" t="b">
        <v>0</v>
      </c>
      <c r="K225" s="84" t="b">
        <v>0</v>
      </c>
      <c r="L225" s="84" t="b">
        <v>0</v>
      </c>
    </row>
    <row r="226" spans="1:12" ht="15">
      <c r="A226" s="84" t="s">
        <v>1497</v>
      </c>
      <c r="B226" s="84" t="s">
        <v>1498</v>
      </c>
      <c r="C226" s="84">
        <v>4</v>
      </c>
      <c r="D226" s="118">
        <v>0.007984575467016182</v>
      </c>
      <c r="E226" s="118">
        <v>2.002166061756508</v>
      </c>
      <c r="F226" s="84" t="s">
        <v>1110</v>
      </c>
      <c r="G226" s="84" t="b">
        <v>0</v>
      </c>
      <c r="H226" s="84" t="b">
        <v>0</v>
      </c>
      <c r="I226" s="84" t="b">
        <v>0</v>
      </c>
      <c r="J226" s="84" t="b">
        <v>0</v>
      </c>
      <c r="K226" s="84" t="b">
        <v>0</v>
      </c>
      <c r="L226" s="84" t="b">
        <v>0</v>
      </c>
    </row>
    <row r="227" spans="1:12" ht="15">
      <c r="A227" s="84" t="s">
        <v>1498</v>
      </c>
      <c r="B227" s="84" t="s">
        <v>1217</v>
      </c>
      <c r="C227" s="84">
        <v>4</v>
      </c>
      <c r="D227" s="118">
        <v>0.007984575467016182</v>
      </c>
      <c r="E227" s="118">
        <v>1.9052560487484513</v>
      </c>
      <c r="F227" s="84" t="s">
        <v>1110</v>
      </c>
      <c r="G227" s="84" t="b">
        <v>0</v>
      </c>
      <c r="H227" s="84" t="b">
        <v>0</v>
      </c>
      <c r="I227" s="84" t="b">
        <v>0</v>
      </c>
      <c r="J227" s="84" t="b">
        <v>0</v>
      </c>
      <c r="K227" s="84" t="b">
        <v>0</v>
      </c>
      <c r="L227" s="84" t="b">
        <v>0</v>
      </c>
    </row>
    <row r="228" spans="1:12" ht="15">
      <c r="A228" s="84" t="s">
        <v>1217</v>
      </c>
      <c r="B228" s="84" t="s">
        <v>1499</v>
      </c>
      <c r="C228" s="84">
        <v>4</v>
      </c>
      <c r="D228" s="118">
        <v>0.007984575467016182</v>
      </c>
      <c r="E228" s="118">
        <v>1.9052560487484513</v>
      </c>
      <c r="F228" s="84" t="s">
        <v>1110</v>
      </c>
      <c r="G228" s="84" t="b">
        <v>0</v>
      </c>
      <c r="H228" s="84" t="b">
        <v>0</v>
      </c>
      <c r="I228" s="84" t="b">
        <v>0</v>
      </c>
      <c r="J228" s="84" t="b">
        <v>0</v>
      </c>
      <c r="K228" s="84" t="b">
        <v>0</v>
      </c>
      <c r="L228" s="84" t="b">
        <v>0</v>
      </c>
    </row>
    <row r="229" spans="1:12" ht="15">
      <c r="A229" s="84" t="s">
        <v>1499</v>
      </c>
      <c r="B229" s="84" t="s">
        <v>1500</v>
      </c>
      <c r="C229" s="84">
        <v>4</v>
      </c>
      <c r="D229" s="118">
        <v>0.007984575467016182</v>
      </c>
      <c r="E229" s="118">
        <v>2.002166061756508</v>
      </c>
      <c r="F229" s="84" t="s">
        <v>1110</v>
      </c>
      <c r="G229" s="84" t="b">
        <v>0</v>
      </c>
      <c r="H229" s="84" t="b">
        <v>0</v>
      </c>
      <c r="I229" s="84" t="b">
        <v>0</v>
      </c>
      <c r="J229" s="84" t="b">
        <v>0</v>
      </c>
      <c r="K229" s="84" t="b">
        <v>0</v>
      </c>
      <c r="L229" s="84" t="b">
        <v>0</v>
      </c>
    </row>
    <row r="230" spans="1:12" ht="15">
      <c r="A230" s="84" t="s">
        <v>1500</v>
      </c>
      <c r="B230" s="84" t="s">
        <v>1501</v>
      </c>
      <c r="C230" s="84">
        <v>4</v>
      </c>
      <c r="D230" s="118">
        <v>0.007984575467016182</v>
      </c>
      <c r="E230" s="118">
        <v>2.002166061756508</v>
      </c>
      <c r="F230" s="84" t="s">
        <v>1110</v>
      </c>
      <c r="G230" s="84" t="b">
        <v>0</v>
      </c>
      <c r="H230" s="84" t="b">
        <v>0</v>
      </c>
      <c r="I230" s="84" t="b">
        <v>0</v>
      </c>
      <c r="J230" s="84" t="b">
        <v>0</v>
      </c>
      <c r="K230" s="84" t="b">
        <v>0</v>
      </c>
      <c r="L230" s="84" t="b">
        <v>0</v>
      </c>
    </row>
    <row r="231" spans="1:12" ht="15">
      <c r="A231" s="84" t="s">
        <v>1501</v>
      </c>
      <c r="B231" s="84" t="s">
        <v>1213</v>
      </c>
      <c r="C231" s="84">
        <v>4</v>
      </c>
      <c r="D231" s="118">
        <v>0.007984575467016182</v>
      </c>
      <c r="E231" s="118">
        <v>1.9052560487484513</v>
      </c>
      <c r="F231" s="84" t="s">
        <v>1110</v>
      </c>
      <c r="G231" s="84" t="b">
        <v>0</v>
      </c>
      <c r="H231" s="84" t="b">
        <v>0</v>
      </c>
      <c r="I231" s="84" t="b">
        <v>0</v>
      </c>
      <c r="J231" s="84" t="b">
        <v>0</v>
      </c>
      <c r="K231" s="84" t="b">
        <v>0</v>
      </c>
      <c r="L231" s="84" t="b">
        <v>0</v>
      </c>
    </row>
    <row r="232" spans="1:12" ht="15">
      <c r="A232" s="84" t="s">
        <v>1213</v>
      </c>
      <c r="B232" s="84" t="s">
        <v>1502</v>
      </c>
      <c r="C232" s="84">
        <v>4</v>
      </c>
      <c r="D232" s="118">
        <v>0.007984575467016182</v>
      </c>
      <c r="E232" s="118">
        <v>1.9052560487484513</v>
      </c>
      <c r="F232" s="84" t="s">
        <v>1110</v>
      </c>
      <c r="G232" s="84" t="b">
        <v>0</v>
      </c>
      <c r="H232" s="84" t="b">
        <v>0</v>
      </c>
      <c r="I232" s="84" t="b">
        <v>0</v>
      </c>
      <c r="J232" s="84" t="b">
        <v>0</v>
      </c>
      <c r="K232" s="84" t="b">
        <v>0</v>
      </c>
      <c r="L232" s="84" t="b">
        <v>0</v>
      </c>
    </row>
    <row r="233" spans="1:12" ht="15">
      <c r="A233" s="84" t="s">
        <v>1502</v>
      </c>
      <c r="B233" s="84" t="s">
        <v>1503</v>
      </c>
      <c r="C233" s="84">
        <v>4</v>
      </c>
      <c r="D233" s="118">
        <v>0.007984575467016182</v>
      </c>
      <c r="E233" s="118">
        <v>2.002166061756508</v>
      </c>
      <c r="F233" s="84" t="s">
        <v>1110</v>
      </c>
      <c r="G233" s="84" t="b">
        <v>0</v>
      </c>
      <c r="H233" s="84" t="b">
        <v>0</v>
      </c>
      <c r="I233" s="84" t="b">
        <v>0</v>
      </c>
      <c r="J233" s="84" t="b">
        <v>0</v>
      </c>
      <c r="K233" s="84" t="b">
        <v>0</v>
      </c>
      <c r="L233" s="84" t="b">
        <v>0</v>
      </c>
    </row>
    <row r="234" spans="1:12" ht="15">
      <c r="A234" s="84" t="s">
        <v>1503</v>
      </c>
      <c r="B234" s="84" t="s">
        <v>1214</v>
      </c>
      <c r="C234" s="84">
        <v>4</v>
      </c>
      <c r="D234" s="118">
        <v>0.007984575467016182</v>
      </c>
      <c r="E234" s="118">
        <v>1.9052560487484513</v>
      </c>
      <c r="F234" s="84" t="s">
        <v>1110</v>
      </c>
      <c r="G234" s="84" t="b">
        <v>0</v>
      </c>
      <c r="H234" s="84" t="b">
        <v>0</v>
      </c>
      <c r="I234" s="84" t="b">
        <v>0</v>
      </c>
      <c r="J234" s="84" t="b">
        <v>0</v>
      </c>
      <c r="K234" s="84" t="b">
        <v>0</v>
      </c>
      <c r="L234" s="84" t="b">
        <v>0</v>
      </c>
    </row>
    <row r="235" spans="1:12" ht="15">
      <c r="A235" s="84" t="s">
        <v>1214</v>
      </c>
      <c r="B235" s="84" t="s">
        <v>1504</v>
      </c>
      <c r="C235" s="84">
        <v>4</v>
      </c>
      <c r="D235" s="118">
        <v>0.007984575467016182</v>
      </c>
      <c r="E235" s="118">
        <v>1.9052560487484513</v>
      </c>
      <c r="F235" s="84" t="s">
        <v>1110</v>
      </c>
      <c r="G235" s="84" t="b">
        <v>0</v>
      </c>
      <c r="H235" s="84" t="b">
        <v>0</v>
      </c>
      <c r="I235" s="84" t="b">
        <v>0</v>
      </c>
      <c r="J235" s="84" t="b">
        <v>0</v>
      </c>
      <c r="K235" s="84" t="b">
        <v>0</v>
      </c>
      <c r="L235" s="84" t="b">
        <v>0</v>
      </c>
    </row>
    <row r="236" spans="1:12" ht="15">
      <c r="A236" s="84" t="s">
        <v>1504</v>
      </c>
      <c r="B236" s="84" t="s">
        <v>1230</v>
      </c>
      <c r="C236" s="84">
        <v>4</v>
      </c>
      <c r="D236" s="118">
        <v>0.007984575467016182</v>
      </c>
      <c r="E236" s="118">
        <v>2.002166061756508</v>
      </c>
      <c r="F236" s="84" t="s">
        <v>1110</v>
      </c>
      <c r="G236" s="84" t="b">
        <v>0</v>
      </c>
      <c r="H236" s="84" t="b">
        <v>0</v>
      </c>
      <c r="I236" s="84" t="b">
        <v>0</v>
      </c>
      <c r="J236" s="84" t="b">
        <v>0</v>
      </c>
      <c r="K236" s="84" t="b">
        <v>0</v>
      </c>
      <c r="L236" s="84" t="b">
        <v>0</v>
      </c>
    </row>
    <row r="237" spans="1:12" ht="15">
      <c r="A237" s="84" t="s">
        <v>1522</v>
      </c>
      <c r="B237" s="84" t="s">
        <v>1179</v>
      </c>
      <c r="C237" s="84">
        <v>4</v>
      </c>
      <c r="D237" s="118">
        <v>0.007984575467016182</v>
      </c>
      <c r="E237" s="118">
        <v>2.002166061756508</v>
      </c>
      <c r="F237" s="84" t="s">
        <v>1110</v>
      </c>
      <c r="G237" s="84" t="b">
        <v>0</v>
      </c>
      <c r="H237" s="84" t="b">
        <v>0</v>
      </c>
      <c r="I237" s="84" t="b">
        <v>0</v>
      </c>
      <c r="J237" s="84" t="b">
        <v>0</v>
      </c>
      <c r="K237" s="84" t="b">
        <v>0</v>
      </c>
      <c r="L237" s="84" t="b">
        <v>0</v>
      </c>
    </row>
    <row r="238" spans="1:12" ht="15">
      <c r="A238" s="84" t="s">
        <v>1179</v>
      </c>
      <c r="B238" s="84" t="s">
        <v>1523</v>
      </c>
      <c r="C238" s="84">
        <v>4</v>
      </c>
      <c r="D238" s="118">
        <v>0.007984575467016182</v>
      </c>
      <c r="E238" s="118">
        <v>2.002166061756508</v>
      </c>
      <c r="F238" s="84" t="s">
        <v>1110</v>
      </c>
      <c r="G238" s="84" t="b">
        <v>0</v>
      </c>
      <c r="H238" s="84" t="b">
        <v>0</v>
      </c>
      <c r="I238" s="84" t="b">
        <v>0</v>
      </c>
      <c r="J238" s="84" t="b">
        <v>0</v>
      </c>
      <c r="K238" s="84" t="b">
        <v>0</v>
      </c>
      <c r="L238" s="84" t="b">
        <v>0</v>
      </c>
    </row>
    <row r="239" spans="1:12" ht="15">
      <c r="A239" s="84" t="s">
        <v>1523</v>
      </c>
      <c r="B239" s="84" t="s">
        <v>1524</v>
      </c>
      <c r="C239" s="84">
        <v>4</v>
      </c>
      <c r="D239" s="118">
        <v>0.007984575467016182</v>
      </c>
      <c r="E239" s="118">
        <v>2.002166061756508</v>
      </c>
      <c r="F239" s="84" t="s">
        <v>1110</v>
      </c>
      <c r="G239" s="84" t="b">
        <v>0</v>
      </c>
      <c r="H239" s="84" t="b">
        <v>0</v>
      </c>
      <c r="I239" s="84" t="b">
        <v>0</v>
      </c>
      <c r="J239" s="84" t="b">
        <v>0</v>
      </c>
      <c r="K239" s="84" t="b">
        <v>0</v>
      </c>
      <c r="L239" s="84" t="b">
        <v>0</v>
      </c>
    </row>
    <row r="240" spans="1:12" ht="15">
      <c r="A240" s="84" t="s">
        <v>1524</v>
      </c>
      <c r="B240" s="84" t="s">
        <v>1525</v>
      </c>
      <c r="C240" s="84">
        <v>4</v>
      </c>
      <c r="D240" s="118">
        <v>0.007984575467016182</v>
      </c>
      <c r="E240" s="118">
        <v>2.002166061756508</v>
      </c>
      <c r="F240" s="84" t="s">
        <v>1110</v>
      </c>
      <c r="G240" s="84" t="b">
        <v>0</v>
      </c>
      <c r="H240" s="84" t="b">
        <v>0</v>
      </c>
      <c r="I240" s="84" t="b">
        <v>0</v>
      </c>
      <c r="J240" s="84" t="b">
        <v>0</v>
      </c>
      <c r="K240" s="84" t="b">
        <v>0</v>
      </c>
      <c r="L240" s="84" t="b">
        <v>0</v>
      </c>
    </row>
    <row r="241" spans="1:12" ht="15">
      <c r="A241" s="84" t="s">
        <v>1525</v>
      </c>
      <c r="B241" s="84" t="s">
        <v>1526</v>
      </c>
      <c r="C241" s="84">
        <v>4</v>
      </c>
      <c r="D241" s="118">
        <v>0.007984575467016182</v>
      </c>
      <c r="E241" s="118">
        <v>2.002166061756508</v>
      </c>
      <c r="F241" s="84" t="s">
        <v>1110</v>
      </c>
      <c r="G241" s="84" t="b">
        <v>0</v>
      </c>
      <c r="H241" s="84" t="b">
        <v>0</v>
      </c>
      <c r="I241" s="84" t="b">
        <v>0</v>
      </c>
      <c r="J241" s="84" t="b">
        <v>0</v>
      </c>
      <c r="K241" s="84" t="b">
        <v>0</v>
      </c>
      <c r="L241" s="84" t="b">
        <v>0</v>
      </c>
    </row>
    <row r="242" spans="1:12" ht="15">
      <c r="A242" s="84" t="s">
        <v>1526</v>
      </c>
      <c r="B242" s="84" t="s">
        <v>246</v>
      </c>
      <c r="C242" s="84">
        <v>4</v>
      </c>
      <c r="D242" s="118">
        <v>0.007984575467016182</v>
      </c>
      <c r="E242" s="118">
        <v>1.6499835436451453</v>
      </c>
      <c r="F242" s="84" t="s">
        <v>1110</v>
      </c>
      <c r="G242" s="84" t="b">
        <v>0</v>
      </c>
      <c r="H242" s="84" t="b">
        <v>0</v>
      </c>
      <c r="I242" s="84" t="b">
        <v>0</v>
      </c>
      <c r="J242" s="84" t="b">
        <v>0</v>
      </c>
      <c r="K242" s="84" t="b">
        <v>0</v>
      </c>
      <c r="L242" s="84" t="b">
        <v>0</v>
      </c>
    </row>
    <row r="243" spans="1:12" ht="15">
      <c r="A243" s="84" t="s">
        <v>229</v>
      </c>
      <c r="B243" s="84" t="s">
        <v>248</v>
      </c>
      <c r="C243" s="84">
        <v>4</v>
      </c>
      <c r="D243" s="118">
        <v>0.007984575467016182</v>
      </c>
      <c r="E243" s="118">
        <v>1.7591280130702132</v>
      </c>
      <c r="F243" s="84" t="s">
        <v>1110</v>
      </c>
      <c r="G243" s="84" t="b">
        <v>0</v>
      </c>
      <c r="H243" s="84" t="b">
        <v>0</v>
      </c>
      <c r="I243" s="84" t="b">
        <v>0</v>
      </c>
      <c r="J243" s="84" t="b">
        <v>0</v>
      </c>
      <c r="K243" s="84" t="b">
        <v>0</v>
      </c>
      <c r="L243" s="84" t="b">
        <v>0</v>
      </c>
    </row>
    <row r="244" spans="1:12" ht="15">
      <c r="A244" s="84" t="s">
        <v>248</v>
      </c>
      <c r="B244" s="84" t="s">
        <v>230</v>
      </c>
      <c r="C244" s="84">
        <v>4</v>
      </c>
      <c r="D244" s="118">
        <v>0.007984575467016182</v>
      </c>
      <c r="E244" s="118">
        <v>1.9052560487484513</v>
      </c>
      <c r="F244" s="84" t="s">
        <v>1110</v>
      </c>
      <c r="G244" s="84" t="b">
        <v>0</v>
      </c>
      <c r="H244" s="84" t="b">
        <v>0</v>
      </c>
      <c r="I244" s="84" t="b">
        <v>0</v>
      </c>
      <c r="J244" s="84" t="b">
        <v>0</v>
      </c>
      <c r="K244" s="84" t="b">
        <v>0</v>
      </c>
      <c r="L244" s="84" t="b">
        <v>0</v>
      </c>
    </row>
    <row r="245" spans="1:12" ht="15">
      <c r="A245" s="84" t="s">
        <v>1218</v>
      </c>
      <c r="B245" s="84" t="s">
        <v>1520</v>
      </c>
      <c r="C245" s="84">
        <v>3</v>
      </c>
      <c r="D245" s="118">
        <v>0.006858074778510164</v>
      </c>
      <c r="E245" s="118">
        <v>1.9052560487484513</v>
      </c>
      <c r="F245" s="84" t="s">
        <v>1110</v>
      </c>
      <c r="G245" s="84" t="b">
        <v>0</v>
      </c>
      <c r="H245" s="84" t="b">
        <v>0</v>
      </c>
      <c r="I245" s="84" t="b">
        <v>0</v>
      </c>
      <c r="J245" s="84" t="b">
        <v>0</v>
      </c>
      <c r="K245" s="84" t="b">
        <v>0</v>
      </c>
      <c r="L245" s="84" t="b">
        <v>0</v>
      </c>
    </row>
    <row r="246" spans="1:12" ht="15">
      <c r="A246" s="84" t="s">
        <v>246</v>
      </c>
      <c r="B246" s="84" t="s">
        <v>1532</v>
      </c>
      <c r="C246" s="84">
        <v>3</v>
      </c>
      <c r="D246" s="118">
        <v>0.006858074778510164</v>
      </c>
      <c r="E246" s="118">
        <v>1.6499835436451453</v>
      </c>
      <c r="F246" s="84" t="s">
        <v>1110</v>
      </c>
      <c r="G246" s="84" t="b">
        <v>0</v>
      </c>
      <c r="H246" s="84" t="b">
        <v>0</v>
      </c>
      <c r="I246" s="84" t="b">
        <v>0</v>
      </c>
      <c r="J246" s="84" t="b">
        <v>0</v>
      </c>
      <c r="K246" s="84" t="b">
        <v>0</v>
      </c>
      <c r="L246" s="84" t="b">
        <v>0</v>
      </c>
    </row>
    <row r="247" spans="1:12" ht="15">
      <c r="A247" s="84" t="s">
        <v>1532</v>
      </c>
      <c r="B247" s="84" t="s">
        <v>1533</v>
      </c>
      <c r="C247" s="84">
        <v>3</v>
      </c>
      <c r="D247" s="118">
        <v>0.006858074778510164</v>
      </c>
      <c r="E247" s="118">
        <v>2.1271047983648077</v>
      </c>
      <c r="F247" s="84" t="s">
        <v>1110</v>
      </c>
      <c r="G247" s="84" t="b">
        <v>0</v>
      </c>
      <c r="H247" s="84" t="b">
        <v>0</v>
      </c>
      <c r="I247" s="84" t="b">
        <v>0</v>
      </c>
      <c r="J247" s="84" t="b">
        <v>0</v>
      </c>
      <c r="K247" s="84" t="b">
        <v>0</v>
      </c>
      <c r="L247" s="84" t="b">
        <v>0</v>
      </c>
    </row>
    <row r="248" spans="1:12" ht="15">
      <c r="A248" s="84" t="s">
        <v>1533</v>
      </c>
      <c r="B248" s="84" t="s">
        <v>1212</v>
      </c>
      <c r="C248" s="84">
        <v>3</v>
      </c>
      <c r="D248" s="118">
        <v>0.006858074778510164</v>
      </c>
      <c r="E248" s="118">
        <v>1.5250448070368452</v>
      </c>
      <c r="F248" s="84" t="s">
        <v>1110</v>
      </c>
      <c r="G248" s="84" t="b">
        <v>0</v>
      </c>
      <c r="H248" s="84" t="b">
        <v>0</v>
      </c>
      <c r="I248" s="84" t="b">
        <v>0</v>
      </c>
      <c r="J248" s="84" t="b">
        <v>0</v>
      </c>
      <c r="K248" s="84" t="b">
        <v>0</v>
      </c>
      <c r="L248" s="84" t="b">
        <v>0</v>
      </c>
    </row>
    <row r="249" spans="1:12" ht="15">
      <c r="A249" s="84" t="s">
        <v>1212</v>
      </c>
      <c r="B249" s="84" t="s">
        <v>1534</v>
      </c>
      <c r="C249" s="84">
        <v>3</v>
      </c>
      <c r="D249" s="118">
        <v>0.006858074778510164</v>
      </c>
      <c r="E249" s="118">
        <v>1.5250448070368452</v>
      </c>
      <c r="F249" s="84" t="s">
        <v>1110</v>
      </c>
      <c r="G249" s="84" t="b">
        <v>0</v>
      </c>
      <c r="H249" s="84" t="b">
        <v>0</v>
      </c>
      <c r="I249" s="84" t="b">
        <v>0</v>
      </c>
      <c r="J249" s="84" t="b">
        <v>0</v>
      </c>
      <c r="K249" s="84" t="b">
        <v>0</v>
      </c>
      <c r="L249" s="84" t="b">
        <v>0</v>
      </c>
    </row>
    <row r="250" spans="1:12" ht="15">
      <c r="A250" s="84" t="s">
        <v>1534</v>
      </c>
      <c r="B250" s="84" t="s">
        <v>1535</v>
      </c>
      <c r="C250" s="84">
        <v>3</v>
      </c>
      <c r="D250" s="118">
        <v>0.006858074778510164</v>
      </c>
      <c r="E250" s="118">
        <v>2.1271047983648077</v>
      </c>
      <c r="F250" s="84" t="s">
        <v>1110</v>
      </c>
      <c r="G250" s="84" t="b">
        <v>0</v>
      </c>
      <c r="H250" s="84" t="b">
        <v>0</v>
      </c>
      <c r="I250" s="84" t="b">
        <v>0</v>
      </c>
      <c r="J250" s="84" t="b">
        <v>0</v>
      </c>
      <c r="K250" s="84" t="b">
        <v>0</v>
      </c>
      <c r="L250" s="84" t="b">
        <v>0</v>
      </c>
    </row>
    <row r="251" spans="1:12" ht="15">
      <c r="A251" s="84" t="s">
        <v>1535</v>
      </c>
      <c r="B251" s="84" t="s">
        <v>1517</v>
      </c>
      <c r="C251" s="84">
        <v>3</v>
      </c>
      <c r="D251" s="118">
        <v>0.006858074778510164</v>
      </c>
      <c r="E251" s="118">
        <v>2.002166061756508</v>
      </c>
      <c r="F251" s="84" t="s">
        <v>1110</v>
      </c>
      <c r="G251" s="84" t="b">
        <v>0</v>
      </c>
      <c r="H251" s="84" t="b">
        <v>0</v>
      </c>
      <c r="I251" s="84" t="b">
        <v>0</v>
      </c>
      <c r="J251" s="84" t="b">
        <v>0</v>
      </c>
      <c r="K251" s="84" t="b">
        <v>0</v>
      </c>
      <c r="L251" s="84" t="b">
        <v>0</v>
      </c>
    </row>
    <row r="252" spans="1:12" ht="15">
      <c r="A252" s="84" t="s">
        <v>1517</v>
      </c>
      <c r="B252" s="84" t="s">
        <v>1536</v>
      </c>
      <c r="C252" s="84">
        <v>3</v>
      </c>
      <c r="D252" s="118">
        <v>0.006858074778510164</v>
      </c>
      <c r="E252" s="118">
        <v>2.002166061756508</v>
      </c>
      <c r="F252" s="84" t="s">
        <v>1110</v>
      </c>
      <c r="G252" s="84" t="b">
        <v>0</v>
      </c>
      <c r="H252" s="84" t="b">
        <v>0</v>
      </c>
      <c r="I252" s="84" t="b">
        <v>0</v>
      </c>
      <c r="J252" s="84" t="b">
        <v>0</v>
      </c>
      <c r="K252" s="84" t="b">
        <v>0</v>
      </c>
      <c r="L252" s="84" t="b">
        <v>0</v>
      </c>
    </row>
    <row r="253" spans="1:12" ht="15">
      <c r="A253" s="84" t="s">
        <v>1536</v>
      </c>
      <c r="B253" s="84" t="s">
        <v>1537</v>
      </c>
      <c r="C253" s="84">
        <v>3</v>
      </c>
      <c r="D253" s="118">
        <v>0.006858074778510164</v>
      </c>
      <c r="E253" s="118">
        <v>2.1271047983648077</v>
      </c>
      <c r="F253" s="84" t="s">
        <v>1110</v>
      </c>
      <c r="G253" s="84" t="b">
        <v>0</v>
      </c>
      <c r="H253" s="84" t="b">
        <v>0</v>
      </c>
      <c r="I253" s="84" t="b">
        <v>0</v>
      </c>
      <c r="J253" s="84" t="b">
        <v>0</v>
      </c>
      <c r="K253" s="84" t="b">
        <v>0</v>
      </c>
      <c r="L253" s="84" t="b">
        <v>0</v>
      </c>
    </row>
    <row r="254" spans="1:12" ht="15">
      <c r="A254" s="84" t="s">
        <v>1537</v>
      </c>
      <c r="B254" s="84" t="s">
        <v>1538</v>
      </c>
      <c r="C254" s="84">
        <v>3</v>
      </c>
      <c r="D254" s="118">
        <v>0.006858074778510164</v>
      </c>
      <c r="E254" s="118">
        <v>2.1271047983648077</v>
      </c>
      <c r="F254" s="84" t="s">
        <v>1110</v>
      </c>
      <c r="G254" s="84" t="b">
        <v>0</v>
      </c>
      <c r="H254" s="84" t="b">
        <v>0</v>
      </c>
      <c r="I254" s="84" t="b">
        <v>0</v>
      </c>
      <c r="J254" s="84" t="b">
        <v>0</v>
      </c>
      <c r="K254" s="84" t="b">
        <v>0</v>
      </c>
      <c r="L254" s="84" t="b">
        <v>0</v>
      </c>
    </row>
    <row r="255" spans="1:12" ht="15">
      <c r="A255" s="84" t="s">
        <v>1538</v>
      </c>
      <c r="B255" s="84" t="s">
        <v>258</v>
      </c>
      <c r="C255" s="84">
        <v>3</v>
      </c>
      <c r="D255" s="118">
        <v>0.006858074778510164</v>
      </c>
      <c r="E255" s="118">
        <v>2.002166061756508</v>
      </c>
      <c r="F255" s="84" t="s">
        <v>1110</v>
      </c>
      <c r="G255" s="84" t="b">
        <v>0</v>
      </c>
      <c r="H255" s="84" t="b">
        <v>0</v>
      </c>
      <c r="I255" s="84" t="b">
        <v>0</v>
      </c>
      <c r="J255" s="84" t="b">
        <v>0</v>
      </c>
      <c r="K255" s="84" t="b">
        <v>0</v>
      </c>
      <c r="L255" s="84" t="b">
        <v>0</v>
      </c>
    </row>
    <row r="256" spans="1:12" ht="15">
      <c r="A256" s="84" t="s">
        <v>229</v>
      </c>
      <c r="B256" s="84" t="s">
        <v>1522</v>
      </c>
      <c r="C256" s="84">
        <v>3</v>
      </c>
      <c r="D256" s="118">
        <v>0.006858074778510164</v>
      </c>
      <c r="E256" s="118">
        <v>1.7591280130702132</v>
      </c>
      <c r="F256" s="84" t="s">
        <v>1110</v>
      </c>
      <c r="G256" s="84" t="b">
        <v>0</v>
      </c>
      <c r="H256" s="84" t="b">
        <v>0</v>
      </c>
      <c r="I256" s="84" t="b">
        <v>0</v>
      </c>
      <c r="J256" s="84" t="b">
        <v>0</v>
      </c>
      <c r="K256" s="84" t="b">
        <v>0</v>
      </c>
      <c r="L256" s="84" t="b">
        <v>0</v>
      </c>
    </row>
    <row r="257" spans="1:12" ht="15">
      <c r="A257" s="84" t="s">
        <v>228</v>
      </c>
      <c r="B257" s="84" t="s">
        <v>1497</v>
      </c>
      <c r="C257" s="84">
        <v>3</v>
      </c>
      <c r="D257" s="118">
        <v>0.006858074778510164</v>
      </c>
      <c r="E257" s="118">
        <v>1.7591280130702132</v>
      </c>
      <c r="F257" s="84" t="s">
        <v>1110</v>
      </c>
      <c r="G257" s="84" t="b">
        <v>0</v>
      </c>
      <c r="H257" s="84" t="b">
        <v>0</v>
      </c>
      <c r="I257" s="84" t="b">
        <v>0</v>
      </c>
      <c r="J257" s="84" t="b">
        <v>0</v>
      </c>
      <c r="K257" s="84" t="b">
        <v>0</v>
      </c>
      <c r="L257" s="84" t="b">
        <v>0</v>
      </c>
    </row>
    <row r="258" spans="1:12" ht="15">
      <c r="A258" s="84" t="s">
        <v>1515</v>
      </c>
      <c r="B258" s="84" t="s">
        <v>1566</v>
      </c>
      <c r="C258" s="84">
        <v>2</v>
      </c>
      <c r="D258" s="118">
        <v>0.005389178664663456</v>
      </c>
      <c r="E258" s="118">
        <v>2.002166061756508</v>
      </c>
      <c r="F258" s="84" t="s">
        <v>1110</v>
      </c>
      <c r="G258" s="84" t="b">
        <v>0</v>
      </c>
      <c r="H258" s="84" t="b">
        <v>0</v>
      </c>
      <c r="I258" s="84" t="b">
        <v>0</v>
      </c>
      <c r="J258" s="84" t="b">
        <v>0</v>
      </c>
      <c r="K258" s="84" t="b">
        <v>0</v>
      </c>
      <c r="L258" s="84" t="b">
        <v>0</v>
      </c>
    </row>
    <row r="259" spans="1:12" ht="15">
      <c r="A259" s="84" t="s">
        <v>1566</v>
      </c>
      <c r="B259" s="84" t="s">
        <v>278</v>
      </c>
      <c r="C259" s="84">
        <v>2</v>
      </c>
      <c r="D259" s="118">
        <v>0.005389178664663456</v>
      </c>
      <c r="E259" s="118">
        <v>2.1271047983648077</v>
      </c>
      <c r="F259" s="84" t="s">
        <v>1110</v>
      </c>
      <c r="G259" s="84" t="b">
        <v>0</v>
      </c>
      <c r="H259" s="84" t="b">
        <v>0</v>
      </c>
      <c r="I259" s="84" t="b">
        <v>0</v>
      </c>
      <c r="J259" s="84" t="b">
        <v>0</v>
      </c>
      <c r="K259" s="84" t="b">
        <v>0</v>
      </c>
      <c r="L259" s="84" t="b">
        <v>0</v>
      </c>
    </row>
    <row r="260" spans="1:12" ht="15">
      <c r="A260" s="84" t="s">
        <v>278</v>
      </c>
      <c r="B260" s="84" t="s">
        <v>1567</v>
      </c>
      <c r="C260" s="84">
        <v>2</v>
      </c>
      <c r="D260" s="118">
        <v>0.005389178664663456</v>
      </c>
      <c r="E260" s="118">
        <v>2.1271047983648077</v>
      </c>
      <c r="F260" s="84" t="s">
        <v>1110</v>
      </c>
      <c r="G260" s="84" t="b">
        <v>0</v>
      </c>
      <c r="H260" s="84" t="b">
        <v>0</v>
      </c>
      <c r="I260" s="84" t="b">
        <v>0</v>
      </c>
      <c r="J260" s="84" t="b">
        <v>0</v>
      </c>
      <c r="K260" s="84" t="b">
        <v>0</v>
      </c>
      <c r="L260" s="84" t="b">
        <v>0</v>
      </c>
    </row>
    <row r="261" spans="1:12" ht="15">
      <c r="A261" s="84" t="s">
        <v>1567</v>
      </c>
      <c r="B261" s="84" t="s">
        <v>1568</v>
      </c>
      <c r="C261" s="84">
        <v>2</v>
      </c>
      <c r="D261" s="118">
        <v>0.005389178664663456</v>
      </c>
      <c r="E261" s="118">
        <v>2.303196057420489</v>
      </c>
      <c r="F261" s="84" t="s">
        <v>1110</v>
      </c>
      <c r="G261" s="84" t="b">
        <v>0</v>
      </c>
      <c r="H261" s="84" t="b">
        <v>0</v>
      </c>
      <c r="I261" s="84" t="b">
        <v>0</v>
      </c>
      <c r="J261" s="84" t="b">
        <v>0</v>
      </c>
      <c r="K261" s="84" t="b">
        <v>0</v>
      </c>
      <c r="L261" s="84" t="b">
        <v>0</v>
      </c>
    </row>
    <row r="262" spans="1:12" ht="15">
      <c r="A262" s="84" t="s">
        <v>1568</v>
      </c>
      <c r="B262" s="84" t="s">
        <v>1569</v>
      </c>
      <c r="C262" s="84">
        <v>2</v>
      </c>
      <c r="D262" s="118">
        <v>0.005389178664663456</v>
      </c>
      <c r="E262" s="118">
        <v>2.303196057420489</v>
      </c>
      <c r="F262" s="84" t="s">
        <v>1110</v>
      </c>
      <c r="G262" s="84" t="b">
        <v>0</v>
      </c>
      <c r="H262" s="84" t="b">
        <v>0</v>
      </c>
      <c r="I262" s="84" t="b">
        <v>0</v>
      </c>
      <c r="J262" s="84" t="b">
        <v>0</v>
      </c>
      <c r="K262" s="84" t="b">
        <v>0</v>
      </c>
      <c r="L262" s="84" t="b">
        <v>0</v>
      </c>
    </row>
    <row r="263" spans="1:12" ht="15">
      <c r="A263" s="84" t="s">
        <v>1569</v>
      </c>
      <c r="B263" s="84" t="s">
        <v>1570</v>
      </c>
      <c r="C263" s="84">
        <v>2</v>
      </c>
      <c r="D263" s="118">
        <v>0.005389178664663456</v>
      </c>
      <c r="E263" s="118">
        <v>2.303196057420489</v>
      </c>
      <c r="F263" s="84" t="s">
        <v>1110</v>
      </c>
      <c r="G263" s="84" t="b">
        <v>0</v>
      </c>
      <c r="H263" s="84" t="b">
        <v>0</v>
      </c>
      <c r="I263" s="84" t="b">
        <v>0</v>
      </c>
      <c r="J263" s="84" t="b">
        <v>0</v>
      </c>
      <c r="K263" s="84" t="b">
        <v>0</v>
      </c>
      <c r="L263" s="84" t="b">
        <v>0</v>
      </c>
    </row>
    <row r="264" spans="1:12" ht="15">
      <c r="A264" s="84" t="s">
        <v>1570</v>
      </c>
      <c r="B264" s="84" t="s">
        <v>1571</v>
      </c>
      <c r="C264" s="84">
        <v>2</v>
      </c>
      <c r="D264" s="118">
        <v>0.005389178664663456</v>
      </c>
      <c r="E264" s="118">
        <v>2.303196057420489</v>
      </c>
      <c r="F264" s="84" t="s">
        <v>1110</v>
      </c>
      <c r="G264" s="84" t="b">
        <v>0</v>
      </c>
      <c r="H264" s="84" t="b">
        <v>0</v>
      </c>
      <c r="I264" s="84" t="b">
        <v>0</v>
      </c>
      <c r="J264" s="84" t="b">
        <v>0</v>
      </c>
      <c r="K264" s="84" t="b">
        <v>0</v>
      </c>
      <c r="L264" s="84" t="b">
        <v>0</v>
      </c>
    </row>
    <row r="265" spans="1:12" ht="15">
      <c r="A265" s="84" t="s">
        <v>1571</v>
      </c>
      <c r="B265" s="84" t="s">
        <v>1572</v>
      </c>
      <c r="C265" s="84">
        <v>2</v>
      </c>
      <c r="D265" s="118">
        <v>0.005389178664663456</v>
      </c>
      <c r="E265" s="118">
        <v>2.303196057420489</v>
      </c>
      <c r="F265" s="84" t="s">
        <v>1110</v>
      </c>
      <c r="G265" s="84" t="b">
        <v>0</v>
      </c>
      <c r="H265" s="84" t="b">
        <v>0</v>
      </c>
      <c r="I265" s="84" t="b">
        <v>0</v>
      </c>
      <c r="J265" s="84" t="b">
        <v>0</v>
      </c>
      <c r="K265" s="84" t="b">
        <v>0</v>
      </c>
      <c r="L265" s="84" t="b">
        <v>0</v>
      </c>
    </row>
    <row r="266" spans="1:12" ht="15">
      <c r="A266" s="84" t="s">
        <v>1572</v>
      </c>
      <c r="B266" s="84" t="s">
        <v>1528</v>
      </c>
      <c r="C266" s="84">
        <v>2</v>
      </c>
      <c r="D266" s="118">
        <v>0.005389178664663456</v>
      </c>
      <c r="E266" s="118">
        <v>2.1271047983648077</v>
      </c>
      <c r="F266" s="84" t="s">
        <v>1110</v>
      </c>
      <c r="G266" s="84" t="b">
        <v>0</v>
      </c>
      <c r="H266" s="84" t="b">
        <v>0</v>
      </c>
      <c r="I266" s="84" t="b">
        <v>0</v>
      </c>
      <c r="J266" s="84" t="b">
        <v>0</v>
      </c>
      <c r="K266" s="84" t="b">
        <v>0</v>
      </c>
      <c r="L266" s="84" t="b">
        <v>0</v>
      </c>
    </row>
    <row r="267" spans="1:12" ht="15">
      <c r="A267" s="84" t="s">
        <v>1528</v>
      </c>
      <c r="B267" s="84" t="s">
        <v>1515</v>
      </c>
      <c r="C267" s="84">
        <v>2</v>
      </c>
      <c r="D267" s="118">
        <v>0.005389178664663456</v>
      </c>
      <c r="E267" s="118">
        <v>1.9510135393091264</v>
      </c>
      <c r="F267" s="84" t="s">
        <v>1110</v>
      </c>
      <c r="G267" s="84" t="b">
        <v>0</v>
      </c>
      <c r="H267" s="84" t="b">
        <v>0</v>
      </c>
      <c r="I267" s="84" t="b">
        <v>0</v>
      </c>
      <c r="J267" s="84" t="b">
        <v>0</v>
      </c>
      <c r="K267" s="84" t="b">
        <v>0</v>
      </c>
      <c r="L267" s="84" t="b">
        <v>0</v>
      </c>
    </row>
    <row r="268" spans="1:12" ht="15">
      <c r="A268" s="84" t="s">
        <v>1515</v>
      </c>
      <c r="B268" s="84" t="s">
        <v>1573</v>
      </c>
      <c r="C268" s="84">
        <v>2</v>
      </c>
      <c r="D268" s="118">
        <v>0.005389178664663456</v>
      </c>
      <c r="E268" s="118">
        <v>2.002166061756508</v>
      </c>
      <c r="F268" s="84" t="s">
        <v>1110</v>
      </c>
      <c r="G268" s="84" t="b">
        <v>0</v>
      </c>
      <c r="H268" s="84" t="b">
        <v>0</v>
      </c>
      <c r="I268" s="84" t="b">
        <v>0</v>
      </c>
      <c r="J268" s="84" t="b">
        <v>0</v>
      </c>
      <c r="K268" s="84" t="b">
        <v>0</v>
      </c>
      <c r="L268" s="84" t="b">
        <v>0</v>
      </c>
    </row>
    <row r="269" spans="1:12" ht="15">
      <c r="A269" s="84" t="s">
        <v>214</v>
      </c>
      <c r="B269" s="84" t="s">
        <v>1544</v>
      </c>
      <c r="C269" s="84">
        <v>2</v>
      </c>
      <c r="D269" s="118">
        <v>0.005389178664663456</v>
      </c>
      <c r="E269" s="118">
        <v>2.303196057420489</v>
      </c>
      <c r="F269" s="84" t="s">
        <v>1110</v>
      </c>
      <c r="G269" s="84" t="b">
        <v>0</v>
      </c>
      <c r="H269" s="84" t="b">
        <v>0</v>
      </c>
      <c r="I269" s="84" t="b">
        <v>0</v>
      </c>
      <c r="J269" s="84" t="b">
        <v>0</v>
      </c>
      <c r="K269" s="84" t="b">
        <v>0</v>
      </c>
      <c r="L269" s="84" t="b">
        <v>0</v>
      </c>
    </row>
    <row r="270" spans="1:12" ht="15">
      <c r="A270" s="84" t="s">
        <v>1544</v>
      </c>
      <c r="B270" s="84" t="s">
        <v>1545</v>
      </c>
      <c r="C270" s="84">
        <v>2</v>
      </c>
      <c r="D270" s="118">
        <v>0.005389178664663456</v>
      </c>
      <c r="E270" s="118">
        <v>2.303196057420489</v>
      </c>
      <c r="F270" s="84" t="s">
        <v>1110</v>
      </c>
      <c r="G270" s="84" t="b">
        <v>0</v>
      </c>
      <c r="H270" s="84" t="b">
        <v>0</v>
      </c>
      <c r="I270" s="84" t="b">
        <v>0</v>
      </c>
      <c r="J270" s="84" t="b">
        <v>0</v>
      </c>
      <c r="K270" s="84" t="b">
        <v>0</v>
      </c>
      <c r="L270" s="84" t="b">
        <v>0</v>
      </c>
    </row>
    <row r="271" spans="1:12" ht="15">
      <c r="A271" s="84" t="s">
        <v>1545</v>
      </c>
      <c r="B271" s="84" t="s">
        <v>1546</v>
      </c>
      <c r="C271" s="84">
        <v>2</v>
      </c>
      <c r="D271" s="118">
        <v>0.005389178664663456</v>
      </c>
      <c r="E271" s="118">
        <v>2.303196057420489</v>
      </c>
      <c r="F271" s="84" t="s">
        <v>1110</v>
      </c>
      <c r="G271" s="84" t="b">
        <v>0</v>
      </c>
      <c r="H271" s="84" t="b">
        <v>0</v>
      </c>
      <c r="I271" s="84" t="b">
        <v>0</v>
      </c>
      <c r="J271" s="84" t="b">
        <v>0</v>
      </c>
      <c r="K271" s="84" t="b">
        <v>0</v>
      </c>
      <c r="L271" s="84" t="b">
        <v>0</v>
      </c>
    </row>
    <row r="272" spans="1:12" ht="15">
      <c r="A272" s="84" t="s">
        <v>1546</v>
      </c>
      <c r="B272" s="84" t="s">
        <v>1547</v>
      </c>
      <c r="C272" s="84">
        <v>2</v>
      </c>
      <c r="D272" s="118">
        <v>0.005389178664663456</v>
      </c>
      <c r="E272" s="118">
        <v>2.303196057420489</v>
      </c>
      <c r="F272" s="84" t="s">
        <v>1110</v>
      </c>
      <c r="G272" s="84" t="b">
        <v>0</v>
      </c>
      <c r="H272" s="84" t="b">
        <v>0</v>
      </c>
      <c r="I272" s="84" t="b">
        <v>0</v>
      </c>
      <c r="J272" s="84" t="b">
        <v>0</v>
      </c>
      <c r="K272" s="84" t="b">
        <v>0</v>
      </c>
      <c r="L272" s="84" t="b">
        <v>0</v>
      </c>
    </row>
    <row r="273" spans="1:12" ht="15">
      <c r="A273" s="84" t="s">
        <v>1547</v>
      </c>
      <c r="B273" s="84" t="s">
        <v>1548</v>
      </c>
      <c r="C273" s="84">
        <v>2</v>
      </c>
      <c r="D273" s="118">
        <v>0.005389178664663456</v>
      </c>
      <c r="E273" s="118">
        <v>2.303196057420489</v>
      </c>
      <c r="F273" s="84" t="s">
        <v>1110</v>
      </c>
      <c r="G273" s="84" t="b">
        <v>0</v>
      </c>
      <c r="H273" s="84" t="b">
        <v>0</v>
      </c>
      <c r="I273" s="84" t="b">
        <v>0</v>
      </c>
      <c r="J273" s="84" t="b">
        <v>0</v>
      </c>
      <c r="K273" s="84" t="b">
        <v>0</v>
      </c>
      <c r="L273" s="84" t="b">
        <v>0</v>
      </c>
    </row>
    <row r="274" spans="1:12" ht="15">
      <c r="A274" s="84" t="s">
        <v>1548</v>
      </c>
      <c r="B274" s="84" t="s">
        <v>1549</v>
      </c>
      <c r="C274" s="84">
        <v>2</v>
      </c>
      <c r="D274" s="118">
        <v>0.005389178664663456</v>
      </c>
      <c r="E274" s="118">
        <v>2.303196057420489</v>
      </c>
      <c r="F274" s="84" t="s">
        <v>1110</v>
      </c>
      <c r="G274" s="84" t="b">
        <v>0</v>
      </c>
      <c r="H274" s="84" t="b">
        <v>0</v>
      </c>
      <c r="I274" s="84" t="b">
        <v>0</v>
      </c>
      <c r="J274" s="84" t="b">
        <v>0</v>
      </c>
      <c r="K274" s="84" t="b">
        <v>0</v>
      </c>
      <c r="L274" s="84" t="b">
        <v>0</v>
      </c>
    </row>
    <row r="275" spans="1:12" ht="15">
      <c r="A275" s="84" t="s">
        <v>1549</v>
      </c>
      <c r="B275" s="84" t="s">
        <v>1197</v>
      </c>
      <c r="C275" s="84">
        <v>2</v>
      </c>
      <c r="D275" s="118">
        <v>0.005389178664663456</v>
      </c>
      <c r="E275" s="118">
        <v>2.303196057420489</v>
      </c>
      <c r="F275" s="84" t="s">
        <v>1110</v>
      </c>
      <c r="G275" s="84" t="b">
        <v>0</v>
      </c>
      <c r="H275" s="84" t="b">
        <v>0</v>
      </c>
      <c r="I275" s="84" t="b">
        <v>0</v>
      </c>
      <c r="J275" s="84" t="b">
        <v>0</v>
      </c>
      <c r="K275" s="84" t="b">
        <v>0</v>
      </c>
      <c r="L275" s="84" t="b">
        <v>0</v>
      </c>
    </row>
    <row r="276" spans="1:12" ht="15">
      <c r="A276" s="84" t="s">
        <v>1197</v>
      </c>
      <c r="B276" s="84" t="s">
        <v>1550</v>
      </c>
      <c r="C276" s="84">
        <v>2</v>
      </c>
      <c r="D276" s="118">
        <v>0.005389178664663456</v>
      </c>
      <c r="E276" s="118">
        <v>2.303196057420489</v>
      </c>
      <c r="F276" s="84" t="s">
        <v>1110</v>
      </c>
      <c r="G276" s="84" t="b">
        <v>0</v>
      </c>
      <c r="H276" s="84" t="b">
        <v>0</v>
      </c>
      <c r="I276" s="84" t="b">
        <v>0</v>
      </c>
      <c r="J276" s="84" t="b">
        <v>0</v>
      </c>
      <c r="K276" s="84" t="b">
        <v>0</v>
      </c>
      <c r="L276" s="84" t="b">
        <v>0</v>
      </c>
    </row>
    <row r="277" spans="1:12" ht="15">
      <c r="A277" s="84" t="s">
        <v>1550</v>
      </c>
      <c r="B277" s="84" t="s">
        <v>1551</v>
      </c>
      <c r="C277" s="84">
        <v>2</v>
      </c>
      <c r="D277" s="118">
        <v>0.005389178664663456</v>
      </c>
      <c r="E277" s="118">
        <v>2.303196057420489</v>
      </c>
      <c r="F277" s="84" t="s">
        <v>1110</v>
      </c>
      <c r="G277" s="84" t="b">
        <v>0</v>
      </c>
      <c r="H277" s="84" t="b">
        <v>0</v>
      </c>
      <c r="I277" s="84" t="b">
        <v>0</v>
      </c>
      <c r="J277" s="84" t="b">
        <v>0</v>
      </c>
      <c r="K277" s="84" t="b">
        <v>0</v>
      </c>
      <c r="L277" s="84" t="b">
        <v>0</v>
      </c>
    </row>
    <row r="278" spans="1:12" ht="15">
      <c r="A278" s="84" t="s">
        <v>1551</v>
      </c>
      <c r="B278" s="84" t="s">
        <v>1552</v>
      </c>
      <c r="C278" s="84">
        <v>2</v>
      </c>
      <c r="D278" s="118">
        <v>0.005389178664663456</v>
      </c>
      <c r="E278" s="118">
        <v>2.303196057420489</v>
      </c>
      <c r="F278" s="84" t="s">
        <v>1110</v>
      </c>
      <c r="G278" s="84" t="b">
        <v>0</v>
      </c>
      <c r="H278" s="84" t="b">
        <v>0</v>
      </c>
      <c r="I278" s="84" t="b">
        <v>0</v>
      </c>
      <c r="J278" s="84" t="b">
        <v>0</v>
      </c>
      <c r="K278" s="84" t="b">
        <v>0</v>
      </c>
      <c r="L278" s="84" t="b">
        <v>0</v>
      </c>
    </row>
    <row r="279" spans="1:12" ht="15">
      <c r="A279" s="84" t="s">
        <v>1552</v>
      </c>
      <c r="B279" s="84" t="s">
        <v>1553</v>
      </c>
      <c r="C279" s="84">
        <v>2</v>
      </c>
      <c r="D279" s="118">
        <v>0.005389178664663456</v>
      </c>
      <c r="E279" s="118">
        <v>2.303196057420489</v>
      </c>
      <c r="F279" s="84" t="s">
        <v>1110</v>
      </c>
      <c r="G279" s="84" t="b">
        <v>0</v>
      </c>
      <c r="H279" s="84" t="b">
        <v>0</v>
      </c>
      <c r="I279" s="84" t="b">
        <v>0</v>
      </c>
      <c r="J279" s="84" t="b">
        <v>0</v>
      </c>
      <c r="K279" s="84" t="b">
        <v>0</v>
      </c>
      <c r="L279" s="84" t="b">
        <v>0</v>
      </c>
    </row>
    <row r="280" spans="1:12" ht="15">
      <c r="A280" s="84" t="s">
        <v>1553</v>
      </c>
      <c r="B280" s="84" t="s">
        <v>1554</v>
      </c>
      <c r="C280" s="84">
        <v>2</v>
      </c>
      <c r="D280" s="118">
        <v>0.005389178664663456</v>
      </c>
      <c r="E280" s="118">
        <v>2.303196057420489</v>
      </c>
      <c r="F280" s="84" t="s">
        <v>1110</v>
      </c>
      <c r="G280" s="84" t="b">
        <v>0</v>
      </c>
      <c r="H280" s="84" t="b">
        <v>0</v>
      </c>
      <c r="I280" s="84" t="b">
        <v>0</v>
      </c>
      <c r="J280" s="84" t="b">
        <v>0</v>
      </c>
      <c r="K280" s="84" t="b">
        <v>0</v>
      </c>
      <c r="L280" s="84" t="b">
        <v>0</v>
      </c>
    </row>
    <row r="281" spans="1:12" ht="15">
      <c r="A281" s="84" t="s">
        <v>1554</v>
      </c>
      <c r="B281" s="84" t="s">
        <v>1511</v>
      </c>
      <c r="C281" s="84">
        <v>2</v>
      </c>
      <c r="D281" s="118">
        <v>0.005389178664663456</v>
      </c>
      <c r="E281" s="118">
        <v>2.303196057420489</v>
      </c>
      <c r="F281" s="84" t="s">
        <v>1110</v>
      </c>
      <c r="G281" s="84" t="b">
        <v>0</v>
      </c>
      <c r="H281" s="84" t="b">
        <v>0</v>
      </c>
      <c r="I281" s="84" t="b">
        <v>0</v>
      </c>
      <c r="J281" s="84" t="b">
        <v>0</v>
      </c>
      <c r="K281" s="84" t="b">
        <v>0</v>
      </c>
      <c r="L281" s="84" t="b">
        <v>0</v>
      </c>
    </row>
    <row r="282" spans="1:12" ht="15">
      <c r="A282" s="84" t="s">
        <v>275</v>
      </c>
      <c r="B282" s="84" t="s">
        <v>1516</v>
      </c>
      <c r="C282" s="84">
        <v>2</v>
      </c>
      <c r="D282" s="118">
        <v>0.005389178664663456</v>
      </c>
      <c r="E282" s="118">
        <v>2.1271047983648077</v>
      </c>
      <c r="F282" s="84" t="s">
        <v>1110</v>
      </c>
      <c r="G282" s="84" t="b">
        <v>0</v>
      </c>
      <c r="H282" s="84" t="b">
        <v>0</v>
      </c>
      <c r="I282" s="84" t="b">
        <v>0</v>
      </c>
      <c r="J282" s="84" t="b">
        <v>0</v>
      </c>
      <c r="K282" s="84" t="b">
        <v>0</v>
      </c>
      <c r="L282" s="84" t="b">
        <v>0</v>
      </c>
    </row>
    <row r="283" spans="1:12" ht="15">
      <c r="A283" s="84" t="s">
        <v>1516</v>
      </c>
      <c r="B283" s="84" t="s">
        <v>1574</v>
      </c>
      <c r="C283" s="84">
        <v>2</v>
      </c>
      <c r="D283" s="118">
        <v>0.005389178664663456</v>
      </c>
      <c r="E283" s="118">
        <v>2.1271047983648077</v>
      </c>
      <c r="F283" s="84" t="s">
        <v>1110</v>
      </c>
      <c r="G283" s="84" t="b">
        <v>0</v>
      </c>
      <c r="H283" s="84" t="b">
        <v>0</v>
      </c>
      <c r="I283" s="84" t="b">
        <v>0</v>
      </c>
      <c r="J283" s="84" t="b">
        <v>1</v>
      </c>
      <c r="K283" s="84" t="b">
        <v>0</v>
      </c>
      <c r="L283" s="84" t="b">
        <v>0</v>
      </c>
    </row>
    <row r="284" spans="1:12" ht="15">
      <c r="A284" s="84" t="s">
        <v>1574</v>
      </c>
      <c r="B284" s="84" t="s">
        <v>1575</v>
      </c>
      <c r="C284" s="84">
        <v>2</v>
      </c>
      <c r="D284" s="118">
        <v>0.005389178664663456</v>
      </c>
      <c r="E284" s="118">
        <v>2.303196057420489</v>
      </c>
      <c r="F284" s="84" t="s">
        <v>1110</v>
      </c>
      <c r="G284" s="84" t="b">
        <v>1</v>
      </c>
      <c r="H284" s="84" t="b">
        <v>0</v>
      </c>
      <c r="I284" s="84" t="b">
        <v>0</v>
      </c>
      <c r="J284" s="84" t="b">
        <v>0</v>
      </c>
      <c r="K284" s="84" t="b">
        <v>0</v>
      </c>
      <c r="L284" s="84" t="b">
        <v>0</v>
      </c>
    </row>
    <row r="285" spans="1:12" ht="15">
      <c r="A285" s="84" t="s">
        <v>1575</v>
      </c>
      <c r="B285" s="84" t="s">
        <v>1576</v>
      </c>
      <c r="C285" s="84">
        <v>2</v>
      </c>
      <c r="D285" s="118">
        <v>0.005389178664663456</v>
      </c>
      <c r="E285" s="118">
        <v>2.303196057420489</v>
      </c>
      <c r="F285" s="84" t="s">
        <v>1110</v>
      </c>
      <c r="G285" s="84" t="b">
        <v>0</v>
      </c>
      <c r="H285" s="84" t="b">
        <v>0</v>
      </c>
      <c r="I285" s="84" t="b">
        <v>0</v>
      </c>
      <c r="J285" s="84" t="b">
        <v>0</v>
      </c>
      <c r="K285" s="84" t="b">
        <v>0</v>
      </c>
      <c r="L285" s="84" t="b">
        <v>0</v>
      </c>
    </row>
    <row r="286" spans="1:12" ht="15">
      <c r="A286" s="84" t="s">
        <v>1576</v>
      </c>
      <c r="B286" s="84" t="s">
        <v>1577</v>
      </c>
      <c r="C286" s="84">
        <v>2</v>
      </c>
      <c r="D286" s="118">
        <v>0.005389178664663456</v>
      </c>
      <c r="E286" s="118">
        <v>2.303196057420489</v>
      </c>
      <c r="F286" s="84" t="s">
        <v>1110</v>
      </c>
      <c r="G286" s="84" t="b">
        <v>0</v>
      </c>
      <c r="H286" s="84" t="b">
        <v>0</v>
      </c>
      <c r="I286" s="84" t="b">
        <v>0</v>
      </c>
      <c r="J286" s="84" t="b">
        <v>0</v>
      </c>
      <c r="K286" s="84" t="b">
        <v>0</v>
      </c>
      <c r="L286" s="84" t="b">
        <v>0</v>
      </c>
    </row>
    <row r="287" spans="1:12" ht="15">
      <c r="A287" s="84" t="s">
        <v>1577</v>
      </c>
      <c r="B287" s="84" t="s">
        <v>1507</v>
      </c>
      <c r="C287" s="84">
        <v>2</v>
      </c>
      <c r="D287" s="118">
        <v>0.005389178664663456</v>
      </c>
      <c r="E287" s="118">
        <v>2.002166061756508</v>
      </c>
      <c r="F287" s="84" t="s">
        <v>1110</v>
      </c>
      <c r="G287" s="84" t="b">
        <v>0</v>
      </c>
      <c r="H287" s="84" t="b">
        <v>0</v>
      </c>
      <c r="I287" s="84" t="b">
        <v>0</v>
      </c>
      <c r="J287" s="84" t="b">
        <v>0</v>
      </c>
      <c r="K287" s="84" t="b">
        <v>0</v>
      </c>
      <c r="L287" s="84" t="b">
        <v>0</v>
      </c>
    </row>
    <row r="288" spans="1:12" ht="15">
      <c r="A288" s="84" t="s">
        <v>1507</v>
      </c>
      <c r="B288" s="84" t="s">
        <v>1578</v>
      </c>
      <c r="C288" s="84">
        <v>2</v>
      </c>
      <c r="D288" s="118">
        <v>0.005389178664663456</v>
      </c>
      <c r="E288" s="118">
        <v>2.002166061756508</v>
      </c>
      <c r="F288" s="84" t="s">
        <v>1110</v>
      </c>
      <c r="G288" s="84" t="b">
        <v>0</v>
      </c>
      <c r="H288" s="84" t="b">
        <v>0</v>
      </c>
      <c r="I288" s="84" t="b">
        <v>0</v>
      </c>
      <c r="J288" s="84" t="b">
        <v>0</v>
      </c>
      <c r="K288" s="84" t="b">
        <v>0</v>
      </c>
      <c r="L288" s="84" t="b">
        <v>0</v>
      </c>
    </row>
    <row r="289" spans="1:12" ht="15">
      <c r="A289" s="84" t="s">
        <v>1578</v>
      </c>
      <c r="B289" s="84" t="s">
        <v>1218</v>
      </c>
      <c r="C289" s="84">
        <v>2</v>
      </c>
      <c r="D289" s="118">
        <v>0.005389178664663456</v>
      </c>
      <c r="E289" s="118">
        <v>1.9052560487484513</v>
      </c>
      <c r="F289" s="84" t="s">
        <v>1110</v>
      </c>
      <c r="G289" s="84" t="b">
        <v>0</v>
      </c>
      <c r="H289" s="84" t="b">
        <v>0</v>
      </c>
      <c r="I289" s="84" t="b">
        <v>0</v>
      </c>
      <c r="J289" s="84" t="b">
        <v>0</v>
      </c>
      <c r="K289" s="84" t="b">
        <v>0</v>
      </c>
      <c r="L289" s="84" t="b">
        <v>0</v>
      </c>
    </row>
    <row r="290" spans="1:12" ht="15">
      <c r="A290" s="84" t="s">
        <v>1218</v>
      </c>
      <c r="B290" s="84" t="s">
        <v>1579</v>
      </c>
      <c r="C290" s="84">
        <v>2</v>
      </c>
      <c r="D290" s="118">
        <v>0.005389178664663456</v>
      </c>
      <c r="E290" s="118">
        <v>1.9052560487484513</v>
      </c>
      <c r="F290" s="84" t="s">
        <v>1110</v>
      </c>
      <c r="G290" s="84" t="b">
        <v>0</v>
      </c>
      <c r="H290" s="84" t="b">
        <v>0</v>
      </c>
      <c r="I290" s="84" t="b">
        <v>0</v>
      </c>
      <c r="J290" s="84" t="b">
        <v>0</v>
      </c>
      <c r="K290" s="84" t="b">
        <v>0</v>
      </c>
      <c r="L290" s="84" t="b">
        <v>0</v>
      </c>
    </row>
    <row r="291" spans="1:12" ht="15">
      <c r="A291" s="84" t="s">
        <v>1579</v>
      </c>
      <c r="B291" s="84" t="s">
        <v>276</v>
      </c>
      <c r="C291" s="84">
        <v>2</v>
      </c>
      <c r="D291" s="118">
        <v>0.005389178664663456</v>
      </c>
      <c r="E291" s="118">
        <v>2.1271047983648077</v>
      </c>
      <c r="F291" s="84" t="s">
        <v>1110</v>
      </c>
      <c r="G291" s="84" t="b">
        <v>0</v>
      </c>
      <c r="H291" s="84" t="b">
        <v>0</v>
      </c>
      <c r="I291" s="84" t="b">
        <v>0</v>
      </c>
      <c r="J291" s="84" t="b">
        <v>0</v>
      </c>
      <c r="K291" s="84" t="b">
        <v>0</v>
      </c>
      <c r="L291" s="84" t="b">
        <v>0</v>
      </c>
    </row>
    <row r="292" spans="1:12" ht="15">
      <c r="A292" s="84" t="s">
        <v>276</v>
      </c>
      <c r="B292" s="84" t="s">
        <v>1580</v>
      </c>
      <c r="C292" s="84">
        <v>2</v>
      </c>
      <c r="D292" s="118">
        <v>0.005389178664663456</v>
      </c>
      <c r="E292" s="118">
        <v>2.1271047983648077</v>
      </c>
      <c r="F292" s="84" t="s">
        <v>1110</v>
      </c>
      <c r="G292" s="84" t="b">
        <v>0</v>
      </c>
      <c r="H292" s="84" t="b">
        <v>0</v>
      </c>
      <c r="I292" s="84" t="b">
        <v>0</v>
      </c>
      <c r="J292" s="84" t="b">
        <v>0</v>
      </c>
      <c r="K292" s="84" t="b">
        <v>0</v>
      </c>
      <c r="L292" s="84" t="b">
        <v>0</v>
      </c>
    </row>
    <row r="293" spans="1:12" ht="15">
      <c r="A293" s="84" t="s">
        <v>1580</v>
      </c>
      <c r="B293" s="84" t="s">
        <v>1508</v>
      </c>
      <c r="C293" s="84">
        <v>2</v>
      </c>
      <c r="D293" s="118">
        <v>0.005389178664663456</v>
      </c>
      <c r="E293" s="118">
        <v>2.1271047983648077</v>
      </c>
      <c r="F293" s="84" t="s">
        <v>1110</v>
      </c>
      <c r="G293" s="84" t="b">
        <v>0</v>
      </c>
      <c r="H293" s="84" t="b">
        <v>0</v>
      </c>
      <c r="I293" s="84" t="b">
        <v>0</v>
      </c>
      <c r="J293" s="84" t="b">
        <v>0</v>
      </c>
      <c r="K293" s="84" t="b">
        <v>0</v>
      </c>
      <c r="L293" s="84" t="b">
        <v>0</v>
      </c>
    </row>
    <row r="294" spans="1:12" ht="15">
      <c r="A294" s="84" t="s">
        <v>1508</v>
      </c>
      <c r="B294" s="84" t="s">
        <v>1216</v>
      </c>
      <c r="C294" s="84">
        <v>2</v>
      </c>
      <c r="D294" s="118">
        <v>0.005389178664663456</v>
      </c>
      <c r="E294" s="118">
        <v>1.583036754014532</v>
      </c>
      <c r="F294" s="84" t="s">
        <v>1110</v>
      </c>
      <c r="G294" s="84" t="b">
        <v>0</v>
      </c>
      <c r="H294" s="84" t="b">
        <v>0</v>
      </c>
      <c r="I294" s="84" t="b">
        <v>0</v>
      </c>
      <c r="J294" s="84" t="b">
        <v>0</v>
      </c>
      <c r="K294" s="84" t="b">
        <v>0</v>
      </c>
      <c r="L294" s="84" t="b">
        <v>0</v>
      </c>
    </row>
    <row r="295" spans="1:12" ht="15">
      <c r="A295" s="84" t="s">
        <v>1607</v>
      </c>
      <c r="B295" s="84" t="s">
        <v>1608</v>
      </c>
      <c r="C295" s="84">
        <v>2</v>
      </c>
      <c r="D295" s="118">
        <v>0.005389178664663456</v>
      </c>
      <c r="E295" s="118">
        <v>2.303196057420489</v>
      </c>
      <c r="F295" s="84" t="s">
        <v>1110</v>
      </c>
      <c r="G295" s="84" t="b">
        <v>0</v>
      </c>
      <c r="H295" s="84" t="b">
        <v>0</v>
      </c>
      <c r="I295" s="84" t="b">
        <v>0</v>
      </c>
      <c r="J295" s="84" t="b">
        <v>0</v>
      </c>
      <c r="K295" s="84" t="b">
        <v>0</v>
      </c>
      <c r="L295" s="84" t="b">
        <v>0</v>
      </c>
    </row>
    <row r="296" spans="1:12" ht="15">
      <c r="A296" s="84" t="s">
        <v>1608</v>
      </c>
      <c r="B296" s="84" t="s">
        <v>1609</v>
      </c>
      <c r="C296" s="84">
        <v>2</v>
      </c>
      <c r="D296" s="118">
        <v>0.005389178664663456</v>
      </c>
      <c r="E296" s="118">
        <v>2.303196057420489</v>
      </c>
      <c r="F296" s="84" t="s">
        <v>1110</v>
      </c>
      <c r="G296" s="84" t="b">
        <v>0</v>
      </c>
      <c r="H296" s="84" t="b">
        <v>0</v>
      </c>
      <c r="I296" s="84" t="b">
        <v>0</v>
      </c>
      <c r="J296" s="84" t="b">
        <v>0</v>
      </c>
      <c r="K296" s="84" t="b">
        <v>0</v>
      </c>
      <c r="L296" s="84" t="b">
        <v>0</v>
      </c>
    </row>
    <row r="297" spans="1:12" ht="15">
      <c r="A297" s="84" t="s">
        <v>1609</v>
      </c>
      <c r="B297" s="84" t="s">
        <v>1610</v>
      </c>
      <c r="C297" s="84">
        <v>2</v>
      </c>
      <c r="D297" s="118">
        <v>0.005389178664663456</v>
      </c>
      <c r="E297" s="118">
        <v>2.303196057420489</v>
      </c>
      <c r="F297" s="84" t="s">
        <v>1110</v>
      </c>
      <c r="G297" s="84" t="b">
        <v>0</v>
      </c>
      <c r="H297" s="84" t="b">
        <v>0</v>
      </c>
      <c r="I297" s="84" t="b">
        <v>0</v>
      </c>
      <c r="J297" s="84" t="b">
        <v>0</v>
      </c>
      <c r="K297" s="84" t="b">
        <v>0</v>
      </c>
      <c r="L297" s="84" t="b">
        <v>0</v>
      </c>
    </row>
    <row r="298" spans="1:12" ht="15">
      <c r="A298" s="84" t="s">
        <v>1610</v>
      </c>
      <c r="B298" s="84" t="s">
        <v>1519</v>
      </c>
      <c r="C298" s="84">
        <v>2</v>
      </c>
      <c r="D298" s="118">
        <v>0.005389178664663456</v>
      </c>
      <c r="E298" s="118">
        <v>2.1271047983648077</v>
      </c>
      <c r="F298" s="84" t="s">
        <v>1110</v>
      </c>
      <c r="G298" s="84" t="b">
        <v>0</v>
      </c>
      <c r="H298" s="84" t="b">
        <v>0</v>
      </c>
      <c r="I298" s="84" t="b">
        <v>0</v>
      </c>
      <c r="J298" s="84" t="b">
        <v>0</v>
      </c>
      <c r="K298" s="84" t="b">
        <v>0</v>
      </c>
      <c r="L298" s="84" t="b">
        <v>0</v>
      </c>
    </row>
    <row r="299" spans="1:12" ht="15">
      <c r="A299" s="84" t="s">
        <v>1519</v>
      </c>
      <c r="B299" s="84" t="s">
        <v>1218</v>
      </c>
      <c r="C299" s="84">
        <v>2</v>
      </c>
      <c r="D299" s="118">
        <v>0.005389178664663456</v>
      </c>
      <c r="E299" s="118">
        <v>1.72916478969277</v>
      </c>
      <c r="F299" s="84" t="s">
        <v>1110</v>
      </c>
      <c r="G299" s="84" t="b">
        <v>0</v>
      </c>
      <c r="H299" s="84" t="b">
        <v>0</v>
      </c>
      <c r="I299" s="84" t="b">
        <v>0</v>
      </c>
      <c r="J299" s="84" t="b">
        <v>0</v>
      </c>
      <c r="K299" s="84" t="b">
        <v>0</v>
      </c>
      <c r="L299" s="84" t="b">
        <v>0</v>
      </c>
    </row>
    <row r="300" spans="1:12" ht="15">
      <c r="A300" s="84" t="s">
        <v>1520</v>
      </c>
      <c r="B300" s="84" t="s">
        <v>1611</v>
      </c>
      <c r="C300" s="84">
        <v>2</v>
      </c>
      <c r="D300" s="118">
        <v>0.005389178664663456</v>
      </c>
      <c r="E300" s="118">
        <v>2.1271047983648077</v>
      </c>
      <c r="F300" s="84" t="s">
        <v>1110</v>
      </c>
      <c r="G300" s="84" t="b">
        <v>0</v>
      </c>
      <c r="H300" s="84" t="b">
        <v>0</v>
      </c>
      <c r="I300" s="84" t="b">
        <v>0</v>
      </c>
      <c r="J300" s="84" t="b">
        <v>0</v>
      </c>
      <c r="K300" s="84" t="b">
        <v>0</v>
      </c>
      <c r="L300" s="84" t="b">
        <v>0</v>
      </c>
    </row>
    <row r="301" spans="1:12" ht="15">
      <c r="A301" s="84" t="s">
        <v>1611</v>
      </c>
      <c r="B301" s="84" t="s">
        <v>1212</v>
      </c>
      <c r="C301" s="84">
        <v>2</v>
      </c>
      <c r="D301" s="118">
        <v>0.005389178664663456</v>
      </c>
      <c r="E301" s="118">
        <v>1.5250448070368452</v>
      </c>
      <c r="F301" s="84" t="s">
        <v>1110</v>
      </c>
      <c r="G301" s="84" t="b">
        <v>0</v>
      </c>
      <c r="H301" s="84" t="b">
        <v>0</v>
      </c>
      <c r="I301" s="84" t="b">
        <v>0</v>
      </c>
      <c r="J301" s="84" t="b">
        <v>0</v>
      </c>
      <c r="K301" s="84" t="b">
        <v>0</v>
      </c>
      <c r="L301" s="84" t="b">
        <v>0</v>
      </c>
    </row>
    <row r="302" spans="1:12" ht="15">
      <c r="A302" s="84" t="s">
        <v>1212</v>
      </c>
      <c r="B302" s="84" t="s">
        <v>1531</v>
      </c>
      <c r="C302" s="84">
        <v>2</v>
      </c>
      <c r="D302" s="118">
        <v>0.005389178664663456</v>
      </c>
      <c r="E302" s="118">
        <v>1.348953547981164</v>
      </c>
      <c r="F302" s="84" t="s">
        <v>1110</v>
      </c>
      <c r="G302" s="84" t="b">
        <v>0</v>
      </c>
      <c r="H302" s="84" t="b">
        <v>0</v>
      </c>
      <c r="I302" s="84" t="b">
        <v>0</v>
      </c>
      <c r="J302" s="84" t="b">
        <v>0</v>
      </c>
      <c r="K302" s="84" t="b">
        <v>0</v>
      </c>
      <c r="L302" s="84" t="b">
        <v>0</v>
      </c>
    </row>
    <row r="303" spans="1:12" ht="15">
      <c r="A303" s="84" t="s">
        <v>1531</v>
      </c>
      <c r="B303" s="84" t="s">
        <v>1612</v>
      </c>
      <c r="C303" s="84">
        <v>2</v>
      </c>
      <c r="D303" s="118">
        <v>0.005389178664663456</v>
      </c>
      <c r="E303" s="118">
        <v>2.1271047983648077</v>
      </c>
      <c r="F303" s="84" t="s">
        <v>1110</v>
      </c>
      <c r="G303" s="84" t="b">
        <v>0</v>
      </c>
      <c r="H303" s="84" t="b">
        <v>0</v>
      </c>
      <c r="I303" s="84" t="b">
        <v>0</v>
      </c>
      <c r="J303" s="84" t="b">
        <v>0</v>
      </c>
      <c r="K303" s="84" t="b">
        <v>0</v>
      </c>
      <c r="L303" s="84" t="b">
        <v>0</v>
      </c>
    </row>
    <row r="304" spans="1:12" ht="15">
      <c r="A304" s="84" t="s">
        <v>1612</v>
      </c>
      <c r="B304" s="84" t="s">
        <v>1613</v>
      </c>
      <c r="C304" s="84">
        <v>2</v>
      </c>
      <c r="D304" s="118">
        <v>0.005389178664663456</v>
      </c>
      <c r="E304" s="118">
        <v>2.303196057420489</v>
      </c>
      <c r="F304" s="84" t="s">
        <v>1110</v>
      </c>
      <c r="G304" s="84" t="b">
        <v>0</v>
      </c>
      <c r="H304" s="84" t="b">
        <v>0</v>
      </c>
      <c r="I304" s="84" t="b">
        <v>0</v>
      </c>
      <c r="J304" s="84" t="b">
        <v>0</v>
      </c>
      <c r="K304" s="84" t="b">
        <v>0</v>
      </c>
      <c r="L304" s="84" t="b">
        <v>0</v>
      </c>
    </row>
    <row r="305" spans="1:12" ht="15">
      <c r="A305" s="84" t="s">
        <v>228</v>
      </c>
      <c r="B305" s="84" t="s">
        <v>246</v>
      </c>
      <c r="C305" s="84">
        <v>2</v>
      </c>
      <c r="D305" s="118">
        <v>0.005389178664663456</v>
      </c>
      <c r="E305" s="118">
        <v>1.1059154992948694</v>
      </c>
      <c r="F305" s="84" t="s">
        <v>1110</v>
      </c>
      <c r="G305" s="84" t="b">
        <v>0</v>
      </c>
      <c r="H305" s="84" t="b">
        <v>0</v>
      </c>
      <c r="I305" s="84" t="b">
        <v>0</v>
      </c>
      <c r="J305" s="84" t="b">
        <v>0</v>
      </c>
      <c r="K305" s="84" t="b">
        <v>0</v>
      </c>
      <c r="L305" s="84" t="b">
        <v>0</v>
      </c>
    </row>
    <row r="306" spans="1:12" ht="15">
      <c r="A306" s="84" t="s">
        <v>258</v>
      </c>
      <c r="B306" s="84" t="s">
        <v>1539</v>
      </c>
      <c r="C306" s="84">
        <v>2</v>
      </c>
      <c r="D306" s="118">
        <v>0.005389178664663456</v>
      </c>
      <c r="E306" s="118">
        <v>2.002166061756508</v>
      </c>
      <c r="F306" s="84" t="s">
        <v>1110</v>
      </c>
      <c r="G306" s="84" t="b">
        <v>0</v>
      </c>
      <c r="H306" s="84" t="b">
        <v>0</v>
      </c>
      <c r="I306" s="84" t="b">
        <v>0</v>
      </c>
      <c r="J306" s="84" t="b">
        <v>0</v>
      </c>
      <c r="K306" s="84" t="b">
        <v>0</v>
      </c>
      <c r="L306" s="84" t="b">
        <v>0</v>
      </c>
    </row>
    <row r="307" spans="1:12" ht="15">
      <c r="A307" s="84" t="s">
        <v>1221</v>
      </c>
      <c r="B307" s="84" t="s">
        <v>1222</v>
      </c>
      <c r="C307" s="84">
        <v>8</v>
      </c>
      <c r="D307" s="118">
        <v>0</v>
      </c>
      <c r="E307" s="118">
        <v>1.0107238653917732</v>
      </c>
      <c r="F307" s="84" t="s">
        <v>1112</v>
      </c>
      <c r="G307" s="84" t="b">
        <v>0</v>
      </c>
      <c r="H307" s="84" t="b">
        <v>0</v>
      </c>
      <c r="I307" s="84" t="b">
        <v>0</v>
      </c>
      <c r="J307" s="84" t="b">
        <v>0</v>
      </c>
      <c r="K307" s="84" t="b">
        <v>0</v>
      </c>
      <c r="L307" s="84" t="b">
        <v>0</v>
      </c>
    </row>
    <row r="308" spans="1:12" ht="15">
      <c r="A308" s="84" t="s">
        <v>1222</v>
      </c>
      <c r="B308" s="84" t="s">
        <v>1223</v>
      </c>
      <c r="C308" s="84">
        <v>8</v>
      </c>
      <c r="D308" s="118">
        <v>0</v>
      </c>
      <c r="E308" s="118">
        <v>1.0107238653917732</v>
      </c>
      <c r="F308" s="84" t="s">
        <v>1112</v>
      </c>
      <c r="G308" s="84" t="b">
        <v>0</v>
      </c>
      <c r="H308" s="84" t="b">
        <v>0</v>
      </c>
      <c r="I308" s="84" t="b">
        <v>0</v>
      </c>
      <c r="J308" s="84" t="b">
        <v>0</v>
      </c>
      <c r="K308" s="84" t="b">
        <v>0</v>
      </c>
      <c r="L308" s="84" t="b">
        <v>0</v>
      </c>
    </row>
    <row r="309" spans="1:12" ht="15">
      <c r="A309" s="84" t="s">
        <v>1223</v>
      </c>
      <c r="B309" s="84" t="s">
        <v>1177</v>
      </c>
      <c r="C309" s="84">
        <v>8</v>
      </c>
      <c r="D309" s="118">
        <v>0</v>
      </c>
      <c r="E309" s="118">
        <v>1.0107238653917732</v>
      </c>
      <c r="F309" s="84" t="s">
        <v>1112</v>
      </c>
      <c r="G309" s="84" t="b">
        <v>0</v>
      </c>
      <c r="H309" s="84" t="b">
        <v>0</v>
      </c>
      <c r="I309" s="84" t="b">
        <v>0</v>
      </c>
      <c r="J309" s="84" t="b">
        <v>0</v>
      </c>
      <c r="K309" s="84" t="b">
        <v>0</v>
      </c>
      <c r="L309" s="84" t="b">
        <v>0</v>
      </c>
    </row>
    <row r="310" spans="1:12" ht="15">
      <c r="A310" s="84" t="s">
        <v>1177</v>
      </c>
      <c r="B310" s="84" t="s">
        <v>1224</v>
      </c>
      <c r="C310" s="84">
        <v>8</v>
      </c>
      <c r="D310" s="118">
        <v>0</v>
      </c>
      <c r="E310" s="118">
        <v>1.0107238653917732</v>
      </c>
      <c r="F310" s="84" t="s">
        <v>1112</v>
      </c>
      <c r="G310" s="84" t="b">
        <v>0</v>
      </c>
      <c r="H310" s="84" t="b">
        <v>0</v>
      </c>
      <c r="I310" s="84" t="b">
        <v>0</v>
      </c>
      <c r="J310" s="84" t="b">
        <v>0</v>
      </c>
      <c r="K310" s="84" t="b">
        <v>0</v>
      </c>
      <c r="L310" s="84" t="b">
        <v>0</v>
      </c>
    </row>
    <row r="311" spans="1:12" ht="15">
      <c r="A311" s="84" t="s">
        <v>1224</v>
      </c>
      <c r="B311" s="84" t="s">
        <v>1225</v>
      </c>
      <c r="C311" s="84">
        <v>8</v>
      </c>
      <c r="D311" s="118">
        <v>0</v>
      </c>
      <c r="E311" s="118">
        <v>1.0107238653917732</v>
      </c>
      <c r="F311" s="84" t="s">
        <v>1112</v>
      </c>
      <c r="G311" s="84" t="b">
        <v>0</v>
      </c>
      <c r="H311" s="84" t="b">
        <v>0</v>
      </c>
      <c r="I311" s="84" t="b">
        <v>0</v>
      </c>
      <c r="J311" s="84" t="b">
        <v>0</v>
      </c>
      <c r="K311" s="84" t="b">
        <v>0</v>
      </c>
      <c r="L311" s="84" t="b">
        <v>0</v>
      </c>
    </row>
    <row r="312" spans="1:12" ht="15">
      <c r="A312" s="84" t="s">
        <v>1225</v>
      </c>
      <c r="B312" s="84" t="s">
        <v>1226</v>
      </c>
      <c r="C312" s="84">
        <v>8</v>
      </c>
      <c r="D312" s="118">
        <v>0</v>
      </c>
      <c r="E312" s="118">
        <v>1.0107238653917732</v>
      </c>
      <c r="F312" s="84" t="s">
        <v>1112</v>
      </c>
      <c r="G312" s="84" t="b">
        <v>0</v>
      </c>
      <c r="H312" s="84" t="b">
        <v>0</v>
      </c>
      <c r="I312" s="84" t="b">
        <v>0</v>
      </c>
      <c r="J312" s="84" t="b">
        <v>0</v>
      </c>
      <c r="K312" s="84" t="b">
        <v>0</v>
      </c>
      <c r="L312" s="84" t="b">
        <v>0</v>
      </c>
    </row>
    <row r="313" spans="1:12" ht="15">
      <c r="A313" s="84" t="s">
        <v>1226</v>
      </c>
      <c r="B313" s="84" t="s">
        <v>1227</v>
      </c>
      <c r="C313" s="84">
        <v>8</v>
      </c>
      <c r="D313" s="118">
        <v>0</v>
      </c>
      <c r="E313" s="118">
        <v>1.0107238653917732</v>
      </c>
      <c r="F313" s="84" t="s">
        <v>1112</v>
      </c>
      <c r="G313" s="84" t="b">
        <v>0</v>
      </c>
      <c r="H313" s="84" t="b">
        <v>0</v>
      </c>
      <c r="I313" s="84" t="b">
        <v>0</v>
      </c>
      <c r="J313" s="84" t="b">
        <v>0</v>
      </c>
      <c r="K313" s="84" t="b">
        <v>0</v>
      </c>
      <c r="L313" s="84" t="b">
        <v>0</v>
      </c>
    </row>
    <row r="314" spans="1:12" ht="15">
      <c r="A314" s="84" t="s">
        <v>1227</v>
      </c>
      <c r="B314" s="84" t="s">
        <v>1228</v>
      </c>
      <c r="C314" s="84">
        <v>8</v>
      </c>
      <c r="D314" s="118">
        <v>0</v>
      </c>
      <c r="E314" s="118">
        <v>1.0107238653917732</v>
      </c>
      <c r="F314" s="84" t="s">
        <v>1112</v>
      </c>
      <c r="G314" s="84" t="b">
        <v>0</v>
      </c>
      <c r="H314" s="84" t="b">
        <v>0</v>
      </c>
      <c r="I314" s="84" t="b">
        <v>0</v>
      </c>
      <c r="J314" s="84" t="b">
        <v>0</v>
      </c>
      <c r="K314" s="84" t="b">
        <v>0</v>
      </c>
      <c r="L314" s="84" t="b">
        <v>0</v>
      </c>
    </row>
    <row r="315" spans="1:12" ht="15">
      <c r="A315" s="84" t="s">
        <v>232</v>
      </c>
      <c r="B315" s="84" t="s">
        <v>1221</v>
      </c>
      <c r="C315" s="84">
        <v>7</v>
      </c>
      <c r="D315" s="118">
        <v>0.004510484764931191</v>
      </c>
      <c r="E315" s="118">
        <v>1.0687158123694598</v>
      </c>
      <c r="F315" s="84" t="s">
        <v>1112</v>
      </c>
      <c r="G315" s="84" t="b">
        <v>0</v>
      </c>
      <c r="H315" s="84" t="b">
        <v>0</v>
      </c>
      <c r="I315" s="84" t="b">
        <v>0</v>
      </c>
      <c r="J315" s="84" t="b">
        <v>0</v>
      </c>
      <c r="K315" s="84" t="b">
        <v>0</v>
      </c>
      <c r="L315" s="84" t="b">
        <v>0</v>
      </c>
    </row>
    <row r="316" spans="1:12" ht="15">
      <c r="A316" s="84" t="s">
        <v>246</v>
      </c>
      <c r="B316" s="84" t="s">
        <v>221</v>
      </c>
      <c r="C316" s="84">
        <v>4</v>
      </c>
      <c r="D316" s="118">
        <v>0.007870065246117155</v>
      </c>
      <c r="E316" s="118">
        <v>1.5593080109070125</v>
      </c>
      <c r="F316" s="84" t="s">
        <v>1113</v>
      </c>
      <c r="G316" s="84" t="b">
        <v>0</v>
      </c>
      <c r="H316" s="84" t="b">
        <v>0</v>
      </c>
      <c r="I316" s="84" t="b">
        <v>0</v>
      </c>
      <c r="J316" s="84" t="b">
        <v>0</v>
      </c>
      <c r="K316" s="84" t="b">
        <v>0</v>
      </c>
      <c r="L316" s="84" t="b">
        <v>0</v>
      </c>
    </row>
    <row r="317" spans="1:12" ht="15">
      <c r="A317" s="84" t="s">
        <v>271</v>
      </c>
      <c r="B317" s="84" t="s">
        <v>270</v>
      </c>
      <c r="C317" s="84">
        <v>3</v>
      </c>
      <c r="D317" s="118">
        <v>0.008352328083770217</v>
      </c>
      <c r="E317" s="118">
        <v>1.6842467475153124</v>
      </c>
      <c r="F317" s="84" t="s">
        <v>1113</v>
      </c>
      <c r="G317" s="84" t="b">
        <v>0</v>
      </c>
      <c r="H317" s="84" t="b">
        <v>0</v>
      </c>
      <c r="I317" s="84" t="b">
        <v>0</v>
      </c>
      <c r="J317" s="84" t="b">
        <v>0</v>
      </c>
      <c r="K317" s="84" t="b">
        <v>0</v>
      </c>
      <c r="L317" s="84" t="b">
        <v>0</v>
      </c>
    </row>
    <row r="318" spans="1:12" ht="15">
      <c r="A318" s="84" t="s">
        <v>270</v>
      </c>
      <c r="B318" s="84" t="s">
        <v>237</v>
      </c>
      <c r="C318" s="84">
        <v>3</v>
      </c>
      <c r="D318" s="118">
        <v>0.008352328083770217</v>
      </c>
      <c r="E318" s="118">
        <v>1.6842467475153124</v>
      </c>
      <c r="F318" s="84" t="s">
        <v>1113</v>
      </c>
      <c r="G318" s="84" t="b">
        <v>0</v>
      </c>
      <c r="H318" s="84" t="b">
        <v>0</v>
      </c>
      <c r="I318" s="84" t="b">
        <v>0</v>
      </c>
      <c r="J318" s="84" t="b">
        <v>0</v>
      </c>
      <c r="K318" s="84" t="b">
        <v>0</v>
      </c>
      <c r="L318" s="84" t="b">
        <v>0</v>
      </c>
    </row>
    <row r="319" spans="1:12" ht="15">
      <c r="A319" s="84" t="s">
        <v>237</v>
      </c>
      <c r="B319" s="84" t="s">
        <v>246</v>
      </c>
      <c r="C319" s="84">
        <v>3</v>
      </c>
      <c r="D319" s="118">
        <v>0.008352328083770217</v>
      </c>
      <c r="E319" s="118">
        <v>1.5593080109070125</v>
      </c>
      <c r="F319" s="84" t="s">
        <v>1113</v>
      </c>
      <c r="G319" s="84" t="b">
        <v>0</v>
      </c>
      <c r="H319" s="84" t="b">
        <v>0</v>
      </c>
      <c r="I319" s="84" t="b">
        <v>0</v>
      </c>
      <c r="J319" s="84" t="b">
        <v>0</v>
      </c>
      <c r="K319" s="84" t="b">
        <v>0</v>
      </c>
      <c r="L319" s="84" t="b">
        <v>0</v>
      </c>
    </row>
    <row r="320" spans="1:12" ht="15">
      <c r="A320" s="84" t="s">
        <v>1631</v>
      </c>
      <c r="B320" s="84" t="s">
        <v>1632</v>
      </c>
      <c r="C320" s="84">
        <v>2</v>
      </c>
      <c r="D320" s="118">
        <v>0.007870065246117155</v>
      </c>
      <c r="E320" s="118">
        <v>1.8603380065709938</v>
      </c>
      <c r="F320" s="84" t="s">
        <v>1113</v>
      </c>
      <c r="G320" s="84" t="b">
        <v>0</v>
      </c>
      <c r="H320" s="84" t="b">
        <v>0</v>
      </c>
      <c r="I320" s="84" t="b">
        <v>0</v>
      </c>
      <c r="J320" s="84" t="b">
        <v>0</v>
      </c>
      <c r="K320" s="84" t="b">
        <v>0</v>
      </c>
      <c r="L320" s="84" t="b">
        <v>0</v>
      </c>
    </row>
    <row r="321" spans="1:12" ht="15">
      <c r="A321" s="84" t="s">
        <v>1632</v>
      </c>
      <c r="B321" s="84" t="s">
        <v>1633</v>
      </c>
      <c r="C321" s="84">
        <v>2</v>
      </c>
      <c r="D321" s="118">
        <v>0.007870065246117155</v>
      </c>
      <c r="E321" s="118">
        <v>1.8603380065709938</v>
      </c>
      <c r="F321" s="84" t="s">
        <v>1113</v>
      </c>
      <c r="G321" s="84" t="b">
        <v>0</v>
      </c>
      <c r="H321" s="84" t="b">
        <v>0</v>
      </c>
      <c r="I321" s="84" t="b">
        <v>0</v>
      </c>
      <c r="J321" s="84" t="b">
        <v>1</v>
      </c>
      <c r="K321" s="84" t="b">
        <v>0</v>
      </c>
      <c r="L321" s="84" t="b">
        <v>0</v>
      </c>
    </row>
    <row r="322" spans="1:12" ht="15">
      <c r="A322" s="84" t="s">
        <v>1633</v>
      </c>
      <c r="B322" s="84" t="s">
        <v>1634</v>
      </c>
      <c r="C322" s="84">
        <v>2</v>
      </c>
      <c r="D322" s="118">
        <v>0.007870065246117155</v>
      </c>
      <c r="E322" s="118">
        <v>1.8603380065709938</v>
      </c>
      <c r="F322" s="84" t="s">
        <v>1113</v>
      </c>
      <c r="G322" s="84" t="b">
        <v>1</v>
      </c>
      <c r="H322" s="84" t="b">
        <v>0</v>
      </c>
      <c r="I322" s="84" t="b">
        <v>0</v>
      </c>
      <c r="J322" s="84" t="b">
        <v>0</v>
      </c>
      <c r="K322" s="84" t="b">
        <v>0</v>
      </c>
      <c r="L322" s="84" t="b">
        <v>0</v>
      </c>
    </row>
    <row r="323" spans="1:12" ht="15">
      <c r="A323" s="84" t="s">
        <v>1634</v>
      </c>
      <c r="B323" s="84" t="s">
        <v>1635</v>
      </c>
      <c r="C323" s="84">
        <v>2</v>
      </c>
      <c r="D323" s="118">
        <v>0.007870065246117155</v>
      </c>
      <c r="E323" s="118">
        <v>1.8603380065709938</v>
      </c>
      <c r="F323" s="84" t="s">
        <v>1113</v>
      </c>
      <c r="G323" s="84" t="b">
        <v>0</v>
      </c>
      <c r="H323" s="84" t="b">
        <v>0</v>
      </c>
      <c r="I323" s="84" t="b">
        <v>0</v>
      </c>
      <c r="J323" s="84" t="b">
        <v>0</v>
      </c>
      <c r="K323" s="84" t="b">
        <v>0</v>
      </c>
      <c r="L323" s="84" t="b">
        <v>0</v>
      </c>
    </row>
    <row r="324" spans="1:12" ht="15">
      <c r="A324" s="84" t="s">
        <v>1635</v>
      </c>
      <c r="B324" s="84" t="s">
        <v>1636</v>
      </c>
      <c r="C324" s="84">
        <v>2</v>
      </c>
      <c r="D324" s="118">
        <v>0.007870065246117155</v>
      </c>
      <c r="E324" s="118">
        <v>1.8603380065709938</v>
      </c>
      <c r="F324" s="84" t="s">
        <v>1113</v>
      </c>
      <c r="G324" s="84" t="b">
        <v>0</v>
      </c>
      <c r="H324" s="84" t="b">
        <v>0</v>
      </c>
      <c r="I324" s="84" t="b">
        <v>0</v>
      </c>
      <c r="J324" s="84" t="b">
        <v>0</v>
      </c>
      <c r="K324" s="84" t="b">
        <v>0</v>
      </c>
      <c r="L324" s="84" t="b">
        <v>0</v>
      </c>
    </row>
    <row r="325" spans="1:12" ht="15">
      <c r="A325" s="84" t="s">
        <v>1636</v>
      </c>
      <c r="B325" s="84" t="s">
        <v>1637</v>
      </c>
      <c r="C325" s="84">
        <v>2</v>
      </c>
      <c r="D325" s="118">
        <v>0.007870065246117155</v>
      </c>
      <c r="E325" s="118">
        <v>1.8603380065709938</v>
      </c>
      <c r="F325" s="84" t="s">
        <v>1113</v>
      </c>
      <c r="G325" s="84" t="b">
        <v>0</v>
      </c>
      <c r="H325" s="84" t="b">
        <v>0</v>
      </c>
      <c r="I325" s="84" t="b">
        <v>0</v>
      </c>
      <c r="J325" s="84" t="b">
        <v>0</v>
      </c>
      <c r="K325" s="84" t="b">
        <v>0</v>
      </c>
      <c r="L325" s="84" t="b">
        <v>0</v>
      </c>
    </row>
    <row r="326" spans="1:12" ht="15">
      <c r="A326" s="84" t="s">
        <v>1637</v>
      </c>
      <c r="B326" s="84" t="s">
        <v>1638</v>
      </c>
      <c r="C326" s="84">
        <v>2</v>
      </c>
      <c r="D326" s="118">
        <v>0.007870065246117155</v>
      </c>
      <c r="E326" s="118">
        <v>1.8603380065709938</v>
      </c>
      <c r="F326" s="84" t="s">
        <v>1113</v>
      </c>
      <c r="G326" s="84" t="b">
        <v>0</v>
      </c>
      <c r="H326" s="84" t="b">
        <v>0</v>
      </c>
      <c r="I326" s="84" t="b">
        <v>0</v>
      </c>
      <c r="J326" s="84" t="b">
        <v>0</v>
      </c>
      <c r="K326" s="84" t="b">
        <v>0</v>
      </c>
      <c r="L326" s="84" t="b">
        <v>0</v>
      </c>
    </row>
    <row r="327" spans="1:12" ht="15">
      <c r="A327" s="84" t="s">
        <v>1638</v>
      </c>
      <c r="B327" s="84" t="s">
        <v>1639</v>
      </c>
      <c r="C327" s="84">
        <v>2</v>
      </c>
      <c r="D327" s="118">
        <v>0.007870065246117155</v>
      </c>
      <c r="E327" s="118">
        <v>1.8603380065709938</v>
      </c>
      <c r="F327" s="84" t="s">
        <v>1113</v>
      </c>
      <c r="G327" s="84" t="b">
        <v>0</v>
      </c>
      <c r="H327" s="84" t="b">
        <v>0</v>
      </c>
      <c r="I327" s="84" t="b">
        <v>0</v>
      </c>
      <c r="J327" s="84" t="b">
        <v>0</v>
      </c>
      <c r="K327" s="84" t="b">
        <v>0</v>
      </c>
      <c r="L327" s="84" t="b">
        <v>0</v>
      </c>
    </row>
    <row r="328" spans="1:12" ht="15">
      <c r="A328" s="84" t="s">
        <v>1639</v>
      </c>
      <c r="B328" s="84" t="s">
        <v>1507</v>
      </c>
      <c r="C328" s="84">
        <v>2</v>
      </c>
      <c r="D328" s="118">
        <v>0.007870065246117155</v>
      </c>
      <c r="E328" s="118">
        <v>1.8603380065709938</v>
      </c>
      <c r="F328" s="84" t="s">
        <v>1113</v>
      </c>
      <c r="G328" s="84" t="b">
        <v>0</v>
      </c>
      <c r="H328" s="84" t="b">
        <v>0</v>
      </c>
      <c r="I328" s="84" t="b">
        <v>0</v>
      </c>
      <c r="J328" s="84" t="b">
        <v>0</v>
      </c>
      <c r="K328" s="84" t="b">
        <v>0</v>
      </c>
      <c r="L328" s="84" t="b">
        <v>0</v>
      </c>
    </row>
    <row r="329" spans="1:12" ht="15">
      <c r="A329" s="84" t="s">
        <v>1507</v>
      </c>
      <c r="B329" s="84" t="s">
        <v>1640</v>
      </c>
      <c r="C329" s="84">
        <v>2</v>
      </c>
      <c r="D329" s="118">
        <v>0.007870065246117155</v>
      </c>
      <c r="E329" s="118">
        <v>1.8603380065709938</v>
      </c>
      <c r="F329" s="84" t="s">
        <v>1113</v>
      </c>
      <c r="G329" s="84" t="b">
        <v>0</v>
      </c>
      <c r="H329" s="84" t="b">
        <v>0</v>
      </c>
      <c r="I329" s="84" t="b">
        <v>0</v>
      </c>
      <c r="J329" s="84" t="b">
        <v>0</v>
      </c>
      <c r="K329" s="84" t="b">
        <v>0</v>
      </c>
      <c r="L329" s="84" t="b">
        <v>0</v>
      </c>
    </row>
    <row r="330" spans="1:12" ht="15">
      <c r="A330" s="84" t="s">
        <v>1640</v>
      </c>
      <c r="B330" s="84" t="s">
        <v>1212</v>
      </c>
      <c r="C330" s="84">
        <v>2</v>
      </c>
      <c r="D330" s="118">
        <v>0.007870065246117155</v>
      </c>
      <c r="E330" s="118">
        <v>1.3832167518513312</v>
      </c>
      <c r="F330" s="84" t="s">
        <v>1113</v>
      </c>
      <c r="G330" s="84" t="b">
        <v>0</v>
      </c>
      <c r="H330" s="84" t="b">
        <v>0</v>
      </c>
      <c r="I330" s="84" t="b">
        <v>0</v>
      </c>
      <c r="J330" s="84" t="b">
        <v>0</v>
      </c>
      <c r="K330" s="84" t="b">
        <v>0</v>
      </c>
      <c r="L330" s="84" t="b">
        <v>0</v>
      </c>
    </row>
    <row r="331" spans="1:12" ht="15">
      <c r="A331" s="84" t="s">
        <v>1212</v>
      </c>
      <c r="B331" s="84" t="s">
        <v>1213</v>
      </c>
      <c r="C331" s="84">
        <v>2</v>
      </c>
      <c r="D331" s="118">
        <v>0.007870065246117155</v>
      </c>
      <c r="E331" s="118">
        <v>1.20712549279565</v>
      </c>
      <c r="F331" s="84" t="s">
        <v>1113</v>
      </c>
      <c r="G331" s="84" t="b">
        <v>0</v>
      </c>
      <c r="H331" s="84" t="b">
        <v>0</v>
      </c>
      <c r="I331" s="84" t="b">
        <v>0</v>
      </c>
      <c r="J331" s="84" t="b">
        <v>0</v>
      </c>
      <c r="K331" s="84" t="b">
        <v>0</v>
      </c>
      <c r="L331" s="84" t="b">
        <v>0</v>
      </c>
    </row>
    <row r="332" spans="1:12" ht="15">
      <c r="A332" s="84" t="s">
        <v>1213</v>
      </c>
      <c r="B332" s="84" t="s">
        <v>1230</v>
      </c>
      <c r="C332" s="84">
        <v>2</v>
      </c>
      <c r="D332" s="118">
        <v>0.007870065246117155</v>
      </c>
      <c r="E332" s="118">
        <v>1.508155488459631</v>
      </c>
      <c r="F332" s="84" t="s">
        <v>1113</v>
      </c>
      <c r="G332" s="84" t="b">
        <v>0</v>
      </c>
      <c r="H332" s="84" t="b">
        <v>0</v>
      </c>
      <c r="I332" s="84" t="b">
        <v>0</v>
      </c>
      <c r="J332" s="84" t="b">
        <v>0</v>
      </c>
      <c r="K332" s="84" t="b">
        <v>0</v>
      </c>
      <c r="L332" s="84" t="b">
        <v>0</v>
      </c>
    </row>
    <row r="333" spans="1:12" ht="15">
      <c r="A333" s="84" t="s">
        <v>1230</v>
      </c>
      <c r="B333" s="84" t="s">
        <v>1521</v>
      </c>
      <c r="C333" s="84">
        <v>2</v>
      </c>
      <c r="D333" s="118">
        <v>0.007870065246117155</v>
      </c>
      <c r="E333" s="118">
        <v>1.8603380065709938</v>
      </c>
      <c r="F333" s="84" t="s">
        <v>1113</v>
      </c>
      <c r="G333" s="84" t="b">
        <v>0</v>
      </c>
      <c r="H333" s="84" t="b">
        <v>0</v>
      </c>
      <c r="I333" s="84" t="b">
        <v>0</v>
      </c>
      <c r="J333" s="84" t="b">
        <v>0</v>
      </c>
      <c r="K333" s="84" t="b">
        <v>0</v>
      </c>
      <c r="L333" s="84" t="b">
        <v>0</v>
      </c>
    </row>
    <row r="334" spans="1:12" ht="15">
      <c r="A334" s="84" t="s">
        <v>1521</v>
      </c>
      <c r="B334" s="84" t="s">
        <v>1214</v>
      </c>
      <c r="C334" s="84">
        <v>2</v>
      </c>
      <c r="D334" s="118">
        <v>0.007870065246117155</v>
      </c>
      <c r="E334" s="118">
        <v>1.6842467475153124</v>
      </c>
      <c r="F334" s="84" t="s">
        <v>1113</v>
      </c>
      <c r="G334" s="84" t="b">
        <v>0</v>
      </c>
      <c r="H334" s="84" t="b">
        <v>0</v>
      </c>
      <c r="I334" s="84" t="b">
        <v>0</v>
      </c>
      <c r="J334" s="84" t="b">
        <v>0</v>
      </c>
      <c r="K334" s="84" t="b">
        <v>0</v>
      </c>
      <c r="L334" s="84" t="b">
        <v>0</v>
      </c>
    </row>
    <row r="335" spans="1:12" ht="15">
      <c r="A335" s="84" t="s">
        <v>1214</v>
      </c>
      <c r="B335" s="84" t="s">
        <v>1513</v>
      </c>
      <c r="C335" s="84">
        <v>2</v>
      </c>
      <c r="D335" s="118">
        <v>0.007870065246117155</v>
      </c>
      <c r="E335" s="118">
        <v>1.6842467475153124</v>
      </c>
      <c r="F335" s="84" t="s">
        <v>1113</v>
      </c>
      <c r="G335" s="84" t="b">
        <v>0</v>
      </c>
      <c r="H335" s="84" t="b">
        <v>0</v>
      </c>
      <c r="I335" s="84" t="b">
        <v>0</v>
      </c>
      <c r="J335" s="84" t="b">
        <v>0</v>
      </c>
      <c r="K335" s="84" t="b">
        <v>0</v>
      </c>
      <c r="L335" s="84" t="b">
        <v>0</v>
      </c>
    </row>
    <row r="336" spans="1:12" ht="15">
      <c r="A336" s="84" t="s">
        <v>224</v>
      </c>
      <c r="B336" s="84" t="s">
        <v>271</v>
      </c>
      <c r="C336" s="84">
        <v>2</v>
      </c>
      <c r="D336" s="118">
        <v>0.007870065246117155</v>
      </c>
      <c r="E336" s="118">
        <v>1.2863067388432747</v>
      </c>
      <c r="F336" s="84" t="s">
        <v>1113</v>
      </c>
      <c r="G336" s="84" t="b">
        <v>0</v>
      </c>
      <c r="H336" s="84" t="b">
        <v>0</v>
      </c>
      <c r="I336" s="84" t="b">
        <v>0</v>
      </c>
      <c r="J336" s="84" t="b">
        <v>0</v>
      </c>
      <c r="K336" s="84" t="b">
        <v>0</v>
      </c>
      <c r="L336" s="84" t="b">
        <v>0</v>
      </c>
    </row>
    <row r="337" spans="1:12" ht="15">
      <c r="A337" s="84" t="s">
        <v>1615</v>
      </c>
      <c r="B337" s="84" t="s">
        <v>1616</v>
      </c>
      <c r="C337" s="84">
        <v>2</v>
      </c>
      <c r="D337" s="118">
        <v>0.007870065246117155</v>
      </c>
      <c r="E337" s="118">
        <v>1.8603380065709938</v>
      </c>
      <c r="F337" s="84" t="s">
        <v>1113</v>
      </c>
      <c r="G337" s="84" t="b">
        <v>0</v>
      </c>
      <c r="H337" s="84" t="b">
        <v>0</v>
      </c>
      <c r="I337" s="84" t="b">
        <v>0</v>
      </c>
      <c r="J337" s="84" t="b">
        <v>0</v>
      </c>
      <c r="K337" s="84" t="b">
        <v>0</v>
      </c>
      <c r="L337" s="84" t="b">
        <v>0</v>
      </c>
    </row>
    <row r="338" spans="1:12" ht="15">
      <c r="A338" s="84" t="s">
        <v>1616</v>
      </c>
      <c r="B338" s="84" t="s">
        <v>1212</v>
      </c>
      <c r="C338" s="84">
        <v>2</v>
      </c>
      <c r="D338" s="118">
        <v>0.007870065246117155</v>
      </c>
      <c r="E338" s="118">
        <v>1.3832167518513312</v>
      </c>
      <c r="F338" s="84" t="s">
        <v>1113</v>
      </c>
      <c r="G338" s="84" t="b">
        <v>0</v>
      </c>
      <c r="H338" s="84" t="b">
        <v>0</v>
      </c>
      <c r="I338" s="84" t="b">
        <v>0</v>
      </c>
      <c r="J338" s="84" t="b">
        <v>0</v>
      </c>
      <c r="K338" s="84" t="b">
        <v>0</v>
      </c>
      <c r="L338" s="84" t="b">
        <v>0</v>
      </c>
    </row>
    <row r="339" spans="1:12" ht="15">
      <c r="A339" s="84" t="s">
        <v>1212</v>
      </c>
      <c r="B339" s="84" t="s">
        <v>1617</v>
      </c>
      <c r="C339" s="84">
        <v>2</v>
      </c>
      <c r="D339" s="118">
        <v>0.007870065246117155</v>
      </c>
      <c r="E339" s="118">
        <v>1.3832167518513312</v>
      </c>
      <c r="F339" s="84" t="s">
        <v>1113</v>
      </c>
      <c r="G339" s="84" t="b">
        <v>0</v>
      </c>
      <c r="H339" s="84" t="b">
        <v>0</v>
      </c>
      <c r="I339" s="84" t="b">
        <v>0</v>
      </c>
      <c r="J339" s="84" t="b">
        <v>0</v>
      </c>
      <c r="K339" s="84" t="b">
        <v>0</v>
      </c>
      <c r="L339" s="84" t="b">
        <v>0</v>
      </c>
    </row>
    <row r="340" spans="1:12" ht="15">
      <c r="A340" s="84" t="s">
        <v>1617</v>
      </c>
      <c r="B340" s="84" t="s">
        <v>1529</v>
      </c>
      <c r="C340" s="84">
        <v>2</v>
      </c>
      <c r="D340" s="118">
        <v>0.007870065246117155</v>
      </c>
      <c r="E340" s="118">
        <v>1.8603380065709938</v>
      </c>
      <c r="F340" s="84" t="s">
        <v>1113</v>
      </c>
      <c r="G340" s="84" t="b">
        <v>0</v>
      </c>
      <c r="H340" s="84" t="b">
        <v>0</v>
      </c>
      <c r="I340" s="84" t="b">
        <v>0</v>
      </c>
      <c r="J340" s="84" t="b">
        <v>0</v>
      </c>
      <c r="K340" s="84" t="b">
        <v>0</v>
      </c>
      <c r="L340" s="84" t="b">
        <v>0</v>
      </c>
    </row>
    <row r="341" spans="1:12" ht="15">
      <c r="A341" s="84" t="s">
        <v>1529</v>
      </c>
      <c r="B341" s="84" t="s">
        <v>1618</v>
      </c>
      <c r="C341" s="84">
        <v>2</v>
      </c>
      <c r="D341" s="118">
        <v>0.007870065246117155</v>
      </c>
      <c r="E341" s="118">
        <v>1.8603380065709938</v>
      </c>
      <c r="F341" s="84" t="s">
        <v>1113</v>
      </c>
      <c r="G341" s="84" t="b">
        <v>0</v>
      </c>
      <c r="H341" s="84" t="b">
        <v>0</v>
      </c>
      <c r="I341" s="84" t="b">
        <v>0</v>
      </c>
      <c r="J341" s="84" t="b">
        <v>0</v>
      </c>
      <c r="K341" s="84" t="b">
        <v>0</v>
      </c>
      <c r="L341" s="84" t="b">
        <v>0</v>
      </c>
    </row>
    <row r="342" spans="1:12" ht="15">
      <c r="A342" s="84" t="s">
        <v>1618</v>
      </c>
      <c r="B342" s="84" t="s">
        <v>1619</v>
      </c>
      <c r="C342" s="84">
        <v>2</v>
      </c>
      <c r="D342" s="118">
        <v>0.007870065246117155</v>
      </c>
      <c r="E342" s="118">
        <v>1.8603380065709938</v>
      </c>
      <c r="F342" s="84" t="s">
        <v>1113</v>
      </c>
      <c r="G342" s="84" t="b">
        <v>0</v>
      </c>
      <c r="H342" s="84" t="b">
        <v>0</v>
      </c>
      <c r="I342" s="84" t="b">
        <v>0</v>
      </c>
      <c r="J342" s="84" t="b">
        <v>0</v>
      </c>
      <c r="K342" s="84" t="b">
        <v>0</v>
      </c>
      <c r="L342" s="84" t="b">
        <v>0</v>
      </c>
    </row>
    <row r="343" spans="1:12" ht="15">
      <c r="A343" s="84" t="s">
        <v>1619</v>
      </c>
      <c r="B343" s="84" t="s">
        <v>1620</v>
      </c>
      <c r="C343" s="84">
        <v>2</v>
      </c>
      <c r="D343" s="118">
        <v>0.007870065246117155</v>
      </c>
      <c r="E343" s="118">
        <v>1.8603380065709938</v>
      </c>
      <c r="F343" s="84" t="s">
        <v>1113</v>
      </c>
      <c r="G343" s="84" t="b">
        <v>0</v>
      </c>
      <c r="H343" s="84" t="b">
        <v>0</v>
      </c>
      <c r="I343" s="84" t="b">
        <v>0</v>
      </c>
      <c r="J343" s="84" t="b">
        <v>0</v>
      </c>
      <c r="K343" s="84" t="b">
        <v>0</v>
      </c>
      <c r="L343" s="84" t="b">
        <v>0</v>
      </c>
    </row>
    <row r="344" spans="1:12" ht="15">
      <c r="A344" s="84" t="s">
        <v>1620</v>
      </c>
      <c r="B344" s="84" t="s">
        <v>224</v>
      </c>
      <c r="C344" s="84">
        <v>2</v>
      </c>
      <c r="D344" s="118">
        <v>0.007870065246117155</v>
      </c>
      <c r="E344" s="118">
        <v>1.462397997898956</v>
      </c>
      <c r="F344" s="84" t="s">
        <v>1113</v>
      </c>
      <c r="G344" s="84" t="b">
        <v>0</v>
      </c>
      <c r="H344" s="84" t="b">
        <v>0</v>
      </c>
      <c r="I344" s="84" t="b">
        <v>0</v>
      </c>
      <c r="J344" s="84" t="b">
        <v>0</v>
      </c>
      <c r="K344" s="84" t="b">
        <v>0</v>
      </c>
      <c r="L344" s="84" t="b">
        <v>0</v>
      </c>
    </row>
    <row r="345" spans="1:12" ht="15">
      <c r="A345" s="84" t="s">
        <v>224</v>
      </c>
      <c r="B345" s="84" t="s">
        <v>1621</v>
      </c>
      <c r="C345" s="84">
        <v>2</v>
      </c>
      <c r="D345" s="118">
        <v>0.007870065246117155</v>
      </c>
      <c r="E345" s="118">
        <v>1.462397997898956</v>
      </c>
      <c r="F345" s="84" t="s">
        <v>1113</v>
      </c>
      <c r="G345" s="84" t="b">
        <v>0</v>
      </c>
      <c r="H345" s="84" t="b">
        <v>0</v>
      </c>
      <c r="I345" s="84" t="b">
        <v>0</v>
      </c>
      <c r="J345" s="84" t="b">
        <v>0</v>
      </c>
      <c r="K345" s="84" t="b">
        <v>0</v>
      </c>
      <c r="L345" s="84" t="b">
        <v>0</v>
      </c>
    </row>
    <row r="346" spans="1:12" ht="15">
      <c r="A346" s="84" t="s">
        <v>1621</v>
      </c>
      <c r="B346" s="84" t="s">
        <v>1508</v>
      </c>
      <c r="C346" s="84">
        <v>2</v>
      </c>
      <c r="D346" s="118">
        <v>0.007870065246117155</v>
      </c>
      <c r="E346" s="118">
        <v>1.6842467475153124</v>
      </c>
      <c r="F346" s="84" t="s">
        <v>1113</v>
      </c>
      <c r="G346" s="84" t="b">
        <v>0</v>
      </c>
      <c r="H346" s="84" t="b">
        <v>0</v>
      </c>
      <c r="I346" s="84" t="b">
        <v>0</v>
      </c>
      <c r="J346" s="84" t="b">
        <v>0</v>
      </c>
      <c r="K346" s="84" t="b">
        <v>0</v>
      </c>
      <c r="L346" s="84" t="b">
        <v>0</v>
      </c>
    </row>
    <row r="347" spans="1:12" ht="15">
      <c r="A347" s="84" t="s">
        <v>1508</v>
      </c>
      <c r="B347" s="84" t="s">
        <v>1622</v>
      </c>
      <c r="C347" s="84">
        <v>2</v>
      </c>
      <c r="D347" s="118">
        <v>0.007870065246117155</v>
      </c>
      <c r="E347" s="118">
        <v>1.6842467475153124</v>
      </c>
      <c r="F347" s="84" t="s">
        <v>1113</v>
      </c>
      <c r="G347" s="84" t="b">
        <v>0</v>
      </c>
      <c r="H347" s="84" t="b">
        <v>0</v>
      </c>
      <c r="I347" s="84" t="b">
        <v>0</v>
      </c>
      <c r="J347" s="84" t="b">
        <v>0</v>
      </c>
      <c r="K347" s="84" t="b">
        <v>0</v>
      </c>
      <c r="L347" s="84" t="b">
        <v>0</v>
      </c>
    </row>
    <row r="348" spans="1:12" ht="15">
      <c r="A348" s="84" t="s">
        <v>1233</v>
      </c>
      <c r="B348" s="84" t="s">
        <v>1234</v>
      </c>
      <c r="C348" s="84">
        <v>6</v>
      </c>
      <c r="D348" s="118">
        <v>0</v>
      </c>
      <c r="E348" s="118">
        <v>1.2174839442139063</v>
      </c>
      <c r="F348" s="84" t="s">
        <v>1114</v>
      </c>
      <c r="G348" s="84" t="b">
        <v>0</v>
      </c>
      <c r="H348" s="84" t="b">
        <v>0</v>
      </c>
      <c r="I348" s="84" t="b">
        <v>0</v>
      </c>
      <c r="J348" s="84" t="b">
        <v>0</v>
      </c>
      <c r="K348" s="84" t="b">
        <v>0</v>
      </c>
      <c r="L348" s="84" t="b">
        <v>0</v>
      </c>
    </row>
    <row r="349" spans="1:12" ht="15">
      <c r="A349" s="84" t="s">
        <v>1234</v>
      </c>
      <c r="B349" s="84" t="s">
        <v>1235</v>
      </c>
      <c r="C349" s="84">
        <v>6</v>
      </c>
      <c r="D349" s="118">
        <v>0</v>
      </c>
      <c r="E349" s="118">
        <v>1.2174839442139063</v>
      </c>
      <c r="F349" s="84" t="s">
        <v>1114</v>
      </c>
      <c r="G349" s="84" t="b">
        <v>0</v>
      </c>
      <c r="H349" s="84" t="b">
        <v>0</v>
      </c>
      <c r="I349" s="84" t="b">
        <v>0</v>
      </c>
      <c r="J349" s="84" t="b">
        <v>0</v>
      </c>
      <c r="K349" s="84" t="b">
        <v>0</v>
      </c>
      <c r="L349" s="84" t="b">
        <v>0</v>
      </c>
    </row>
    <row r="350" spans="1:12" ht="15">
      <c r="A350" s="84" t="s">
        <v>1235</v>
      </c>
      <c r="B350" s="84" t="s">
        <v>1236</v>
      </c>
      <c r="C350" s="84">
        <v>6</v>
      </c>
      <c r="D350" s="118">
        <v>0</v>
      </c>
      <c r="E350" s="118">
        <v>1.2174839442139063</v>
      </c>
      <c r="F350" s="84" t="s">
        <v>1114</v>
      </c>
      <c r="G350" s="84" t="b">
        <v>0</v>
      </c>
      <c r="H350" s="84" t="b">
        <v>0</v>
      </c>
      <c r="I350" s="84" t="b">
        <v>0</v>
      </c>
      <c r="J350" s="84" t="b">
        <v>0</v>
      </c>
      <c r="K350" s="84" t="b">
        <v>0</v>
      </c>
      <c r="L350" s="84" t="b">
        <v>0</v>
      </c>
    </row>
    <row r="351" spans="1:12" ht="15">
      <c r="A351" s="84" t="s">
        <v>1236</v>
      </c>
      <c r="B351" s="84" t="s">
        <v>1237</v>
      </c>
      <c r="C351" s="84">
        <v>6</v>
      </c>
      <c r="D351" s="118">
        <v>0</v>
      </c>
      <c r="E351" s="118">
        <v>1.2174839442139063</v>
      </c>
      <c r="F351" s="84" t="s">
        <v>1114</v>
      </c>
      <c r="G351" s="84" t="b">
        <v>0</v>
      </c>
      <c r="H351" s="84" t="b">
        <v>0</v>
      </c>
      <c r="I351" s="84" t="b">
        <v>0</v>
      </c>
      <c r="J351" s="84" t="b">
        <v>0</v>
      </c>
      <c r="K351" s="84" t="b">
        <v>0</v>
      </c>
      <c r="L351" s="84" t="b">
        <v>0</v>
      </c>
    </row>
    <row r="352" spans="1:12" ht="15">
      <c r="A352" s="84" t="s">
        <v>1237</v>
      </c>
      <c r="B352" s="84" t="s">
        <v>1238</v>
      </c>
      <c r="C352" s="84">
        <v>6</v>
      </c>
      <c r="D352" s="118">
        <v>0</v>
      </c>
      <c r="E352" s="118">
        <v>1.2174839442139063</v>
      </c>
      <c r="F352" s="84" t="s">
        <v>1114</v>
      </c>
      <c r="G352" s="84" t="b">
        <v>0</v>
      </c>
      <c r="H352" s="84" t="b">
        <v>0</v>
      </c>
      <c r="I352" s="84" t="b">
        <v>0</v>
      </c>
      <c r="J352" s="84" t="b">
        <v>0</v>
      </c>
      <c r="K352" s="84" t="b">
        <v>0</v>
      </c>
      <c r="L352" s="84" t="b">
        <v>0</v>
      </c>
    </row>
    <row r="353" spans="1:12" ht="15">
      <c r="A353" s="84" t="s">
        <v>1238</v>
      </c>
      <c r="B353" s="84" t="s">
        <v>1239</v>
      </c>
      <c r="C353" s="84">
        <v>6</v>
      </c>
      <c r="D353" s="118">
        <v>0</v>
      </c>
      <c r="E353" s="118">
        <v>1.2174839442139063</v>
      </c>
      <c r="F353" s="84" t="s">
        <v>1114</v>
      </c>
      <c r="G353" s="84" t="b">
        <v>0</v>
      </c>
      <c r="H353" s="84" t="b">
        <v>0</v>
      </c>
      <c r="I353" s="84" t="b">
        <v>0</v>
      </c>
      <c r="J353" s="84" t="b">
        <v>0</v>
      </c>
      <c r="K353" s="84" t="b">
        <v>0</v>
      </c>
      <c r="L353" s="84" t="b">
        <v>0</v>
      </c>
    </row>
    <row r="354" spans="1:12" ht="15">
      <c r="A354" s="84" t="s">
        <v>1239</v>
      </c>
      <c r="B354" s="84" t="s">
        <v>1240</v>
      </c>
      <c r="C354" s="84">
        <v>6</v>
      </c>
      <c r="D354" s="118">
        <v>0</v>
      </c>
      <c r="E354" s="118">
        <v>1.2174839442139063</v>
      </c>
      <c r="F354" s="84" t="s">
        <v>1114</v>
      </c>
      <c r="G354" s="84" t="b">
        <v>0</v>
      </c>
      <c r="H354" s="84" t="b">
        <v>0</v>
      </c>
      <c r="I354" s="84" t="b">
        <v>0</v>
      </c>
      <c r="J354" s="84" t="b">
        <v>0</v>
      </c>
      <c r="K354" s="84" t="b">
        <v>0</v>
      </c>
      <c r="L354" s="84" t="b">
        <v>0</v>
      </c>
    </row>
    <row r="355" spans="1:12" ht="15">
      <c r="A355" s="84" t="s">
        <v>1240</v>
      </c>
      <c r="B355" s="84" t="s">
        <v>1241</v>
      </c>
      <c r="C355" s="84">
        <v>6</v>
      </c>
      <c r="D355" s="118">
        <v>0</v>
      </c>
      <c r="E355" s="118">
        <v>1.2174839442139063</v>
      </c>
      <c r="F355" s="84" t="s">
        <v>1114</v>
      </c>
      <c r="G355" s="84" t="b">
        <v>0</v>
      </c>
      <c r="H355" s="84" t="b">
        <v>0</v>
      </c>
      <c r="I355" s="84" t="b">
        <v>0</v>
      </c>
      <c r="J355" s="84" t="b">
        <v>0</v>
      </c>
      <c r="K355" s="84" t="b">
        <v>0</v>
      </c>
      <c r="L355" s="84" t="b">
        <v>0</v>
      </c>
    </row>
    <row r="356" spans="1:12" ht="15">
      <c r="A356" s="84" t="s">
        <v>1241</v>
      </c>
      <c r="B356" s="84" t="s">
        <v>1510</v>
      </c>
      <c r="C356" s="84">
        <v>5</v>
      </c>
      <c r="D356" s="118">
        <v>0.003770535526077372</v>
      </c>
      <c r="E356" s="118">
        <v>1.2174839442139063</v>
      </c>
      <c r="F356" s="84" t="s">
        <v>1114</v>
      </c>
      <c r="G356" s="84" t="b">
        <v>0</v>
      </c>
      <c r="H356" s="84" t="b">
        <v>0</v>
      </c>
      <c r="I356" s="84" t="b">
        <v>0</v>
      </c>
      <c r="J356" s="84" t="b">
        <v>0</v>
      </c>
      <c r="K356" s="84" t="b">
        <v>0</v>
      </c>
      <c r="L356" s="84" t="b">
        <v>0</v>
      </c>
    </row>
    <row r="357" spans="1:12" ht="15">
      <c r="A357" s="84" t="s">
        <v>251</v>
      </c>
      <c r="B357" s="84" t="s">
        <v>1232</v>
      </c>
      <c r="C357" s="84">
        <v>4</v>
      </c>
      <c r="D357" s="118">
        <v>0.0067082384402164285</v>
      </c>
      <c r="E357" s="118">
        <v>1.3935752032695876</v>
      </c>
      <c r="F357" s="84" t="s">
        <v>1114</v>
      </c>
      <c r="G357" s="84" t="b">
        <v>0</v>
      </c>
      <c r="H357" s="84" t="b">
        <v>0</v>
      </c>
      <c r="I357" s="84" t="b">
        <v>0</v>
      </c>
      <c r="J357" s="84" t="b">
        <v>0</v>
      </c>
      <c r="K357" s="84" t="b">
        <v>0</v>
      </c>
      <c r="L357" s="84" t="b">
        <v>0</v>
      </c>
    </row>
    <row r="358" spans="1:12" ht="15">
      <c r="A358" s="84" t="s">
        <v>1232</v>
      </c>
      <c r="B358" s="84" t="s">
        <v>1512</v>
      </c>
      <c r="C358" s="84">
        <v>4</v>
      </c>
      <c r="D358" s="118">
        <v>0.0067082384402164285</v>
      </c>
      <c r="E358" s="118">
        <v>1.2174839442139063</v>
      </c>
      <c r="F358" s="84" t="s">
        <v>1114</v>
      </c>
      <c r="G358" s="84" t="b">
        <v>0</v>
      </c>
      <c r="H358" s="84" t="b">
        <v>0</v>
      </c>
      <c r="I358" s="84" t="b">
        <v>0</v>
      </c>
      <c r="J358" s="84" t="b">
        <v>0</v>
      </c>
      <c r="K358" s="84" t="b">
        <v>0</v>
      </c>
      <c r="L358" s="84" t="b">
        <v>0</v>
      </c>
    </row>
    <row r="359" spans="1:12" ht="15">
      <c r="A359" s="84" t="s">
        <v>1512</v>
      </c>
      <c r="B359" s="84" t="s">
        <v>1233</v>
      </c>
      <c r="C359" s="84">
        <v>4</v>
      </c>
      <c r="D359" s="118">
        <v>0.0067082384402164285</v>
      </c>
      <c r="E359" s="118">
        <v>1.2174839442139063</v>
      </c>
      <c r="F359" s="84" t="s">
        <v>1114</v>
      </c>
      <c r="G359" s="84" t="b">
        <v>0</v>
      </c>
      <c r="H359" s="84" t="b">
        <v>0</v>
      </c>
      <c r="I359" s="84" t="b">
        <v>0</v>
      </c>
      <c r="J359" s="84" t="b">
        <v>0</v>
      </c>
      <c r="K359" s="84" t="b">
        <v>0</v>
      </c>
      <c r="L359" s="84" t="b">
        <v>0</v>
      </c>
    </row>
    <row r="360" spans="1:12" ht="15">
      <c r="A360" s="84" t="s">
        <v>1232</v>
      </c>
      <c r="B360" s="84" t="s">
        <v>1557</v>
      </c>
      <c r="C360" s="84">
        <v>2</v>
      </c>
      <c r="D360" s="118">
        <v>0.009088023899422143</v>
      </c>
      <c r="E360" s="118">
        <v>1.2174839442139063</v>
      </c>
      <c r="F360" s="84" t="s">
        <v>1114</v>
      </c>
      <c r="G360" s="84" t="b">
        <v>0</v>
      </c>
      <c r="H360" s="84" t="b">
        <v>0</v>
      </c>
      <c r="I360" s="84" t="b">
        <v>0</v>
      </c>
      <c r="J360" s="84" t="b">
        <v>0</v>
      </c>
      <c r="K360" s="84" t="b">
        <v>0</v>
      </c>
      <c r="L360" s="84" t="b">
        <v>0</v>
      </c>
    </row>
    <row r="361" spans="1:12" ht="15">
      <c r="A361" s="84" t="s">
        <v>1557</v>
      </c>
      <c r="B361" s="84" t="s">
        <v>1558</v>
      </c>
      <c r="C361" s="84">
        <v>2</v>
      </c>
      <c r="D361" s="118">
        <v>0.009088023899422143</v>
      </c>
      <c r="E361" s="118">
        <v>1.6946051989335686</v>
      </c>
      <c r="F361" s="84" t="s">
        <v>1114</v>
      </c>
      <c r="G361" s="84" t="b">
        <v>0</v>
      </c>
      <c r="H361" s="84" t="b">
        <v>0</v>
      </c>
      <c r="I361" s="84" t="b">
        <v>0</v>
      </c>
      <c r="J361" s="84" t="b">
        <v>0</v>
      </c>
      <c r="K361" s="84" t="b">
        <v>0</v>
      </c>
      <c r="L361" s="84" t="b">
        <v>0</v>
      </c>
    </row>
    <row r="362" spans="1:12" ht="15">
      <c r="A362" s="84" t="s">
        <v>1558</v>
      </c>
      <c r="B362" s="84" t="s">
        <v>1233</v>
      </c>
      <c r="C362" s="84">
        <v>2</v>
      </c>
      <c r="D362" s="118">
        <v>0.009088023899422143</v>
      </c>
      <c r="E362" s="118">
        <v>1.2174839442139063</v>
      </c>
      <c r="F362" s="84" t="s">
        <v>1114</v>
      </c>
      <c r="G362" s="84" t="b">
        <v>0</v>
      </c>
      <c r="H362" s="84" t="b">
        <v>0</v>
      </c>
      <c r="I362" s="84" t="b">
        <v>0</v>
      </c>
      <c r="J362" s="84" t="b">
        <v>0</v>
      </c>
      <c r="K362" s="84" t="b">
        <v>0</v>
      </c>
      <c r="L362" s="84" t="b">
        <v>0</v>
      </c>
    </row>
    <row r="363" spans="1:12" ht="15">
      <c r="A363" s="84" t="s">
        <v>1510</v>
      </c>
      <c r="B363" s="84" t="s">
        <v>1559</v>
      </c>
      <c r="C363" s="84">
        <v>2</v>
      </c>
      <c r="D363" s="118">
        <v>0.009088023899422143</v>
      </c>
      <c r="E363" s="118">
        <v>1.6946051989335686</v>
      </c>
      <c r="F363" s="84" t="s">
        <v>1114</v>
      </c>
      <c r="G363" s="84" t="b">
        <v>0</v>
      </c>
      <c r="H363" s="84" t="b">
        <v>0</v>
      </c>
      <c r="I363" s="84" t="b">
        <v>0</v>
      </c>
      <c r="J363" s="84" t="b">
        <v>0</v>
      </c>
      <c r="K363" s="84" t="b">
        <v>0</v>
      </c>
      <c r="L363" s="84" t="b">
        <v>0</v>
      </c>
    </row>
    <row r="364" spans="1:12" ht="15">
      <c r="A364" s="84" t="s">
        <v>1559</v>
      </c>
      <c r="B364" s="84" t="s">
        <v>1560</v>
      </c>
      <c r="C364" s="84">
        <v>2</v>
      </c>
      <c r="D364" s="118">
        <v>0.009088023899422143</v>
      </c>
      <c r="E364" s="118">
        <v>1.6946051989335686</v>
      </c>
      <c r="F364" s="84" t="s">
        <v>1114</v>
      </c>
      <c r="G364" s="84" t="b">
        <v>0</v>
      </c>
      <c r="H364" s="84" t="b">
        <v>0</v>
      </c>
      <c r="I364" s="84" t="b">
        <v>0</v>
      </c>
      <c r="J364" s="84" t="b">
        <v>0</v>
      </c>
      <c r="K364" s="84" t="b">
        <v>0</v>
      </c>
      <c r="L364" s="84" t="b">
        <v>0</v>
      </c>
    </row>
    <row r="365" spans="1:12" ht="15">
      <c r="A365" s="84" t="s">
        <v>1560</v>
      </c>
      <c r="B365" s="84" t="s">
        <v>1561</v>
      </c>
      <c r="C365" s="84">
        <v>2</v>
      </c>
      <c r="D365" s="118">
        <v>0.009088023899422143</v>
      </c>
      <c r="E365" s="118">
        <v>1.6946051989335686</v>
      </c>
      <c r="F365" s="84" t="s">
        <v>1114</v>
      </c>
      <c r="G365" s="84" t="b">
        <v>0</v>
      </c>
      <c r="H365" s="84" t="b">
        <v>0</v>
      </c>
      <c r="I365" s="84" t="b">
        <v>0</v>
      </c>
      <c r="J365" s="84" t="b">
        <v>0</v>
      </c>
      <c r="K365" s="84" t="b">
        <v>0</v>
      </c>
      <c r="L365" s="84" t="b">
        <v>0</v>
      </c>
    </row>
    <row r="366" spans="1:12" ht="15">
      <c r="A366" s="84" t="s">
        <v>1563</v>
      </c>
      <c r="B366" s="84" t="s">
        <v>252</v>
      </c>
      <c r="C366" s="84">
        <v>2</v>
      </c>
      <c r="D366" s="118">
        <v>0.009088023899422143</v>
      </c>
      <c r="E366" s="118">
        <v>1.6946051989335686</v>
      </c>
      <c r="F366" s="84" t="s">
        <v>1114</v>
      </c>
      <c r="G366" s="84" t="b">
        <v>0</v>
      </c>
      <c r="H366" s="84" t="b">
        <v>0</v>
      </c>
      <c r="I366" s="84" t="b">
        <v>0</v>
      </c>
      <c r="J366" s="84" t="b">
        <v>0</v>
      </c>
      <c r="K366" s="84" t="b">
        <v>0</v>
      </c>
      <c r="L366" s="84" t="b">
        <v>0</v>
      </c>
    </row>
    <row r="367" spans="1:12" ht="15">
      <c r="A367" s="84" t="s">
        <v>252</v>
      </c>
      <c r="B367" s="84" t="s">
        <v>1527</v>
      </c>
      <c r="C367" s="84">
        <v>2</v>
      </c>
      <c r="D367" s="118">
        <v>0.009088023899422143</v>
      </c>
      <c r="E367" s="118">
        <v>1.6946051989335686</v>
      </c>
      <c r="F367" s="84" t="s">
        <v>1114</v>
      </c>
      <c r="G367" s="84" t="b">
        <v>0</v>
      </c>
      <c r="H367" s="84" t="b">
        <v>0</v>
      </c>
      <c r="I367" s="84" t="b">
        <v>0</v>
      </c>
      <c r="J367" s="84" t="b">
        <v>0</v>
      </c>
      <c r="K367" s="84" t="b">
        <v>0</v>
      </c>
      <c r="L367" s="84" t="b">
        <v>0</v>
      </c>
    </row>
    <row r="368" spans="1:12" ht="15">
      <c r="A368" s="84" t="s">
        <v>1527</v>
      </c>
      <c r="B368" s="84" t="s">
        <v>1511</v>
      </c>
      <c r="C368" s="84">
        <v>2</v>
      </c>
      <c r="D368" s="118">
        <v>0.009088023899422143</v>
      </c>
      <c r="E368" s="118">
        <v>1.6946051989335686</v>
      </c>
      <c r="F368" s="84" t="s">
        <v>1114</v>
      </c>
      <c r="G368" s="84" t="b">
        <v>0</v>
      </c>
      <c r="H368" s="84" t="b">
        <v>0</v>
      </c>
      <c r="I368" s="84" t="b">
        <v>0</v>
      </c>
      <c r="J368" s="84" t="b">
        <v>0</v>
      </c>
      <c r="K368" s="84" t="b">
        <v>0</v>
      </c>
      <c r="L368" s="84" t="b">
        <v>0</v>
      </c>
    </row>
    <row r="369" spans="1:12" ht="15">
      <c r="A369" s="84" t="s">
        <v>1511</v>
      </c>
      <c r="B369" s="84" t="s">
        <v>246</v>
      </c>
      <c r="C369" s="84">
        <v>2</v>
      </c>
      <c r="D369" s="118">
        <v>0.009088023899422143</v>
      </c>
      <c r="E369" s="118">
        <v>1.6946051989335686</v>
      </c>
      <c r="F369" s="84" t="s">
        <v>1114</v>
      </c>
      <c r="G369" s="84" t="b">
        <v>0</v>
      </c>
      <c r="H369" s="84" t="b">
        <v>0</v>
      </c>
      <c r="I369" s="84" t="b">
        <v>0</v>
      </c>
      <c r="J369" s="84" t="b">
        <v>0</v>
      </c>
      <c r="K369" s="84" t="b">
        <v>0</v>
      </c>
      <c r="L369" s="84" t="b">
        <v>0</v>
      </c>
    </row>
    <row r="370" spans="1:12" ht="15">
      <c r="A370" s="84" t="s">
        <v>246</v>
      </c>
      <c r="B370" s="84" t="s">
        <v>1564</v>
      </c>
      <c r="C370" s="84">
        <v>2</v>
      </c>
      <c r="D370" s="118">
        <v>0.009088023899422143</v>
      </c>
      <c r="E370" s="118">
        <v>1.6946051989335686</v>
      </c>
      <c r="F370" s="84" t="s">
        <v>1114</v>
      </c>
      <c r="G370" s="84" t="b">
        <v>0</v>
      </c>
      <c r="H370" s="84" t="b">
        <v>0</v>
      </c>
      <c r="I370" s="84" t="b">
        <v>0</v>
      </c>
      <c r="J370" s="84" t="b">
        <v>0</v>
      </c>
      <c r="K370" s="84" t="b">
        <v>0</v>
      </c>
      <c r="L370" s="84" t="b">
        <v>0</v>
      </c>
    </row>
    <row r="371" spans="1:12" ht="15">
      <c r="A371" s="84" t="s">
        <v>1243</v>
      </c>
      <c r="B371" s="84" t="s">
        <v>1244</v>
      </c>
      <c r="C371" s="84">
        <v>5</v>
      </c>
      <c r="D371" s="118">
        <v>0.006892831871615001</v>
      </c>
      <c r="E371" s="118">
        <v>1.2966651902615312</v>
      </c>
      <c r="F371" s="84" t="s">
        <v>1115</v>
      </c>
      <c r="G371" s="84" t="b">
        <v>0</v>
      </c>
      <c r="H371" s="84" t="b">
        <v>0</v>
      </c>
      <c r="I371" s="84" t="b">
        <v>0</v>
      </c>
      <c r="J371" s="84" t="b">
        <v>0</v>
      </c>
      <c r="K371" s="84" t="b">
        <v>0</v>
      </c>
      <c r="L371" s="84" t="b">
        <v>0</v>
      </c>
    </row>
    <row r="372" spans="1:12" ht="15">
      <c r="A372" s="84" t="s">
        <v>1244</v>
      </c>
      <c r="B372" s="84" t="s">
        <v>1245</v>
      </c>
      <c r="C372" s="84">
        <v>5</v>
      </c>
      <c r="D372" s="118">
        <v>0.006892831871615001</v>
      </c>
      <c r="E372" s="118">
        <v>1.2966651902615312</v>
      </c>
      <c r="F372" s="84" t="s">
        <v>1115</v>
      </c>
      <c r="G372" s="84" t="b">
        <v>0</v>
      </c>
      <c r="H372" s="84" t="b">
        <v>0</v>
      </c>
      <c r="I372" s="84" t="b">
        <v>0</v>
      </c>
      <c r="J372" s="84" t="b">
        <v>0</v>
      </c>
      <c r="K372" s="84" t="b">
        <v>0</v>
      </c>
      <c r="L372" s="84" t="b">
        <v>0</v>
      </c>
    </row>
    <row r="373" spans="1:12" ht="15">
      <c r="A373" s="84" t="s">
        <v>1245</v>
      </c>
      <c r="B373" s="84" t="s">
        <v>1246</v>
      </c>
      <c r="C373" s="84">
        <v>5</v>
      </c>
      <c r="D373" s="118">
        <v>0.006892831871615001</v>
      </c>
      <c r="E373" s="118">
        <v>1.2966651902615312</v>
      </c>
      <c r="F373" s="84" t="s">
        <v>1115</v>
      </c>
      <c r="G373" s="84" t="b">
        <v>0</v>
      </c>
      <c r="H373" s="84" t="b">
        <v>0</v>
      </c>
      <c r="I373" s="84" t="b">
        <v>0</v>
      </c>
      <c r="J373" s="84" t="b">
        <v>0</v>
      </c>
      <c r="K373" s="84" t="b">
        <v>0</v>
      </c>
      <c r="L373" s="84" t="b">
        <v>0</v>
      </c>
    </row>
    <row r="374" spans="1:12" ht="15">
      <c r="A374" s="84" t="s">
        <v>1246</v>
      </c>
      <c r="B374" s="84" t="s">
        <v>1247</v>
      </c>
      <c r="C374" s="84">
        <v>5</v>
      </c>
      <c r="D374" s="118">
        <v>0.006892831871615001</v>
      </c>
      <c r="E374" s="118">
        <v>1.2966651902615312</v>
      </c>
      <c r="F374" s="84" t="s">
        <v>1115</v>
      </c>
      <c r="G374" s="84" t="b">
        <v>0</v>
      </c>
      <c r="H374" s="84" t="b">
        <v>0</v>
      </c>
      <c r="I374" s="84" t="b">
        <v>0</v>
      </c>
      <c r="J374" s="84" t="b">
        <v>0</v>
      </c>
      <c r="K374" s="84" t="b">
        <v>0</v>
      </c>
      <c r="L374" s="84" t="b">
        <v>0</v>
      </c>
    </row>
    <row r="375" spans="1:12" ht="15">
      <c r="A375" s="84" t="s">
        <v>1247</v>
      </c>
      <c r="B375" s="84" t="s">
        <v>1248</v>
      </c>
      <c r="C375" s="84">
        <v>5</v>
      </c>
      <c r="D375" s="118">
        <v>0.006892831871615001</v>
      </c>
      <c r="E375" s="118">
        <v>1.2966651902615312</v>
      </c>
      <c r="F375" s="84" t="s">
        <v>1115</v>
      </c>
      <c r="G375" s="84" t="b">
        <v>0</v>
      </c>
      <c r="H375" s="84" t="b">
        <v>0</v>
      </c>
      <c r="I375" s="84" t="b">
        <v>0</v>
      </c>
      <c r="J375" s="84" t="b">
        <v>0</v>
      </c>
      <c r="K375" s="84" t="b">
        <v>0</v>
      </c>
      <c r="L375" s="84" t="b">
        <v>0</v>
      </c>
    </row>
    <row r="376" spans="1:12" ht="15">
      <c r="A376" s="84" t="s">
        <v>1248</v>
      </c>
      <c r="B376" s="84" t="s">
        <v>1249</v>
      </c>
      <c r="C376" s="84">
        <v>5</v>
      </c>
      <c r="D376" s="118">
        <v>0.006892831871615001</v>
      </c>
      <c r="E376" s="118">
        <v>1.2966651902615312</v>
      </c>
      <c r="F376" s="84" t="s">
        <v>1115</v>
      </c>
      <c r="G376" s="84" t="b">
        <v>0</v>
      </c>
      <c r="H376" s="84" t="b">
        <v>0</v>
      </c>
      <c r="I376" s="84" t="b">
        <v>0</v>
      </c>
      <c r="J376" s="84" t="b">
        <v>0</v>
      </c>
      <c r="K376" s="84" t="b">
        <v>0</v>
      </c>
      <c r="L376" s="84" t="b">
        <v>0</v>
      </c>
    </row>
    <row r="377" spans="1:12" ht="15">
      <c r="A377" s="84" t="s">
        <v>1249</v>
      </c>
      <c r="B377" s="84" t="s">
        <v>1250</v>
      </c>
      <c r="C377" s="84">
        <v>5</v>
      </c>
      <c r="D377" s="118">
        <v>0.006892831871615001</v>
      </c>
      <c r="E377" s="118">
        <v>1.2966651902615312</v>
      </c>
      <c r="F377" s="84" t="s">
        <v>1115</v>
      </c>
      <c r="G377" s="84" t="b">
        <v>0</v>
      </c>
      <c r="H377" s="84" t="b">
        <v>0</v>
      </c>
      <c r="I377" s="84" t="b">
        <v>0</v>
      </c>
      <c r="J377" s="84" t="b">
        <v>0</v>
      </c>
      <c r="K377" s="84" t="b">
        <v>0</v>
      </c>
      <c r="L377" s="84" t="b">
        <v>0</v>
      </c>
    </row>
    <row r="378" spans="1:12" ht="15">
      <c r="A378" s="84" t="s">
        <v>1250</v>
      </c>
      <c r="B378" s="84" t="s">
        <v>1251</v>
      </c>
      <c r="C378" s="84">
        <v>5</v>
      </c>
      <c r="D378" s="118">
        <v>0.006892831871615001</v>
      </c>
      <c r="E378" s="118">
        <v>1.2966651902615312</v>
      </c>
      <c r="F378" s="84" t="s">
        <v>1115</v>
      </c>
      <c r="G378" s="84" t="b">
        <v>0</v>
      </c>
      <c r="H378" s="84" t="b">
        <v>0</v>
      </c>
      <c r="I378" s="84" t="b">
        <v>0</v>
      </c>
      <c r="J378" s="84" t="b">
        <v>0</v>
      </c>
      <c r="K378" s="84" t="b">
        <v>0</v>
      </c>
      <c r="L378" s="84" t="b">
        <v>0</v>
      </c>
    </row>
    <row r="379" spans="1:12" ht="15">
      <c r="A379" s="84" t="s">
        <v>1251</v>
      </c>
      <c r="B379" s="84" t="s">
        <v>1505</v>
      </c>
      <c r="C379" s="84">
        <v>5</v>
      </c>
      <c r="D379" s="118">
        <v>0.006892831871615001</v>
      </c>
      <c r="E379" s="118">
        <v>1.2966651902615312</v>
      </c>
      <c r="F379" s="84" t="s">
        <v>1115</v>
      </c>
      <c r="G379" s="84" t="b">
        <v>0</v>
      </c>
      <c r="H379" s="84" t="b">
        <v>0</v>
      </c>
      <c r="I379" s="84" t="b">
        <v>0</v>
      </c>
      <c r="J379" s="84" t="b">
        <v>0</v>
      </c>
      <c r="K379" s="84" t="b">
        <v>0</v>
      </c>
      <c r="L379" s="84" t="b">
        <v>0</v>
      </c>
    </row>
    <row r="380" spans="1:12" ht="15">
      <c r="A380" s="84" t="s">
        <v>1505</v>
      </c>
      <c r="B380" s="84" t="s">
        <v>1212</v>
      </c>
      <c r="C380" s="84">
        <v>5</v>
      </c>
      <c r="D380" s="118">
        <v>0.006892831871615001</v>
      </c>
      <c r="E380" s="118">
        <v>1.2174839442139063</v>
      </c>
      <c r="F380" s="84" t="s">
        <v>1115</v>
      </c>
      <c r="G380" s="84" t="b">
        <v>0</v>
      </c>
      <c r="H380" s="84" t="b">
        <v>0</v>
      </c>
      <c r="I380" s="84" t="b">
        <v>0</v>
      </c>
      <c r="J380" s="84" t="b">
        <v>0</v>
      </c>
      <c r="K380" s="84" t="b">
        <v>0</v>
      </c>
      <c r="L380" s="84" t="b">
        <v>0</v>
      </c>
    </row>
    <row r="381" spans="1:12" ht="15">
      <c r="A381" s="84" t="s">
        <v>1212</v>
      </c>
      <c r="B381" s="84" t="s">
        <v>1506</v>
      </c>
      <c r="C381" s="84">
        <v>5</v>
      </c>
      <c r="D381" s="118">
        <v>0.006892831871615001</v>
      </c>
      <c r="E381" s="118">
        <v>1.2174839442139063</v>
      </c>
      <c r="F381" s="84" t="s">
        <v>1115</v>
      </c>
      <c r="G381" s="84" t="b">
        <v>0</v>
      </c>
      <c r="H381" s="84" t="b">
        <v>0</v>
      </c>
      <c r="I381" s="84" t="b">
        <v>0</v>
      </c>
      <c r="J381" s="84" t="b">
        <v>0</v>
      </c>
      <c r="K381" s="84" t="b">
        <v>0</v>
      </c>
      <c r="L381" s="84" t="b">
        <v>0</v>
      </c>
    </row>
    <row r="382" spans="1:12" ht="15">
      <c r="A382" s="84" t="s">
        <v>248</v>
      </c>
      <c r="B382" s="84" t="s">
        <v>1243</v>
      </c>
      <c r="C382" s="84">
        <v>4</v>
      </c>
      <c r="D382" s="118">
        <v>0.009171247120237525</v>
      </c>
      <c r="E382" s="118">
        <v>1.3935752032695876</v>
      </c>
      <c r="F382" s="84" t="s">
        <v>1115</v>
      </c>
      <c r="G382" s="84" t="b">
        <v>0</v>
      </c>
      <c r="H382" s="84" t="b">
        <v>0</v>
      </c>
      <c r="I382" s="84" t="b">
        <v>0</v>
      </c>
      <c r="J382" s="84" t="b">
        <v>0</v>
      </c>
      <c r="K382" s="84" t="b">
        <v>0</v>
      </c>
      <c r="L382" s="84" t="b">
        <v>0</v>
      </c>
    </row>
    <row r="383" spans="1:12" ht="15">
      <c r="A383" s="84" t="s">
        <v>1506</v>
      </c>
      <c r="B383" s="84" t="s">
        <v>1509</v>
      </c>
      <c r="C383" s="84">
        <v>4</v>
      </c>
      <c r="D383" s="118">
        <v>0.009171247120237525</v>
      </c>
      <c r="E383" s="118">
        <v>1.2966651902615312</v>
      </c>
      <c r="F383" s="84" t="s">
        <v>1115</v>
      </c>
      <c r="G383" s="84" t="b">
        <v>0</v>
      </c>
      <c r="H383" s="84" t="b">
        <v>0</v>
      </c>
      <c r="I383" s="84" t="b">
        <v>0</v>
      </c>
      <c r="J383" s="84" t="b">
        <v>0</v>
      </c>
      <c r="K383" s="84" t="b">
        <v>0</v>
      </c>
      <c r="L383" s="84" t="b">
        <v>0</v>
      </c>
    </row>
    <row r="384" spans="1:12" ht="15">
      <c r="A384" s="84" t="s">
        <v>228</v>
      </c>
      <c r="B384" s="84" t="s">
        <v>1497</v>
      </c>
      <c r="C384" s="84">
        <v>2</v>
      </c>
      <c r="D384" s="118">
        <v>0.010265434799061805</v>
      </c>
      <c r="E384" s="118">
        <v>1.6946051989335686</v>
      </c>
      <c r="F384" s="84" t="s">
        <v>1115</v>
      </c>
      <c r="G384" s="84" t="b">
        <v>0</v>
      </c>
      <c r="H384" s="84" t="b">
        <v>0</v>
      </c>
      <c r="I384" s="84" t="b">
        <v>0</v>
      </c>
      <c r="J384" s="84" t="b">
        <v>0</v>
      </c>
      <c r="K384" s="84" t="b">
        <v>0</v>
      </c>
      <c r="L384" s="84" t="b">
        <v>0</v>
      </c>
    </row>
    <row r="385" spans="1:12" ht="15">
      <c r="A385" s="84" t="s">
        <v>1497</v>
      </c>
      <c r="B385" s="84" t="s">
        <v>1498</v>
      </c>
      <c r="C385" s="84">
        <v>2</v>
      </c>
      <c r="D385" s="118">
        <v>0.010265434799061805</v>
      </c>
      <c r="E385" s="118">
        <v>1.6946051989335686</v>
      </c>
      <c r="F385" s="84" t="s">
        <v>1115</v>
      </c>
      <c r="G385" s="84" t="b">
        <v>0</v>
      </c>
      <c r="H385" s="84" t="b">
        <v>0</v>
      </c>
      <c r="I385" s="84" t="b">
        <v>0</v>
      </c>
      <c r="J385" s="84" t="b">
        <v>0</v>
      </c>
      <c r="K385" s="84" t="b">
        <v>0</v>
      </c>
      <c r="L385" s="84" t="b">
        <v>0</v>
      </c>
    </row>
    <row r="386" spans="1:12" ht="15">
      <c r="A386" s="84" t="s">
        <v>1498</v>
      </c>
      <c r="B386" s="84" t="s">
        <v>1217</v>
      </c>
      <c r="C386" s="84">
        <v>2</v>
      </c>
      <c r="D386" s="118">
        <v>0.010265434799061805</v>
      </c>
      <c r="E386" s="118">
        <v>1.6946051989335686</v>
      </c>
      <c r="F386" s="84" t="s">
        <v>1115</v>
      </c>
      <c r="G386" s="84" t="b">
        <v>0</v>
      </c>
      <c r="H386" s="84" t="b">
        <v>0</v>
      </c>
      <c r="I386" s="84" t="b">
        <v>0</v>
      </c>
      <c r="J386" s="84" t="b">
        <v>0</v>
      </c>
      <c r="K386" s="84" t="b">
        <v>0</v>
      </c>
      <c r="L386" s="84" t="b">
        <v>0</v>
      </c>
    </row>
    <row r="387" spans="1:12" ht="15">
      <c r="A387" s="84" t="s">
        <v>1217</v>
      </c>
      <c r="B387" s="84" t="s">
        <v>1499</v>
      </c>
      <c r="C387" s="84">
        <v>2</v>
      </c>
      <c r="D387" s="118">
        <v>0.010265434799061805</v>
      </c>
      <c r="E387" s="118">
        <v>1.6946051989335686</v>
      </c>
      <c r="F387" s="84" t="s">
        <v>1115</v>
      </c>
      <c r="G387" s="84" t="b">
        <v>0</v>
      </c>
      <c r="H387" s="84" t="b">
        <v>0</v>
      </c>
      <c r="I387" s="84" t="b">
        <v>0</v>
      </c>
      <c r="J387" s="84" t="b">
        <v>0</v>
      </c>
      <c r="K387" s="84" t="b">
        <v>0</v>
      </c>
      <c r="L387" s="84" t="b">
        <v>0</v>
      </c>
    </row>
    <row r="388" spans="1:12" ht="15">
      <c r="A388" s="84" t="s">
        <v>1499</v>
      </c>
      <c r="B388" s="84" t="s">
        <v>1500</v>
      </c>
      <c r="C388" s="84">
        <v>2</v>
      </c>
      <c r="D388" s="118">
        <v>0.010265434799061805</v>
      </c>
      <c r="E388" s="118">
        <v>1.6946051989335686</v>
      </c>
      <c r="F388" s="84" t="s">
        <v>1115</v>
      </c>
      <c r="G388" s="84" t="b">
        <v>0</v>
      </c>
      <c r="H388" s="84" t="b">
        <v>0</v>
      </c>
      <c r="I388" s="84" t="b">
        <v>0</v>
      </c>
      <c r="J388" s="84" t="b">
        <v>0</v>
      </c>
      <c r="K388" s="84" t="b">
        <v>0</v>
      </c>
      <c r="L388" s="84" t="b">
        <v>0</v>
      </c>
    </row>
    <row r="389" spans="1:12" ht="15">
      <c r="A389" s="84" t="s">
        <v>1500</v>
      </c>
      <c r="B389" s="84" t="s">
        <v>1501</v>
      </c>
      <c r="C389" s="84">
        <v>2</v>
      </c>
      <c r="D389" s="118">
        <v>0.010265434799061805</v>
      </c>
      <c r="E389" s="118">
        <v>1.6946051989335686</v>
      </c>
      <c r="F389" s="84" t="s">
        <v>1115</v>
      </c>
      <c r="G389" s="84" t="b">
        <v>0</v>
      </c>
      <c r="H389" s="84" t="b">
        <v>0</v>
      </c>
      <c r="I389" s="84" t="b">
        <v>0</v>
      </c>
      <c r="J389" s="84" t="b">
        <v>0</v>
      </c>
      <c r="K389" s="84" t="b">
        <v>0</v>
      </c>
      <c r="L389" s="84" t="b">
        <v>0</v>
      </c>
    </row>
    <row r="390" spans="1:12" ht="15">
      <c r="A390" s="84" t="s">
        <v>1501</v>
      </c>
      <c r="B390" s="84" t="s">
        <v>1213</v>
      </c>
      <c r="C390" s="84">
        <v>2</v>
      </c>
      <c r="D390" s="118">
        <v>0.010265434799061805</v>
      </c>
      <c r="E390" s="118">
        <v>1.6946051989335686</v>
      </c>
      <c r="F390" s="84" t="s">
        <v>1115</v>
      </c>
      <c r="G390" s="84" t="b">
        <v>0</v>
      </c>
      <c r="H390" s="84" t="b">
        <v>0</v>
      </c>
      <c r="I390" s="84" t="b">
        <v>0</v>
      </c>
      <c r="J390" s="84" t="b">
        <v>0</v>
      </c>
      <c r="K390" s="84" t="b">
        <v>0</v>
      </c>
      <c r="L390" s="84" t="b">
        <v>0</v>
      </c>
    </row>
    <row r="391" spans="1:12" ht="15">
      <c r="A391" s="84" t="s">
        <v>1213</v>
      </c>
      <c r="B391" s="84" t="s">
        <v>1502</v>
      </c>
      <c r="C391" s="84">
        <v>2</v>
      </c>
      <c r="D391" s="118">
        <v>0.010265434799061805</v>
      </c>
      <c r="E391" s="118">
        <v>1.6946051989335686</v>
      </c>
      <c r="F391" s="84" t="s">
        <v>1115</v>
      </c>
      <c r="G391" s="84" t="b">
        <v>0</v>
      </c>
      <c r="H391" s="84" t="b">
        <v>0</v>
      </c>
      <c r="I391" s="84" t="b">
        <v>0</v>
      </c>
      <c r="J391" s="84" t="b">
        <v>0</v>
      </c>
      <c r="K391" s="84" t="b">
        <v>0</v>
      </c>
      <c r="L391" s="84" t="b">
        <v>0</v>
      </c>
    </row>
    <row r="392" spans="1:12" ht="15">
      <c r="A392" s="84" t="s">
        <v>1502</v>
      </c>
      <c r="B392" s="84" t="s">
        <v>1503</v>
      </c>
      <c r="C392" s="84">
        <v>2</v>
      </c>
      <c r="D392" s="118">
        <v>0.010265434799061805</v>
      </c>
      <c r="E392" s="118">
        <v>1.6946051989335686</v>
      </c>
      <c r="F392" s="84" t="s">
        <v>1115</v>
      </c>
      <c r="G392" s="84" t="b">
        <v>0</v>
      </c>
      <c r="H392" s="84" t="b">
        <v>0</v>
      </c>
      <c r="I392" s="84" t="b">
        <v>0</v>
      </c>
      <c r="J392" s="84" t="b">
        <v>0</v>
      </c>
      <c r="K392" s="84" t="b">
        <v>0</v>
      </c>
      <c r="L392" s="84" t="b">
        <v>0</v>
      </c>
    </row>
    <row r="393" spans="1:12" ht="15">
      <c r="A393" s="84" t="s">
        <v>1503</v>
      </c>
      <c r="B393" s="84" t="s">
        <v>1214</v>
      </c>
      <c r="C393" s="84">
        <v>2</v>
      </c>
      <c r="D393" s="118">
        <v>0.010265434799061805</v>
      </c>
      <c r="E393" s="118">
        <v>1.6946051989335686</v>
      </c>
      <c r="F393" s="84" t="s">
        <v>1115</v>
      </c>
      <c r="G393" s="84" t="b">
        <v>0</v>
      </c>
      <c r="H393" s="84" t="b">
        <v>0</v>
      </c>
      <c r="I393" s="84" t="b">
        <v>0</v>
      </c>
      <c r="J393" s="84" t="b">
        <v>0</v>
      </c>
      <c r="K393" s="84" t="b">
        <v>0</v>
      </c>
      <c r="L393" s="84" t="b">
        <v>0</v>
      </c>
    </row>
    <row r="394" spans="1:12" ht="15">
      <c r="A394" s="84" t="s">
        <v>1214</v>
      </c>
      <c r="B394" s="84" t="s">
        <v>1504</v>
      </c>
      <c r="C394" s="84">
        <v>2</v>
      </c>
      <c r="D394" s="118">
        <v>0.010265434799061805</v>
      </c>
      <c r="E394" s="118">
        <v>1.6946051989335686</v>
      </c>
      <c r="F394" s="84" t="s">
        <v>1115</v>
      </c>
      <c r="G394" s="84" t="b">
        <v>0</v>
      </c>
      <c r="H394" s="84" t="b">
        <v>0</v>
      </c>
      <c r="I394" s="84" t="b">
        <v>0</v>
      </c>
      <c r="J394" s="84" t="b">
        <v>0</v>
      </c>
      <c r="K394" s="84" t="b">
        <v>0</v>
      </c>
      <c r="L394" s="84" t="b">
        <v>0</v>
      </c>
    </row>
    <row r="395" spans="1:12" ht="15">
      <c r="A395" s="84" t="s">
        <v>1504</v>
      </c>
      <c r="B395" s="84" t="s">
        <v>1230</v>
      </c>
      <c r="C395" s="84">
        <v>2</v>
      </c>
      <c r="D395" s="118">
        <v>0.010265434799061805</v>
      </c>
      <c r="E395" s="118">
        <v>1.6946051989335686</v>
      </c>
      <c r="F395" s="84" t="s">
        <v>1115</v>
      </c>
      <c r="G395" s="84" t="b">
        <v>0</v>
      </c>
      <c r="H395" s="84" t="b">
        <v>0</v>
      </c>
      <c r="I395" s="84" t="b">
        <v>0</v>
      </c>
      <c r="J395" s="84" t="b">
        <v>0</v>
      </c>
      <c r="K395" s="84" t="b">
        <v>0</v>
      </c>
      <c r="L395" s="84" t="b">
        <v>0</v>
      </c>
    </row>
    <row r="396" spans="1:12" ht="15">
      <c r="A396" s="84" t="s">
        <v>1255</v>
      </c>
      <c r="B396" s="84" t="s">
        <v>1256</v>
      </c>
      <c r="C396" s="84">
        <v>3</v>
      </c>
      <c r="D396" s="118">
        <v>0.008767863951378093</v>
      </c>
      <c r="E396" s="118">
        <v>1.5096504795465824</v>
      </c>
      <c r="F396" s="84" t="s">
        <v>1116</v>
      </c>
      <c r="G396" s="84" t="b">
        <v>0</v>
      </c>
      <c r="H396" s="84" t="b">
        <v>0</v>
      </c>
      <c r="I396" s="84" t="b">
        <v>0</v>
      </c>
      <c r="J396" s="84" t="b">
        <v>0</v>
      </c>
      <c r="K396" s="84" t="b">
        <v>0</v>
      </c>
      <c r="L396" s="84" t="b">
        <v>0</v>
      </c>
    </row>
    <row r="397" spans="1:12" ht="15">
      <c r="A397" s="84" t="s">
        <v>1216</v>
      </c>
      <c r="B397" s="84" t="s">
        <v>1254</v>
      </c>
      <c r="C397" s="84">
        <v>3</v>
      </c>
      <c r="D397" s="118">
        <v>0.008767863951378093</v>
      </c>
      <c r="E397" s="118">
        <v>1.2597730063299826</v>
      </c>
      <c r="F397" s="84" t="s">
        <v>1116</v>
      </c>
      <c r="G397" s="84" t="b">
        <v>0</v>
      </c>
      <c r="H397" s="84" t="b">
        <v>0</v>
      </c>
      <c r="I397" s="84" t="b">
        <v>0</v>
      </c>
      <c r="J397" s="84" t="b">
        <v>0</v>
      </c>
      <c r="K397" s="84" t="b">
        <v>0</v>
      </c>
      <c r="L397" s="84" t="b">
        <v>0</v>
      </c>
    </row>
    <row r="398" spans="1:12" ht="15">
      <c r="A398" s="84" t="s">
        <v>1213</v>
      </c>
      <c r="B398" s="84" t="s">
        <v>1253</v>
      </c>
      <c r="C398" s="84">
        <v>2</v>
      </c>
      <c r="D398" s="118">
        <v>0.009264490382906066</v>
      </c>
      <c r="E398" s="118">
        <v>1.333559220490901</v>
      </c>
      <c r="F398" s="84" t="s">
        <v>1116</v>
      </c>
      <c r="G398" s="84" t="b">
        <v>0</v>
      </c>
      <c r="H398" s="84" t="b">
        <v>0</v>
      </c>
      <c r="I398" s="84" t="b">
        <v>0</v>
      </c>
      <c r="J398" s="84" t="b">
        <v>0</v>
      </c>
      <c r="K398" s="84" t="b">
        <v>0</v>
      </c>
      <c r="L398" s="84" t="b">
        <v>0</v>
      </c>
    </row>
    <row r="399" spans="1:12" ht="15">
      <c r="A399" s="84" t="s">
        <v>1253</v>
      </c>
      <c r="B399" s="84" t="s">
        <v>1257</v>
      </c>
      <c r="C399" s="84">
        <v>2</v>
      </c>
      <c r="D399" s="118">
        <v>0.009264490382906066</v>
      </c>
      <c r="E399" s="118">
        <v>1.3847117429382825</v>
      </c>
      <c r="F399" s="84" t="s">
        <v>1116</v>
      </c>
      <c r="G399" s="84" t="b">
        <v>0</v>
      </c>
      <c r="H399" s="84" t="b">
        <v>0</v>
      </c>
      <c r="I399" s="84" t="b">
        <v>0</v>
      </c>
      <c r="J399" s="84" t="b">
        <v>0</v>
      </c>
      <c r="K399" s="84" t="b">
        <v>0</v>
      </c>
      <c r="L399" s="84" t="b">
        <v>0</v>
      </c>
    </row>
    <row r="400" spans="1:12" ht="15">
      <c r="A400" s="84" t="s">
        <v>1257</v>
      </c>
      <c r="B400" s="84" t="s">
        <v>1212</v>
      </c>
      <c r="C400" s="84">
        <v>2</v>
      </c>
      <c r="D400" s="118">
        <v>0.009264490382906066</v>
      </c>
      <c r="E400" s="118">
        <v>1.3847117429382825</v>
      </c>
      <c r="F400" s="84" t="s">
        <v>1116</v>
      </c>
      <c r="G400" s="84" t="b">
        <v>0</v>
      </c>
      <c r="H400" s="84" t="b">
        <v>0</v>
      </c>
      <c r="I400" s="84" t="b">
        <v>0</v>
      </c>
      <c r="J400" s="84" t="b">
        <v>0</v>
      </c>
      <c r="K400" s="84" t="b">
        <v>0</v>
      </c>
      <c r="L400" s="84" t="b">
        <v>0</v>
      </c>
    </row>
    <row r="401" spans="1:12" ht="15">
      <c r="A401" s="84" t="s">
        <v>1212</v>
      </c>
      <c r="B401" s="84" t="s">
        <v>1258</v>
      </c>
      <c r="C401" s="84">
        <v>2</v>
      </c>
      <c r="D401" s="118">
        <v>0.009264490382906066</v>
      </c>
      <c r="E401" s="118">
        <v>1.3847117429382825</v>
      </c>
      <c r="F401" s="84" t="s">
        <v>1116</v>
      </c>
      <c r="G401" s="84" t="b">
        <v>0</v>
      </c>
      <c r="H401" s="84" t="b">
        <v>0</v>
      </c>
      <c r="I401" s="84" t="b">
        <v>0</v>
      </c>
      <c r="J401" s="84" t="b">
        <v>0</v>
      </c>
      <c r="K401" s="84" t="b">
        <v>0</v>
      </c>
      <c r="L401" s="84" t="b">
        <v>0</v>
      </c>
    </row>
    <row r="402" spans="1:12" ht="15">
      <c r="A402" s="84" t="s">
        <v>1258</v>
      </c>
      <c r="B402" s="84" t="s">
        <v>1259</v>
      </c>
      <c r="C402" s="84">
        <v>2</v>
      </c>
      <c r="D402" s="118">
        <v>0.009264490382906066</v>
      </c>
      <c r="E402" s="118">
        <v>1.6857417386022637</v>
      </c>
      <c r="F402" s="84" t="s">
        <v>1116</v>
      </c>
      <c r="G402" s="84" t="b">
        <v>0</v>
      </c>
      <c r="H402" s="84" t="b">
        <v>0</v>
      </c>
      <c r="I402" s="84" t="b">
        <v>0</v>
      </c>
      <c r="J402" s="84" t="b">
        <v>0</v>
      </c>
      <c r="K402" s="84" t="b">
        <v>0</v>
      </c>
      <c r="L402" s="84" t="b">
        <v>0</v>
      </c>
    </row>
    <row r="403" spans="1:12" ht="15">
      <c r="A403" s="84" t="s">
        <v>1259</v>
      </c>
      <c r="B403" s="84" t="s">
        <v>1582</v>
      </c>
      <c r="C403" s="84">
        <v>2</v>
      </c>
      <c r="D403" s="118">
        <v>0.009264490382906066</v>
      </c>
      <c r="E403" s="118">
        <v>1.6857417386022637</v>
      </c>
      <c r="F403" s="84" t="s">
        <v>1116</v>
      </c>
      <c r="G403" s="84" t="b">
        <v>0</v>
      </c>
      <c r="H403" s="84" t="b">
        <v>0</v>
      </c>
      <c r="I403" s="84" t="b">
        <v>0</v>
      </c>
      <c r="J403" s="84" t="b">
        <v>0</v>
      </c>
      <c r="K403" s="84" t="b">
        <v>0</v>
      </c>
      <c r="L403" s="84" t="b">
        <v>0</v>
      </c>
    </row>
    <row r="404" spans="1:12" ht="15">
      <c r="A404" s="84" t="s">
        <v>1582</v>
      </c>
      <c r="B404" s="84" t="s">
        <v>1583</v>
      </c>
      <c r="C404" s="84">
        <v>2</v>
      </c>
      <c r="D404" s="118">
        <v>0.009264490382906066</v>
      </c>
      <c r="E404" s="118">
        <v>1.6857417386022637</v>
      </c>
      <c r="F404" s="84" t="s">
        <v>1116</v>
      </c>
      <c r="G404" s="84" t="b">
        <v>0</v>
      </c>
      <c r="H404" s="84" t="b">
        <v>0</v>
      </c>
      <c r="I404" s="84" t="b">
        <v>0</v>
      </c>
      <c r="J404" s="84" t="b">
        <v>0</v>
      </c>
      <c r="K404" s="84" t="b">
        <v>0</v>
      </c>
      <c r="L404" s="84" t="b">
        <v>0</v>
      </c>
    </row>
    <row r="405" spans="1:12" ht="15">
      <c r="A405" s="84" t="s">
        <v>1583</v>
      </c>
      <c r="B405" s="84" t="s">
        <v>1584</v>
      </c>
      <c r="C405" s="84">
        <v>2</v>
      </c>
      <c r="D405" s="118">
        <v>0.009264490382906066</v>
      </c>
      <c r="E405" s="118">
        <v>1.6857417386022637</v>
      </c>
      <c r="F405" s="84" t="s">
        <v>1116</v>
      </c>
      <c r="G405" s="84" t="b">
        <v>0</v>
      </c>
      <c r="H405" s="84" t="b">
        <v>0</v>
      </c>
      <c r="I405" s="84" t="b">
        <v>0</v>
      </c>
      <c r="J405" s="84" t="b">
        <v>0</v>
      </c>
      <c r="K405" s="84" t="b">
        <v>0</v>
      </c>
      <c r="L405" s="84" t="b">
        <v>0</v>
      </c>
    </row>
    <row r="406" spans="1:12" ht="15">
      <c r="A406" s="84" t="s">
        <v>1584</v>
      </c>
      <c r="B406" s="84" t="s">
        <v>1585</v>
      </c>
      <c r="C406" s="84">
        <v>2</v>
      </c>
      <c r="D406" s="118">
        <v>0.009264490382906066</v>
      </c>
      <c r="E406" s="118">
        <v>1.6857417386022637</v>
      </c>
      <c r="F406" s="84" t="s">
        <v>1116</v>
      </c>
      <c r="G406" s="84" t="b">
        <v>0</v>
      </c>
      <c r="H406" s="84" t="b">
        <v>0</v>
      </c>
      <c r="I406" s="84" t="b">
        <v>0</v>
      </c>
      <c r="J406" s="84" t="b">
        <v>0</v>
      </c>
      <c r="K406" s="84" t="b">
        <v>0</v>
      </c>
      <c r="L406" s="84" t="b">
        <v>0</v>
      </c>
    </row>
    <row r="407" spans="1:12" ht="15">
      <c r="A407" s="84" t="s">
        <v>1585</v>
      </c>
      <c r="B407" s="84" t="s">
        <v>1518</v>
      </c>
      <c r="C407" s="84">
        <v>2</v>
      </c>
      <c r="D407" s="118">
        <v>0.009264490382906066</v>
      </c>
      <c r="E407" s="118">
        <v>1.6857417386022637</v>
      </c>
      <c r="F407" s="84" t="s">
        <v>1116</v>
      </c>
      <c r="G407" s="84" t="b">
        <v>0</v>
      </c>
      <c r="H407" s="84" t="b">
        <v>0</v>
      </c>
      <c r="I407" s="84" t="b">
        <v>0</v>
      </c>
      <c r="J407" s="84" t="b">
        <v>0</v>
      </c>
      <c r="K407" s="84" t="b">
        <v>0</v>
      </c>
      <c r="L407" s="84" t="b">
        <v>0</v>
      </c>
    </row>
    <row r="408" spans="1:12" ht="15">
      <c r="A408" s="84" t="s">
        <v>1518</v>
      </c>
      <c r="B408" s="84" t="s">
        <v>1586</v>
      </c>
      <c r="C408" s="84">
        <v>2</v>
      </c>
      <c r="D408" s="118">
        <v>0.009264490382906066</v>
      </c>
      <c r="E408" s="118">
        <v>1.6857417386022637</v>
      </c>
      <c r="F408" s="84" t="s">
        <v>1116</v>
      </c>
      <c r="G408" s="84" t="b">
        <v>0</v>
      </c>
      <c r="H408" s="84" t="b">
        <v>0</v>
      </c>
      <c r="I408" s="84" t="b">
        <v>0</v>
      </c>
      <c r="J408" s="84" t="b">
        <v>0</v>
      </c>
      <c r="K408" s="84" t="b">
        <v>0</v>
      </c>
      <c r="L408" s="84" t="b">
        <v>0</v>
      </c>
    </row>
    <row r="409" spans="1:12" ht="15">
      <c r="A409" s="84" t="s">
        <v>1586</v>
      </c>
      <c r="B409" s="84" t="s">
        <v>1255</v>
      </c>
      <c r="C409" s="84">
        <v>2</v>
      </c>
      <c r="D409" s="118">
        <v>0.009264490382906066</v>
      </c>
      <c r="E409" s="118">
        <v>1.5096504795465824</v>
      </c>
      <c r="F409" s="84" t="s">
        <v>1116</v>
      </c>
      <c r="G409" s="84" t="b">
        <v>0</v>
      </c>
      <c r="H409" s="84" t="b">
        <v>0</v>
      </c>
      <c r="I409" s="84" t="b">
        <v>0</v>
      </c>
      <c r="J409" s="84" t="b">
        <v>0</v>
      </c>
      <c r="K409" s="84" t="b">
        <v>0</v>
      </c>
      <c r="L409" s="84" t="b">
        <v>0</v>
      </c>
    </row>
    <row r="410" spans="1:12" ht="15">
      <c r="A410" s="84" t="s">
        <v>1262</v>
      </c>
      <c r="B410" s="84" t="s">
        <v>1263</v>
      </c>
      <c r="C410" s="84">
        <v>2</v>
      </c>
      <c r="D410" s="118">
        <v>0</v>
      </c>
      <c r="E410" s="118">
        <v>1.1903316981702916</v>
      </c>
      <c r="F410" s="84" t="s">
        <v>1118</v>
      </c>
      <c r="G410" s="84" t="b">
        <v>0</v>
      </c>
      <c r="H410" s="84" t="b">
        <v>0</v>
      </c>
      <c r="I410" s="84" t="b">
        <v>0</v>
      </c>
      <c r="J410" s="84" t="b">
        <v>0</v>
      </c>
      <c r="K410" s="84" t="b">
        <v>0</v>
      </c>
      <c r="L410" s="84" t="b">
        <v>0</v>
      </c>
    </row>
    <row r="411" spans="1:12" ht="15">
      <c r="A411" s="84" t="s">
        <v>1263</v>
      </c>
      <c r="B411" s="84" t="s">
        <v>1198</v>
      </c>
      <c r="C411" s="84">
        <v>2</v>
      </c>
      <c r="D411" s="118">
        <v>0</v>
      </c>
      <c r="E411" s="118">
        <v>1.1903316981702916</v>
      </c>
      <c r="F411" s="84" t="s">
        <v>1118</v>
      </c>
      <c r="G411" s="84" t="b">
        <v>0</v>
      </c>
      <c r="H411" s="84" t="b">
        <v>0</v>
      </c>
      <c r="I411" s="84" t="b">
        <v>0</v>
      </c>
      <c r="J411" s="84" t="b">
        <v>0</v>
      </c>
      <c r="K411" s="84" t="b">
        <v>0</v>
      </c>
      <c r="L411" s="84" t="b">
        <v>0</v>
      </c>
    </row>
    <row r="412" spans="1:12" ht="15">
      <c r="A412" s="84" t="s">
        <v>1198</v>
      </c>
      <c r="B412" s="84" t="s">
        <v>1264</v>
      </c>
      <c r="C412" s="84">
        <v>2</v>
      </c>
      <c r="D412" s="118">
        <v>0</v>
      </c>
      <c r="E412" s="118">
        <v>1.1903316981702916</v>
      </c>
      <c r="F412" s="84" t="s">
        <v>1118</v>
      </c>
      <c r="G412" s="84" t="b">
        <v>0</v>
      </c>
      <c r="H412" s="84" t="b">
        <v>0</v>
      </c>
      <c r="I412" s="84" t="b">
        <v>0</v>
      </c>
      <c r="J412" s="84" t="b">
        <v>0</v>
      </c>
      <c r="K412" s="84" t="b">
        <v>0</v>
      </c>
      <c r="L412" s="84" t="b">
        <v>0</v>
      </c>
    </row>
    <row r="413" spans="1:12" ht="15">
      <c r="A413" s="84" t="s">
        <v>1264</v>
      </c>
      <c r="B413" s="84" t="s">
        <v>1265</v>
      </c>
      <c r="C413" s="84">
        <v>2</v>
      </c>
      <c r="D413" s="118">
        <v>0</v>
      </c>
      <c r="E413" s="118">
        <v>1.1903316981702916</v>
      </c>
      <c r="F413" s="84" t="s">
        <v>1118</v>
      </c>
      <c r="G413" s="84" t="b">
        <v>0</v>
      </c>
      <c r="H413" s="84" t="b">
        <v>0</v>
      </c>
      <c r="I413" s="84" t="b">
        <v>0</v>
      </c>
      <c r="J413" s="84" t="b">
        <v>0</v>
      </c>
      <c r="K413" s="84" t="b">
        <v>0</v>
      </c>
      <c r="L413" s="84" t="b">
        <v>0</v>
      </c>
    </row>
    <row r="414" spans="1:12" ht="15">
      <c r="A414" s="84" t="s">
        <v>1265</v>
      </c>
      <c r="B414" s="84" t="s">
        <v>1266</v>
      </c>
      <c r="C414" s="84">
        <v>2</v>
      </c>
      <c r="D414" s="118">
        <v>0</v>
      </c>
      <c r="E414" s="118">
        <v>1.1903316981702916</v>
      </c>
      <c r="F414" s="84" t="s">
        <v>1118</v>
      </c>
      <c r="G414" s="84" t="b">
        <v>0</v>
      </c>
      <c r="H414" s="84" t="b">
        <v>0</v>
      </c>
      <c r="I414" s="84" t="b">
        <v>0</v>
      </c>
      <c r="J414" s="84" t="b">
        <v>0</v>
      </c>
      <c r="K414" s="84" t="b">
        <v>0</v>
      </c>
      <c r="L414" s="84" t="b">
        <v>0</v>
      </c>
    </row>
    <row r="415" spans="1:12" ht="15">
      <c r="A415" s="84" t="s">
        <v>1266</v>
      </c>
      <c r="B415" s="84" t="s">
        <v>1267</v>
      </c>
      <c r="C415" s="84">
        <v>2</v>
      </c>
      <c r="D415" s="118">
        <v>0</v>
      </c>
      <c r="E415" s="118">
        <v>1.1903316981702916</v>
      </c>
      <c r="F415" s="84" t="s">
        <v>1118</v>
      </c>
      <c r="G415" s="84" t="b">
        <v>0</v>
      </c>
      <c r="H415" s="84" t="b">
        <v>0</v>
      </c>
      <c r="I415" s="84" t="b">
        <v>0</v>
      </c>
      <c r="J415" s="84" t="b">
        <v>0</v>
      </c>
      <c r="K415" s="84" t="b">
        <v>0</v>
      </c>
      <c r="L415" s="84" t="b">
        <v>0</v>
      </c>
    </row>
    <row r="416" spans="1:12" ht="15">
      <c r="A416" s="84" t="s">
        <v>1267</v>
      </c>
      <c r="B416" s="84" t="s">
        <v>1268</v>
      </c>
      <c r="C416" s="84">
        <v>2</v>
      </c>
      <c r="D416" s="118">
        <v>0</v>
      </c>
      <c r="E416" s="118">
        <v>1.1903316981702916</v>
      </c>
      <c r="F416" s="84" t="s">
        <v>1118</v>
      </c>
      <c r="G416" s="84" t="b">
        <v>0</v>
      </c>
      <c r="H416" s="84" t="b">
        <v>0</v>
      </c>
      <c r="I416" s="84" t="b">
        <v>0</v>
      </c>
      <c r="J416" s="84" t="b">
        <v>0</v>
      </c>
      <c r="K416" s="84" t="b">
        <v>0</v>
      </c>
      <c r="L416" s="84" t="b">
        <v>0</v>
      </c>
    </row>
    <row r="417" spans="1:12" ht="15">
      <c r="A417" s="84" t="s">
        <v>1268</v>
      </c>
      <c r="B417" s="84" t="s">
        <v>1269</v>
      </c>
      <c r="C417" s="84">
        <v>2</v>
      </c>
      <c r="D417" s="118">
        <v>0</v>
      </c>
      <c r="E417" s="118">
        <v>1.1903316981702916</v>
      </c>
      <c r="F417" s="84" t="s">
        <v>1118</v>
      </c>
      <c r="G417" s="84" t="b">
        <v>0</v>
      </c>
      <c r="H417" s="84" t="b">
        <v>0</v>
      </c>
      <c r="I417" s="84" t="b">
        <v>0</v>
      </c>
      <c r="J417" s="84" t="b">
        <v>0</v>
      </c>
      <c r="K417" s="84" t="b">
        <v>0</v>
      </c>
      <c r="L417" s="84" t="b">
        <v>0</v>
      </c>
    </row>
    <row r="418" spans="1:12" ht="15">
      <c r="A418" s="84" t="s">
        <v>1269</v>
      </c>
      <c r="B418" s="84" t="s">
        <v>1270</v>
      </c>
      <c r="C418" s="84">
        <v>2</v>
      </c>
      <c r="D418" s="118">
        <v>0</v>
      </c>
      <c r="E418" s="118">
        <v>1.1903316981702916</v>
      </c>
      <c r="F418" s="84" t="s">
        <v>1118</v>
      </c>
      <c r="G418" s="84" t="b">
        <v>0</v>
      </c>
      <c r="H418" s="84" t="b">
        <v>0</v>
      </c>
      <c r="I418" s="84" t="b">
        <v>0</v>
      </c>
      <c r="J418" s="84" t="b">
        <v>0</v>
      </c>
      <c r="K418" s="84" t="b">
        <v>0</v>
      </c>
      <c r="L418" s="84" t="b">
        <v>0</v>
      </c>
    </row>
    <row r="419" spans="1:12" ht="15">
      <c r="A419" s="84" t="s">
        <v>1270</v>
      </c>
      <c r="B419" s="84" t="s">
        <v>1212</v>
      </c>
      <c r="C419" s="84">
        <v>2</v>
      </c>
      <c r="D419" s="118">
        <v>0</v>
      </c>
      <c r="E419" s="118">
        <v>1.1903316981702916</v>
      </c>
      <c r="F419" s="84" t="s">
        <v>1118</v>
      </c>
      <c r="G419" s="84" t="b">
        <v>0</v>
      </c>
      <c r="H419" s="84" t="b">
        <v>0</v>
      </c>
      <c r="I419" s="84" t="b">
        <v>0</v>
      </c>
      <c r="J419" s="84" t="b">
        <v>0</v>
      </c>
      <c r="K419" s="84" t="b">
        <v>0</v>
      </c>
      <c r="L419" s="84" t="b">
        <v>0</v>
      </c>
    </row>
    <row r="420" spans="1:12" ht="15">
      <c r="A420" s="84" t="s">
        <v>1212</v>
      </c>
      <c r="B420" s="84" t="s">
        <v>1514</v>
      </c>
      <c r="C420" s="84">
        <v>2</v>
      </c>
      <c r="D420" s="118">
        <v>0</v>
      </c>
      <c r="E420" s="118">
        <v>1.1903316981702916</v>
      </c>
      <c r="F420" s="84" t="s">
        <v>1118</v>
      </c>
      <c r="G420" s="84" t="b">
        <v>0</v>
      </c>
      <c r="H420" s="84" t="b">
        <v>0</v>
      </c>
      <c r="I420" s="84" t="b">
        <v>0</v>
      </c>
      <c r="J420" s="84" t="b">
        <v>0</v>
      </c>
      <c r="K420" s="84" t="b">
        <v>0</v>
      </c>
      <c r="L420" s="84" t="b">
        <v>0</v>
      </c>
    </row>
    <row r="421" spans="1:12" ht="15">
      <c r="A421" s="84" t="s">
        <v>1514</v>
      </c>
      <c r="B421" s="84" t="s">
        <v>1555</v>
      </c>
      <c r="C421" s="84">
        <v>2</v>
      </c>
      <c r="D421" s="118">
        <v>0</v>
      </c>
      <c r="E421" s="118">
        <v>1.1903316981702916</v>
      </c>
      <c r="F421" s="84" t="s">
        <v>1118</v>
      </c>
      <c r="G421" s="84" t="b">
        <v>0</v>
      </c>
      <c r="H421" s="84" t="b">
        <v>0</v>
      </c>
      <c r="I421" s="84" t="b">
        <v>0</v>
      </c>
      <c r="J421" s="84" t="b">
        <v>0</v>
      </c>
      <c r="K421" s="84" t="b">
        <v>0</v>
      </c>
      <c r="L421" s="84" t="b">
        <v>0</v>
      </c>
    </row>
    <row r="422" spans="1:12" ht="15">
      <c r="A422" s="84" t="s">
        <v>1555</v>
      </c>
      <c r="B422" s="84" t="s">
        <v>1556</v>
      </c>
      <c r="C422" s="84">
        <v>2</v>
      </c>
      <c r="D422" s="118">
        <v>0</v>
      </c>
      <c r="E422" s="118">
        <v>1.1903316981702916</v>
      </c>
      <c r="F422" s="84" t="s">
        <v>1118</v>
      </c>
      <c r="G422" s="84" t="b">
        <v>0</v>
      </c>
      <c r="H422" s="84" t="b">
        <v>0</v>
      </c>
      <c r="I422" s="84" t="b">
        <v>0</v>
      </c>
      <c r="J422" s="84" t="b">
        <v>0</v>
      </c>
      <c r="K422" s="84" t="b">
        <v>0</v>
      </c>
      <c r="L42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1667</v>
      </c>
      <c r="B2" s="122" t="s">
        <v>1668</v>
      </c>
      <c r="C2" s="119" t="s">
        <v>1669</v>
      </c>
    </row>
    <row r="3" spans="1:3" ht="15">
      <c r="A3" s="121" t="s">
        <v>1110</v>
      </c>
      <c r="B3" s="121" t="s">
        <v>1110</v>
      </c>
      <c r="C3" s="34">
        <v>41</v>
      </c>
    </row>
    <row r="4" spans="1:3" ht="15">
      <c r="A4" s="121" t="s">
        <v>1110</v>
      </c>
      <c r="B4" s="121" t="s">
        <v>1111</v>
      </c>
      <c r="C4" s="34">
        <v>1</v>
      </c>
    </row>
    <row r="5" spans="1:3" ht="15">
      <c r="A5" s="121" t="s">
        <v>1110</v>
      </c>
      <c r="B5" s="121" t="s">
        <v>1115</v>
      </c>
      <c r="C5" s="34">
        <v>1</v>
      </c>
    </row>
    <row r="6" spans="1:3" ht="15">
      <c r="A6" s="121" t="s">
        <v>1110</v>
      </c>
      <c r="B6" s="121" t="s">
        <v>1116</v>
      </c>
      <c r="C6" s="34">
        <v>3</v>
      </c>
    </row>
    <row r="7" spans="1:3" ht="15">
      <c r="A7" s="121" t="s">
        <v>1110</v>
      </c>
      <c r="B7" s="121" t="s">
        <v>1117</v>
      </c>
      <c r="C7" s="34">
        <v>2</v>
      </c>
    </row>
    <row r="8" spans="1:3" ht="15">
      <c r="A8" s="121" t="s">
        <v>1111</v>
      </c>
      <c r="B8" s="121" t="s">
        <v>1110</v>
      </c>
      <c r="C8" s="34">
        <v>1</v>
      </c>
    </row>
    <row r="9" spans="1:3" ht="15">
      <c r="A9" s="121" t="s">
        <v>1111</v>
      </c>
      <c r="B9" s="121" t="s">
        <v>1111</v>
      </c>
      <c r="C9" s="34">
        <v>13</v>
      </c>
    </row>
    <row r="10" spans="1:3" ht="15">
      <c r="A10" s="121" t="s">
        <v>1112</v>
      </c>
      <c r="B10" s="121" t="s">
        <v>1110</v>
      </c>
      <c r="C10" s="34">
        <v>1</v>
      </c>
    </row>
    <row r="11" spans="1:3" ht="15">
      <c r="A11" s="121" t="s">
        <v>1112</v>
      </c>
      <c r="B11" s="121" t="s">
        <v>1112</v>
      </c>
      <c r="C11" s="34">
        <v>10</v>
      </c>
    </row>
    <row r="12" spans="1:3" ht="15">
      <c r="A12" s="121" t="s">
        <v>1113</v>
      </c>
      <c r="B12" s="121" t="s">
        <v>1110</v>
      </c>
      <c r="C12" s="34">
        <v>7</v>
      </c>
    </row>
    <row r="13" spans="1:3" ht="15">
      <c r="A13" s="121" t="s">
        <v>1113</v>
      </c>
      <c r="B13" s="121" t="s">
        <v>1113</v>
      </c>
      <c r="C13" s="34">
        <v>22</v>
      </c>
    </row>
    <row r="14" spans="1:3" ht="15">
      <c r="A14" s="121" t="s">
        <v>1113</v>
      </c>
      <c r="B14" s="121" t="s">
        <v>1115</v>
      </c>
      <c r="C14" s="34">
        <v>1</v>
      </c>
    </row>
    <row r="15" spans="1:3" ht="15">
      <c r="A15" s="121" t="s">
        <v>1114</v>
      </c>
      <c r="B15" s="121" t="s">
        <v>1110</v>
      </c>
      <c r="C15" s="34">
        <v>2</v>
      </c>
    </row>
    <row r="16" spans="1:3" ht="15">
      <c r="A16" s="121" t="s">
        <v>1114</v>
      </c>
      <c r="B16" s="121" t="s">
        <v>1114</v>
      </c>
      <c r="C16" s="34">
        <v>6</v>
      </c>
    </row>
    <row r="17" spans="1:3" ht="15">
      <c r="A17" s="121" t="s">
        <v>1115</v>
      </c>
      <c r="B17" s="121" t="s">
        <v>1110</v>
      </c>
      <c r="C17" s="34">
        <v>3</v>
      </c>
    </row>
    <row r="18" spans="1:3" ht="15">
      <c r="A18" s="121" t="s">
        <v>1115</v>
      </c>
      <c r="B18" s="121" t="s">
        <v>1115</v>
      </c>
      <c r="C18" s="34">
        <v>4</v>
      </c>
    </row>
    <row r="19" spans="1:3" ht="15">
      <c r="A19" s="121" t="s">
        <v>1116</v>
      </c>
      <c r="B19" s="121" t="s">
        <v>1110</v>
      </c>
      <c r="C19" s="34">
        <v>3</v>
      </c>
    </row>
    <row r="20" spans="1:3" ht="15">
      <c r="A20" s="121" t="s">
        <v>1116</v>
      </c>
      <c r="B20" s="121" t="s">
        <v>1113</v>
      </c>
      <c r="C20" s="34">
        <v>1</v>
      </c>
    </row>
    <row r="21" spans="1:3" ht="15">
      <c r="A21" s="121" t="s">
        <v>1116</v>
      </c>
      <c r="B21" s="121" t="s">
        <v>1116</v>
      </c>
      <c r="C21" s="34">
        <v>6</v>
      </c>
    </row>
    <row r="22" spans="1:3" ht="15">
      <c r="A22" s="121" t="s">
        <v>1117</v>
      </c>
      <c r="B22" s="121" t="s">
        <v>1110</v>
      </c>
      <c r="C22" s="34">
        <v>1</v>
      </c>
    </row>
    <row r="23" spans="1:3" ht="15">
      <c r="A23" s="121" t="s">
        <v>1117</v>
      </c>
      <c r="B23" s="121" t="s">
        <v>1117</v>
      </c>
      <c r="C23" s="34">
        <v>2</v>
      </c>
    </row>
    <row r="24" spans="1:3" ht="15">
      <c r="A24" s="121" t="s">
        <v>1118</v>
      </c>
      <c r="B24" s="121" t="s">
        <v>1118</v>
      </c>
      <c r="C2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1688</v>
      </c>
      <c r="B1" s="13" t="s">
        <v>17</v>
      </c>
    </row>
    <row r="2" spans="1:2" ht="15">
      <c r="A2" s="78" t="s">
        <v>1689</v>
      </c>
      <c r="B2" s="78" t="s">
        <v>1695</v>
      </c>
    </row>
    <row r="3" spans="1:2" ht="15">
      <c r="A3" s="78" t="s">
        <v>1690</v>
      </c>
      <c r="B3" s="78" t="s">
        <v>1696</v>
      </c>
    </row>
    <row r="4" spans="1:2" ht="15">
      <c r="A4" s="78" t="s">
        <v>1691</v>
      </c>
      <c r="B4" s="78" t="s">
        <v>1697</v>
      </c>
    </row>
    <row r="5" spans="1:2" ht="15">
      <c r="A5" s="78" t="s">
        <v>1692</v>
      </c>
      <c r="B5" s="78" t="s">
        <v>1698</v>
      </c>
    </row>
    <row r="6" spans="1:2" ht="15">
      <c r="A6" s="78" t="s">
        <v>1693</v>
      </c>
      <c r="B6" s="78" t="s">
        <v>1699</v>
      </c>
    </row>
    <row r="7" spans="1:2" ht="15">
      <c r="A7" s="78" t="s">
        <v>1694</v>
      </c>
      <c r="B7" s="78" t="s">
        <v>1696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1109</v>
      </c>
      <c r="BB2" s="13" t="s">
        <v>1129</v>
      </c>
      <c r="BC2" s="13" t="s">
        <v>1130</v>
      </c>
      <c r="BD2" s="119" t="s">
        <v>1656</v>
      </c>
      <c r="BE2" s="119" t="s">
        <v>1657</v>
      </c>
      <c r="BF2" s="119" t="s">
        <v>1658</v>
      </c>
      <c r="BG2" s="119" t="s">
        <v>1659</v>
      </c>
      <c r="BH2" s="119" t="s">
        <v>1660</v>
      </c>
      <c r="BI2" s="119" t="s">
        <v>1661</v>
      </c>
      <c r="BJ2" s="119" t="s">
        <v>1662</v>
      </c>
      <c r="BK2" s="119" t="s">
        <v>1663</v>
      </c>
      <c r="BL2" s="119" t="s">
        <v>1664</v>
      </c>
    </row>
    <row r="3" spans="1:64" ht="15" customHeight="1">
      <c r="A3" s="64" t="s">
        <v>212</v>
      </c>
      <c r="B3" s="64" t="s">
        <v>224</v>
      </c>
      <c r="C3" s="65"/>
      <c r="D3" s="66"/>
      <c r="E3" s="67"/>
      <c r="F3" s="68"/>
      <c r="G3" s="65"/>
      <c r="H3" s="69"/>
      <c r="I3" s="70"/>
      <c r="J3" s="70"/>
      <c r="K3" s="34" t="s">
        <v>65</v>
      </c>
      <c r="L3" s="71">
        <v>3</v>
      </c>
      <c r="M3" s="71"/>
      <c r="N3" s="72"/>
      <c r="O3" s="78" t="s">
        <v>280</v>
      </c>
      <c r="P3" s="80">
        <v>43760.55068287037</v>
      </c>
      <c r="Q3" s="78" t="s">
        <v>282</v>
      </c>
      <c r="R3" s="82" t="s">
        <v>328</v>
      </c>
      <c r="S3" s="78" t="s">
        <v>344</v>
      </c>
      <c r="T3" s="78" t="s">
        <v>356</v>
      </c>
      <c r="U3" s="78"/>
      <c r="V3" s="82" t="s">
        <v>392</v>
      </c>
      <c r="W3" s="80">
        <v>43760.55068287037</v>
      </c>
      <c r="X3" s="82" t="s">
        <v>431</v>
      </c>
      <c r="Y3" s="78"/>
      <c r="Z3" s="78"/>
      <c r="AA3" s="84" t="s">
        <v>500</v>
      </c>
      <c r="AB3" s="78"/>
      <c r="AC3" s="78" t="b">
        <v>0</v>
      </c>
      <c r="AD3" s="78">
        <v>8</v>
      </c>
      <c r="AE3" s="84" t="s">
        <v>571</v>
      </c>
      <c r="AF3" s="78" t="b">
        <v>0</v>
      </c>
      <c r="AG3" s="78" t="s">
        <v>576</v>
      </c>
      <c r="AH3" s="78"/>
      <c r="AI3" s="84" t="s">
        <v>571</v>
      </c>
      <c r="AJ3" s="78" t="b">
        <v>0</v>
      </c>
      <c r="AK3" s="78">
        <v>3</v>
      </c>
      <c r="AL3" s="84" t="s">
        <v>571</v>
      </c>
      <c r="AM3" s="78" t="s">
        <v>578</v>
      </c>
      <c r="AN3" s="78" t="b">
        <v>0</v>
      </c>
      <c r="AO3" s="84" t="s">
        <v>500</v>
      </c>
      <c r="AP3" s="78" t="s">
        <v>588</v>
      </c>
      <c r="AQ3" s="78">
        <v>0</v>
      </c>
      <c r="AR3" s="78">
        <v>0</v>
      </c>
      <c r="AS3" s="78"/>
      <c r="AT3" s="78"/>
      <c r="AU3" s="78"/>
      <c r="AV3" s="78"/>
      <c r="AW3" s="78"/>
      <c r="AX3" s="78"/>
      <c r="AY3" s="78"/>
      <c r="AZ3" s="78"/>
      <c r="BA3">
        <v>1</v>
      </c>
      <c r="BB3" s="78" t="str">
        <f>REPLACE(INDEX(GroupVertices[Group],MATCH(Edges25[[#This Row],[Vertex 1]],GroupVertices[Vertex],0)),1,1,"")</f>
        <v>4</v>
      </c>
      <c r="BC3" s="78" t="str">
        <f>REPLACE(INDEX(GroupVertices[Group],MATCH(Edges25[[#This Row],[Vertex 2]],GroupVertices[Vertex],0)),1,1,"")</f>
        <v>4</v>
      </c>
      <c r="BD3" s="48"/>
      <c r="BE3" s="49"/>
      <c r="BF3" s="48"/>
      <c r="BG3" s="49"/>
      <c r="BH3" s="48"/>
      <c r="BI3" s="49"/>
      <c r="BJ3" s="48"/>
      <c r="BK3" s="49"/>
      <c r="BL3" s="48"/>
    </row>
    <row r="4" spans="1:64" ht="15" customHeight="1">
      <c r="A4" s="64" t="s">
        <v>213</v>
      </c>
      <c r="B4" s="64" t="s">
        <v>212</v>
      </c>
      <c r="C4" s="65"/>
      <c r="D4" s="66"/>
      <c r="E4" s="67"/>
      <c r="F4" s="68"/>
      <c r="G4" s="65"/>
      <c r="H4" s="69"/>
      <c r="I4" s="70"/>
      <c r="J4" s="70"/>
      <c r="K4" s="34" t="s">
        <v>66</v>
      </c>
      <c r="L4" s="77">
        <v>9</v>
      </c>
      <c r="M4" s="77"/>
      <c r="N4" s="72"/>
      <c r="O4" s="79" t="s">
        <v>280</v>
      </c>
      <c r="P4" s="81">
        <v>43761.41065972222</v>
      </c>
      <c r="Q4" s="79" t="s">
        <v>283</v>
      </c>
      <c r="R4" s="79"/>
      <c r="S4" s="79"/>
      <c r="T4" s="79"/>
      <c r="U4" s="79"/>
      <c r="V4" s="83" t="s">
        <v>393</v>
      </c>
      <c r="W4" s="81">
        <v>43761.41065972222</v>
      </c>
      <c r="X4" s="83" t="s">
        <v>432</v>
      </c>
      <c r="Y4" s="79"/>
      <c r="Z4" s="79"/>
      <c r="AA4" s="85" t="s">
        <v>501</v>
      </c>
      <c r="AB4" s="79"/>
      <c r="AC4" s="79" t="b">
        <v>0</v>
      </c>
      <c r="AD4" s="79">
        <v>0</v>
      </c>
      <c r="AE4" s="85" t="s">
        <v>571</v>
      </c>
      <c r="AF4" s="79" t="b">
        <v>0</v>
      </c>
      <c r="AG4" s="79" t="s">
        <v>576</v>
      </c>
      <c r="AH4" s="79"/>
      <c r="AI4" s="85" t="s">
        <v>571</v>
      </c>
      <c r="AJ4" s="79" t="b">
        <v>0</v>
      </c>
      <c r="AK4" s="79">
        <v>3</v>
      </c>
      <c r="AL4" s="85" t="s">
        <v>500</v>
      </c>
      <c r="AM4" s="79" t="s">
        <v>579</v>
      </c>
      <c r="AN4" s="79" t="b">
        <v>0</v>
      </c>
      <c r="AO4" s="85" t="s">
        <v>500</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v>1</v>
      </c>
      <c r="BE4" s="49">
        <v>5</v>
      </c>
      <c r="BF4" s="48">
        <v>0</v>
      </c>
      <c r="BG4" s="49">
        <v>0</v>
      </c>
      <c r="BH4" s="48">
        <v>0</v>
      </c>
      <c r="BI4" s="49">
        <v>0</v>
      </c>
      <c r="BJ4" s="48">
        <v>19</v>
      </c>
      <c r="BK4" s="49">
        <v>95</v>
      </c>
      <c r="BL4" s="48">
        <v>20</v>
      </c>
    </row>
    <row r="5" spans="1:64" ht="15">
      <c r="A5" s="64" t="s">
        <v>214</v>
      </c>
      <c r="B5" s="64" t="s">
        <v>256</v>
      </c>
      <c r="C5" s="65"/>
      <c r="D5" s="66"/>
      <c r="E5" s="67"/>
      <c r="F5" s="68"/>
      <c r="G5" s="65"/>
      <c r="H5" s="69"/>
      <c r="I5" s="70"/>
      <c r="J5" s="70"/>
      <c r="K5" s="34" t="s">
        <v>65</v>
      </c>
      <c r="L5" s="77">
        <v>10</v>
      </c>
      <c r="M5" s="77"/>
      <c r="N5" s="72"/>
      <c r="O5" s="79" t="s">
        <v>280</v>
      </c>
      <c r="P5" s="81">
        <v>43761.447905092595</v>
      </c>
      <c r="Q5" s="79" t="s">
        <v>284</v>
      </c>
      <c r="R5" s="79"/>
      <c r="S5" s="79"/>
      <c r="T5" s="79" t="s">
        <v>357</v>
      </c>
      <c r="U5" s="83" t="s">
        <v>381</v>
      </c>
      <c r="V5" s="83" t="s">
        <v>381</v>
      </c>
      <c r="W5" s="81">
        <v>43761.447905092595</v>
      </c>
      <c r="X5" s="83" t="s">
        <v>433</v>
      </c>
      <c r="Y5" s="79"/>
      <c r="Z5" s="79"/>
      <c r="AA5" s="85" t="s">
        <v>502</v>
      </c>
      <c r="AB5" s="79"/>
      <c r="AC5" s="79" t="b">
        <v>0</v>
      </c>
      <c r="AD5" s="79">
        <v>1</v>
      </c>
      <c r="AE5" s="85" t="s">
        <v>571</v>
      </c>
      <c r="AF5" s="79" t="b">
        <v>0</v>
      </c>
      <c r="AG5" s="79" t="s">
        <v>576</v>
      </c>
      <c r="AH5" s="79"/>
      <c r="AI5" s="85" t="s">
        <v>571</v>
      </c>
      <c r="AJ5" s="79" t="b">
        <v>0</v>
      </c>
      <c r="AK5" s="79">
        <v>1</v>
      </c>
      <c r="AL5" s="85" t="s">
        <v>571</v>
      </c>
      <c r="AM5" s="79" t="s">
        <v>579</v>
      </c>
      <c r="AN5" s="79" t="b">
        <v>0</v>
      </c>
      <c r="AO5" s="85" t="s">
        <v>502</v>
      </c>
      <c r="AP5" s="79" t="s">
        <v>176</v>
      </c>
      <c r="AQ5" s="79">
        <v>0</v>
      </c>
      <c r="AR5" s="79">
        <v>0</v>
      </c>
      <c r="AS5" s="79"/>
      <c r="AT5" s="79"/>
      <c r="AU5" s="79"/>
      <c r="AV5" s="79"/>
      <c r="AW5" s="79"/>
      <c r="AX5" s="79"/>
      <c r="AY5" s="79"/>
      <c r="AZ5" s="79"/>
      <c r="BA5">
        <v>1</v>
      </c>
      <c r="BB5" s="78" t="str">
        <f>REPLACE(INDEX(GroupVertices[Group],MATCH(Edges25[[#This Row],[Vertex 1]],GroupVertices[Vertex],0)),1,1,"")</f>
        <v>8</v>
      </c>
      <c r="BC5" s="78" t="str">
        <f>REPLACE(INDEX(GroupVertices[Group],MATCH(Edges25[[#This Row],[Vertex 2]],GroupVertices[Vertex],0)),1,1,"")</f>
        <v>8</v>
      </c>
      <c r="BD5" s="48"/>
      <c r="BE5" s="49"/>
      <c r="BF5" s="48"/>
      <c r="BG5" s="49"/>
      <c r="BH5" s="48"/>
      <c r="BI5" s="49"/>
      <c r="BJ5" s="48"/>
      <c r="BK5" s="49"/>
      <c r="BL5" s="48"/>
    </row>
    <row r="6" spans="1:64" ht="15">
      <c r="A6" s="64" t="s">
        <v>215</v>
      </c>
      <c r="B6" s="64" t="s">
        <v>228</v>
      </c>
      <c r="C6" s="65"/>
      <c r="D6" s="66"/>
      <c r="E6" s="67"/>
      <c r="F6" s="68"/>
      <c r="G6" s="65"/>
      <c r="H6" s="69"/>
      <c r="I6" s="70"/>
      <c r="J6" s="70"/>
      <c r="K6" s="34" t="s">
        <v>65</v>
      </c>
      <c r="L6" s="77">
        <v>12</v>
      </c>
      <c r="M6" s="77"/>
      <c r="N6" s="72"/>
      <c r="O6" s="79" t="s">
        <v>280</v>
      </c>
      <c r="P6" s="81">
        <v>43762.35775462963</v>
      </c>
      <c r="Q6" s="79" t="s">
        <v>285</v>
      </c>
      <c r="R6" s="79"/>
      <c r="S6" s="79"/>
      <c r="T6" s="79"/>
      <c r="U6" s="79"/>
      <c r="V6" s="83" t="s">
        <v>394</v>
      </c>
      <c r="W6" s="81">
        <v>43762.35775462963</v>
      </c>
      <c r="X6" s="83" t="s">
        <v>434</v>
      </c>
      <c r="Y6" s="79"/>
      <c r="Z6" s="79"/>
      <c r="AA6" s="85" t="s">
        <v>503</v>
      </c>
      <c r="AB6" s="79"/>
      <c r="AC6" s="79" t="b">
        <v>0</v>
      </c>
      <c r="AD6" s="79">
        <v>0</v>
      </c>
      <c r="AE6" s="85" t="s">
        <v>571</v>
      </c>
      <c r="AF6" s="79" t="b">
        <v>0</v>
      </c>
      <c r="AG6" s="79" t="s">
        <v>576</v>
      </c>
      <c r="AH6" s="79"/>
      <c r="AI6" s="85" t="s">
        <v>571</v>
      </c>
      <c r="AJ6" s="79" t="b">
        <v>0</v>
      </c>
      <c r="AK6" s="79">
        <v>4</v>
      </c>
      <c r="AL6" s="85" t="s">
        <v>529</v>
      </c>
      <c r="AM6" s="79" t="s">
        <v>580</v>
      </c>
      <c r="AN6" s="79" t="b">
        <v>0</v>
      </c>
      <c r="AO6" s="85" t="s">
        <v>529</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14</v>
      </c>
      <c r="BK6" s="49">
        <v>100</v>
      </c>
      <c r="BL6" s="48">
        <v>14</v>
      </c>
    </row>
    <row r="7" spans="1:64" ht="15">
      <c r="A7" s="64" t="s">
        <v>216</v>
      </c>
      <c r="B7" s="64" t="s">
        <v>246</v>
      </c>
      <c r="C7" s="65"/>
      <c r="D7" s="66"/>
      <c r="E7" s="67"/>
      <c r="F7" s="68"/>
      <c r="G7" s="65"/>
      <c r="H7" s="69"/>
      <c r="I7" s="70"/>
      <c r="J7" s="70"/>
      <c r="K7" s="34" t="s">
        <v>65</v>
      </c>
      <c r="L7" s="77">
        <v>13</v>
      </c>
      <c r="M7" s="77"/>
      <c r="N7" s="72"/>
      <c r="O7" s="79" t="s">
        <v>280</v>
      </c>
      <c r="P7" s="81">
        <v>43762.40509259259</v>
      </c>
      <c r="Q7" s="79" t="s">
        <v>286</v>
      </c>
      <c r="R7" s="79"/>
      <c r="S7" s="79"/>
      <c r="T7" s="79" t="s">
        <v>358</v>
      </c>
      <c r="U7" s="83" t="s">
        <v>382</v>
      </c>
      <c r="V7" s="83" t="s">
        <v>382</v>
      </c>
      <c r="W7" s="81">
        <v>43762.40509259259</v>
      </c>
      <c r="X7" s="83" t="s">
        <v>435</v>
      </c>
      <c r="Y7" s="79"/>
      <c r="Z7" s="79"/>
      <c r="AA7" s="85" t="s">
        <v>504</v>
      </c>
      <c r="AB7" s="79"/>
      <c r="AC7" s="79" t="b">
        <v>0</v>
      </c>
      <c r="AD7" s="79">
        <v>0</v>
      </c>
      <c r="AE7" s="85" t="s">
        <v>571</v>
      </c>
      <c r="AF7" s="79" t="b">
        <v>0</v>
      </c>
      <c r="AG7" s="79" t="s">
        <v>577</v>
      </c>
      <c r="AH7" s="79"/>
      <c r="AI7" s="85" t="s">
        <v>571</v>
      </c>
      <c r="AJ7" s="79" t="b">
        <v>0</v>
      </c>
      <c r="AK7" s="79">
        <v>0</v>
      </c>
      <c r="AL7" s="85" t="s">
        <v>571</v>
      </c>
      <c r="AM7" s="79" t="s">
        <v>581</v>
      </c>
      <c r="AN7" s="79" t="b">
        <v>0</v>
      </c>
      <c r="AO7" s="85" t="s">
        <v>504</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5</v>
      </c>
      <c r="BE7" s="49">
        <v>17.857142857142858</v>
      </c>
      <c r="BF7" s="48">
        <v>0</v>
      </c>
      <c r="BG7" s="49">
        <v>0</v>
      </c>
      <c r="BH7" s="48">
        <v>0</v>
      </c>
      <c r="BI7" s="49">
        <v>0</v>
      </c>
      <c r="BJ7" s="48">
        <v>23</v>
      </c>
      <c r="BK7" s="49">
        <v>82.14285714285714</v>
      </c>
      <c r="BL7" s="48">
        <v>28</v>
      </c>
    </row>
    <row r="8" spans="1:64" ht="15">
      <c r="A8" s="64" t="s">
        <v>217</v>
      </c>
      <c r="B8" s="64" t="s">
        <v>228</v>
      </c>
      <c r="C8" s="65"/>
      <c r="D8" s="66"/>
      <c r="E8" s="67"/>
      <c r="F8" s="68"/>
      <c r="G8" s="65"/>
      <c r="H8" s="69"/>
      <c r="I8" s="70"/>
      <c r="J8" s="70"/>
      <c r="K8" s="34" t="s">
        <v>65</v>
      </c>
      <c r="L8" s="77">
        <v>14</v>
      </c>
      <c r="M8" s="77"/>
      <c r="N8" s="72"/>
      <c r="O8" s="79" t="s">
        <v>280</v>
      </c>
      <c r="P8" s="81">
        <v>43762.490335648145</v>
      </c>
      <c r="Q8" s="79" t="s">
        <v>285</v>
      </c>
      <c r="R8" s="79"/>
      <c r="S8" s="79"/>
      <c r="T8" s="79"/>
      <c r="U8" s="79"/>
      <c r="V8" s="83" t="s">
        <v>395</v>
      </c>
      <c r="W8" s="81">
        <v>43762.490335648145</v>
      </c>
      <c r="X8" s="83" t="s">
        <v>436</v>
      </c>
      <c r="Y8" s="79"/>
      <c r="Z8" s="79"/>
      <c r="AA8" s="85" t="s">
        <v>505</v>
      </c>
      <c r="AB8" s="79"/>
      <c r="AC8" s="79" t="b">
        <v>0</v>
      </c>
      <c r="AD8" s="79">
        <v>0</v>
      </c>
      <c r="AE8" s="85" t="s">
        <v>571</v>
      </c>
      <c r="AF8" s="79" t="b">
        <v>0</v>
      </c>
      <c r="AG8" s="79" t="s">
        <v>576</v>
      </c>
      <c r="AH8" s="79"/>
      <c r="AI8" s="85" t="s">
        <v>571</v>
      </c>
      <c r="AJ8" s="79" t="b">
        <v>0</v>
      </c>
      <c r="AK8" s="79">
        <v>7</v>
      </c>
      <c r="AL8" s="85" t="s">
        <v>529</v>
      </c>
      <c r="AM8" s="79" t="s">
        <v>582</v>
      </c>
      <c r="AN8" s="79" t="b">
        <v>0</v>
      </c>
      <c r="AO8" s="85" t="s">
        <v>529</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14</v>
      </c>
      <c r="BK8" s="49">
        <v>100</v>
      </c>
      <c r="BL8" s="48">
        <v>14</v>
      </c>
    </row>
    <row r="9" spans="1:64" ht="15">
      <c r="A9" s="64" t="s">
        <v>218</v>
      </c>
      <c r="B9" s="64" t="s">
        <v>258</v>
      </c>
      <c r="C9" s="65"/>
      <c r="D9" s="66"/>
      <c r="E9" s="67"/>
      <c r="F9" s="68"/>
      <c r="G9" s="65"/>
      <c r="H9" s="69"/>
      <c r="I9" s="70"/>
      <c r="J9" s="70"/>
      <c r="K9" s="34" t="s">
        <v>65</v>
      </c>
      <c r="L9" s="77">
        <v>15</v>
      </c>
      <c r="M9" s="77"/>
      <c r="N9" s="72"/>
      <c r="O9" s="79" t="s">
        <v>280</v>
      </c>
      <c r="P9" s="81">
        <v>43766.50119212963</v>
      </c>
      <c r="Q9" s="79" t="s">
        <v>287</v>
      </c>
      <c r="R9" s="79"/>
      <c r="S9" s="79"/>
      <c r="T9" s="79" t="s">
        <v>359</v>
      </c>
      <c r="U9" s="79"/>
      <c r="V9" s="83" t="s">
        <v>396</v>
      </c>
      <c r="W9" s="81">
        <v>43766.50119212963</v>
      </c>
      <c r="X9" s="83" t="s">
        <v>437</v>
      </c>
      <c r="Y9" s="79"/>
      <c r="Z9" s="79"/>
      <c r="AA9" s="85" t="s">
        <v>506</v>
      </c>
      <c r="AB9" s="79"/>
      <c r="AC9" s="79" t="b">
        <v>0</v>
      </c>
      <c r="AD9" s="79">
        <v>0</v>
      </c>
      <c r="AE9" s="85" t="s">
        <v>571</v>
      </c>
      <c r="AF9" s="79" t="b">
        <v>0</v>
      </c>
      <c r="AG9" s="79" t="s">
        <v>576</v>
      </c>
      <c r="AH9" s="79"/>
      <c r="AI9" s="85" t="s">
        <v>571</v>
      </c>
      <c r="AJ9" s="79" t="b">
        <v>0</v>
      </c>
      <c r="AK9" s="79">
        <v>4</v>
      </c>
      <c r="AL9" s="85" t="s">
        <v>545</v>
      </c>
      <c r="AM9" s="79" t="s">
        <v>583</v>
      </c>
      <c r="AN9" s="79" t="b">
        <v>0</v>
      </c>
      <c r="AO9" s="85" t="s">
        <v>545</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0</v>
      </c>
      <c r="BE9" s="49">
        <v>0</v>
      </c>
      <c r="BF9" s="48">
        <v>0</v>
      </c>
      <c r="BG9" s="49">
        <v>0</v>
      </c>
      <c r="BH9" s="48">
        <v>0</v>
      </c>
      <c r="BI9" s="49">
        <v>0</v>
      </c>
      <c r="BJ9" s="48">
        <v>14</v>
      </c>
      <c r="BK9" s="49">
        <v>100</v>
      </c>
      <c r="BL9" s="48">
        <v>14</v>
      </c>
    </row>
    <row r="10" spans="1:64" ht="15">
      <c r="A10" s="64" t="s">
        <v>219</v>
      </c>
      <c r="B10" s="64" t="s">
        <v>251</v>
      </c>
      <c r="C10" s="65"/>
      <c r="D10" s="66"/>
      <c r="E10" s="67"/>
      <c r="F10" s="68"/>
      <c r="G10" s="65"/>
      <c r="H10" s="69"/>
      <c r="I10" s="70"/>
      <c r="J10" s="70"/>
      <c r="K10" s="34" t="s">
        <v>65</v>
      </c>
      <c r="L10" s="77">
        <v>18</v>
      </c>
      <c r="M10" s="77"/>
      <c r="N10" s="72"/>
      <c r="O10" s="79" t="s">
        <v>280</v>
      </c>
      <c r="P10" s="81">
        <v>43766.577569444446</v>
      </c>
      <c r="Q10" s="79" t="s">
        <v>288</v>
      </c>
      <c r="R10" s="79"/>
      <c r="S10" s="79"/>
      <c r="T10" s="79"/>
      <c r="U10" s="79"/>
      <c r="V10" s="83" t="s">
        <v>397</v>
      </c>
      <c r="W10" s="81">
        <v>43766.577569444446</v>
      </c>
      <c r="X10" s="83" t="s">
        <v>438</v>
      </c>
      <c r="Y10" s="79"/>
      <c r="Z10" s="79"/>
      <c r="AA10" s="85" t="s">
        <v>507</v>
      </c>
      <c r="AB10" s="79"/>
      <c r="AC10" s="79" t="b">
        <v>0</v>
      </c>
      <c r="AD10" s="79">
        <v>0</v>
      </c>
      <c r="AE10" s="85" t="s">
        <v>571</v>
      </c>
      <c r="AF10" s="79" t="b">
        <v>0</v>
      </c>
      <c r="AG10" s="79" t="s">
        <v>576</v>
      </c>
      <c r="AH10" s="79"/>
      <c r="AI10" s="85" t="s">
        <v>571</v>
      </c>
      <c r="AJ10" s="79" t="b">
        <v>0</v>
      </c>
      <c r="AK10" s="79">
        <v>3</v>
      </c>
      <c r="AL10" s="85" t="s">
        <v>563</v>
      </c>
      <c r="AM10" s="79" t="s">
        <v>578</v>
      </c>
      <c r="AN10" s="79" t="b">
        <v>0</v>
      </c>
      <c r="AO10" s="85" t="s">
        <v>563</v>
      </c>
      <c r="AP10" s="79" t="s">
        <v>176</v>
      </c>
      <c r="AQ10" s="79">
        <v>0</v>
      </c>
      <c r="AR10" s="79">
        <v>0</v>
      </c>
      <c r="AS10" s="79"/>
      <c r="AT10" s="79"/>
      <c r="AU10" s="79"/>
      <c r="AV10" s="79"/>
      <c r="AW10" s="79"/>
      <c r="AX10" s="79"/>
      <c r="AY10" s="79"/>
      <c r="AZ10" s="79"/>
      <c r="BA10">
        <v>1</v>
      </c>
      <c r="BB10" s="78" t="str">
        <f>REPLACE(INDEX(GroupVertices[Group],MATCH(Edges25[[#This Row],[Vertex 1]],GroupVertices[Vertex],0)),1,1,"")</f>
        <v>5</v>
      </c>
      <c r="BC10" s="78" t="str">
        <f>REPLACE(INDEX(GroupVertices[Group],MATCH(Edges25[[#This Row],[Vertex 2]],GroupVertices[Vertex],0)),1,1,"")</f>
        <v>5</v>
      </c>
      <c r="BD10" s="48">
        <v>0</v>
      </c>
      <c r="BE10" s="49">
        <v>0</v>
      </c>
      <c r="BF10" s="48">
        <v>0</v>
      </c>
      <c r="BG10" s="49">
        <v>0</v>
      </c>
      <c r="BH10" s="48">
        <v>0</v>
      </c>
      <c r="BI10" s="49">
        <v>0</v>
      </c>
      <c r="BJ10" s="48">
        <v>14</v>
      </c>
      <c r="BK10" s="49">
        <v>100</v>
      </c>
      <c r="BL10" s="48">
        <v>14</v>
      </c>
    </row>
    <row r="11" spans="1:64" ht="15">
      <c r="A11" s="64" t="s">
        <v>220</v>
      </c>
      <c r="B11" s="64" t="s">
        <v>259</v>
      </c>
      <c r="C11" s="65"/>
      <c r="D11" s="66"/>
      <c r="E11" s="67"/>
      <c r="F11" s="68"/>
      <c r="G11" s="65"/>
      <c r="H11" s="69"/>
      <c r="I11" s="70"/>
      <c r="J11" s="70"/>
      <c r="K11" s="34" t="s">
        <v>65</v>
      </c>
      <c r="L11" s="77">
        <v>19</v>
      </c>
      <c r="M11" s="77"/>
      <c r="N11" s="72"/>
      <c r="O11" s="79" t="s">
        <v>280</v>
      </c>
      <c r="P11" s="81">
        <v>43766.58037037037</v>
      </c>
      <c r="Q11" s="79" t="s">
        <v>289</v>
      </c>
      <c r="R11" s="79"/>
      <c r="S11" s="79"/>
      <c r="T11" s="79"/>
      <c r="U11" s="79"/>
      <c r="V11" s="83" t="s">
        <v>398</v>
      </c>
      <c r="W11" s="81">
        <v>43766.58037037037</v>
      </c>
      <c r="X11" s="83" t="s">
        <v>439</v>
      </c>
      <c r="Y11" s="79"/>
      <c r="Z11" s="79"/>
      <c r="AA11" s="85" t="s">
        <v>508</v>
      </c>
      <c r="AB11" s="85" t="s">
        <v>569</v>
      </c>
      <c r="AC11" s="79" t="b">
        <v>0</v>
      </c>
      <c r="AD11" s="79">
        <v>1</v>
      </c>
      <c r="AE11" s="85" t="s">
        <v>572</v>
      </c>
      <c r="AF11" s="79" t="b">
        <v>0</v>
      </c>
      <c r="AG11" s="79" t="s">
        <v>577</v>
      </c>
      <c r="AH11" s="79"/>
      <c r="AI11" s="85" t="s">
        <v>571</v>
      </c>
      <c r="AJ11" s="79" t="b">
        <v>0</v>
      </c>
      <c r="AK11" s="79">
        <v>0</v>
      </c>
      <c r="AL11" s="85" t="s">
        <v>571</v>
      </c>
      <c r="AM11" s="79" t="s">
        <v>578</v>
      </c>
      <c r="AN11" s="79" t="b">
        <v>0</v>
      </c>
      <c r="AO11" s="85" t="s">
        <v>569</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c r="BE11" s="49"/>
      <c r="BF11" s="48"/>
      <c r="BG11" s="49"/>
      <c r="BH11" s="48"/>
      <c r="BI11" s="49"/>
      <c r="BJ11" s="48"/>
      <c r="BK11" s="49"/>
      <c r="BL11" s="48"/>
    </row>
    <row r="12" spans="1:64" ht="15">
      <c r="A12" s="64" t="s">
        <v>221</v>
      </c>
      <c r="B12" s="64" t="s">
        <v>228</v>
      </c>
      <c r="C12" s="65"/>
      <c r="D12" s="66"/>
      <c r="E12" s="67"/>
      <c r="F12" s="68"/>
      <c r="G12" s="65"/>
      <c r="H12" s="69"/>
      <c r="I12" s="70"/>
      <c r="J12" s="70"/>
      <c r="K12" s="34" t="s">
        <v>65</v>
      </c>
      <c r="L12" s="77">
        <v>32</v>
      </c>
      <c r="M12" s="77"/>
      <c r="N12" s="72"/>
      <c r="O12" s="79" t="s">
        <v>280</v>
      </c>
      <c r="P12" s="81">
        <v>43762.386655092596</v>
      </c>
      <c r="Q12" s="79" t="s">
        <v>285</v>
      </c>
      <c r="R12" s="79"/>
      <c r="S12" s="79"/>
      <c r="T12" s="79"/>
      <c r="U12" s="79"/>
      <c r="V12" s="83" t="s">
        <v>399</v>
      </c>
      <c r="W12" s="81">
        <v>43762.386655092596</v>
      </c>
      <c r="X12" s="83" t="s">
        <v>440</v>
      </c>
      <c r="Y12" s="79"/>
      <c r="Z12" s="79"/>
      <c r="AA12" s="85" t="s">
        <v>509</v>
      </c>
      <c r="AB12" s="79"/>
      <c r="AC12" s="79" t="b">
        <v>0</v>
      </c>
      <c r="AD12" s="79">
        <v>0</v>
      </c>
      <c r="AE12" s="85" t="s">
        <v>571</v>
      </c>
      <c r="AF12" s="79" t="b">
        <v>0</v>
      </c>
      <c r="AG12" s="79" t="s">
        <v>576</v>
      </c>
      <c r="AH12" s="79"/>
      <c r="AI12" s="85" t="s">
        <v>571</v>
      </c>
      <c r="AJ12" s="79" t="b">
        <v>0</v>
      </c>
      <c r="AK12" s="79">
        <v>4</v>
      </c>
      <c r="AL12" s="85" t="s">
        <v>529</v>
      </c>
      <c r="AM12" s="79" t="s">
        <v>584</v>
      </c>
      <c r="AN12" s="79" t="b">
        <v>0</v>
      </c>
      <c r="AO12" s="85" t="s">
        <v>529</v>
      </c>
      <c r="AP12" s="79" t="s">
        <v>176</v>
      </c>
      <c r="AQ12" s="79">
        <v>0</v>
      </c>
      <c r="AR12" s="79">
        <v>0</v>
      </c>
      <c r="AS12" s="79"/>
      <c r="AT12" s="79"/>
      <c r="AU12" s="79"/>
      <c r="AV12" s="79"/>
      <c r="AW12" s="79"/>
      <c r="AX12" s="79"/>
      <c r="AY12" s="79"/>
      <c r="AZ12" s="79"/>
      <c r="BA12">
        <v>1</v>
      </c>
      <c r="BB12" s="78" t="str">
        <f>REPLACE(INDEX(GroupVertices[Group],MATCH(Edges25[[#This Row],[Vertex 1]],GroupVertices[Vertex],0)),1,1,"")</f>
        <v>4</v>
      </c>
      <c r="BC12" s="78" t="str">
        <f>REPLACE(INDEX(GroupVertices[Group],MATCH(Edges25[[#This Row],[Vertex 2]],GroupVertices[Vertex],0)),1,1,"")</f>
        <v>1</v>
      </c>
      <c r="BD12" s="48">
        <v>0</v>
      </c>
      <c r="BE12" s="49">
        <v>0</v>
      </c>
      <c r="BF12" s="48">
        <v>0</v>
      </c>
      <c r="BG12" s="49">
        <v>0</v>
      </c>
      <c r="BH12" s="48">
        <v>0</v>
      </c>
      <c r="BI12" s="49">
        <v>0</v>
      </c>
      <c r="BJ12" s="48">
        <v>14</v>
      </c>
      <c r="BK12" s="49">
        <v>100</v>
      </c>
      <c r="BL12" s="48">
        <v>14</v>
      </c>
    </row>
    <row r="13" spans="1:64" ht="15">
      <c r="A13" s="64" t="s">
        <v>222</v>
      </c>
      <c r="B13" s="64" t="s">
        <v>221</v>
      </c>
      <c r="C13" s="65"/>
      <c r="D13" s="66"/>
      <c r="E13" s="67"/>
      <c r="F13" s="68"/>
      <c r="G13" s="65"/>
      <c r="H13" s="69"/>
      <c r="I13" s="70"/>
      <c r="J13" s="70"/>
      <c r="K13" s="34" t="s">
        <v>65</v>
      </c>
      <c r="L13" s="77">
        <v>33</v>
      </c>
      <c r="M13" s="77"/>
      <c r="N13" s="72"/>
      <c r="O13" s="79" t="s">
        <v>280</v>
      </c>
      <c r="P13" s="81">
        <v>43766.54903935185</v>
      </c>
      <c r="Q13" s="79" t="s">
        <v>290</v>
      </c>
      <c r="R13" s="79"/>
      <c r="S13" s="79"/>
      <c r="T13" s="79"/>
      <c r="U13" s="79"/>
      <c r="V13" s="83" t="s">
        <v>400</v>
      </c>
      <c r="W13" s="81">
        <v>43766.54903935185</v>
      </c>
      <c r="X13" s="83" t="s">
        <v>441</v>
      </c>
      <c r="Y13" s="79"/>
      <c r="Z13" s="79"/>
      <c r="AA13" s="85" t="s">
        <v>510</v>
      </c>
      <c r="AB13" s="85" t="s">
        <v>511</v>
      </c>
      <c r="AC13" s="79" t="b">
        <v>0</v>
      </c>
      <c r="AD13" s="79">
        <v>0</v>
      </c>
      <c r="AE13" s="85" t="s">
        <v>573</v>
      </c>
      <c r="AF13" s="79" t="b">
        <v>0</v>
      </c>
      <c r="AG13" s="79" t="s">
        <v>576</v>
      </c>
      <c r="AH13" s="79"/>
      <c r="AI13" s="85" t="s">
        <v>571</v>
      </c>
      <c r="AJ13" s="79" t="b">
        <v>0</v>
      </c>
      <c r="AK13" s="79">
        <v>0</v>
      </c>
      <c r="AL13" s="85" t="s">
        <v>571</v>
      </c>
      <c r="AM13" s="79" t="s">
        <v>581</v>
      </c>
      <c r="AN13" s="79" t="b">
        <v>0</v>
      </c>
      <c r="AO13" s="85" t="s">
        <v>511</v>
      </c>
      <c r="AP13" s="79" t="s">
        <v>176</v>
      </c>
      <c r="AQ13" s="79">
        <v>0</v>
      </c>
      <c r="AR13" s="79">
        <v>0</v>
      </c>
      <c r="AS13" s="79"/>
      <c r="AT13" s="79"/>
      <c r="AU13" s="79"/>
      <c r="AV13" s="79"/>
      <c r="AW13" s="79"/>
      <c r="AX13" s="79"/>
      <c r="AY13" s="79"/>
      <c r="AZ13" s="79"/>
      <c r="BA13">
        <v>1</v>
      </c>
      <c r="BB13" s="78" t="str">
        <f>REPLACE(INDEX(GroupVertices[Group],MATCH(Edges25[[#This Row],[Vertex 1]],GroupVertices[Vertex],0)),1,1,"")</f>
        <v>4</v>
      </c>
      <c r="BC13" s="78" t="str">
        <f>REPLACE(INDEX(GroupVertices[Group],MATCH(Edges25[[#This Row],[Vertex 2]],GroupVertices[Vertex],0)),1,1,"")</f>
        <v>4</v>
      </c>
      <c r="BD13" s="48"/>
      <c r="BE13" s="49"/>
      <c r="BF13" s="48"/>
      <c r="BG13" s="49"/>
      <c r="BH13" s="48"/>
      <c r="BI13" s="49"/>
      <c r="BJ13" s="48"/>
      <c r="BK13" s="49"/>
      <c r="BL13" s="48"/>
    </row>
    <row r="14" spans="1:64" ht="15">
      <c r="A14" s="64" t="s">
        <v>223</v>
      </c>
      <c r="B14" s="64" t="s">
        <v>221</v>
      </c>
      <c r="C14" s="65"/>
      <c r="D14" s="66"/>
      <c r="E14" s="67"/>
      <c r="F14" s="68"/>
      <c r="G14" s="65"/>
      <c r="H14" s="69"/>
      <c r="I14" s="70"/>
      <c r="J14" s="70"/>
      <c r="K14" s="34" t="s">
        <v>65</v>
      </c>
      <c r="L14" s="77">
        <v>34</v>
      </c>
      <c r="M14" s="77"/>
      <c r="N14" s="72"/>
      <c r="O14" s="79" t="s">
        <v>280</v>
      </c>
      <c r="P14" s="81">
        <v>43766.51159722222</v>
      </c>
      <c r="Q14" s="79" t="s">
        <v>291</v>
      </c>
      <c r="R14" s="83" t="s">
        <v>329</v>
      </c>
      <c r="S14" s="79" t="s">
        <v>345</v>
      </c>
      <c r="T14" s="79" t="s">
        <v>360</v>
      </c>
      <c r="U14" s="79"/>
      <c r="V14" s="83" t="s">
        <v>401</v>
      </c>
      <c r="W14" s="81">
        <v>43766.51159722222</v>
      </c>
      <c r="X14" s="83" t="s">
        <v>442</v>
      </c>
      <c r="Y14" s="79"/>
      <c r="Z14" s="79"/>
      <c r="AA14" s="85" t="s">
        <v>511</v>
      </c>
      <c r="AB14" s="79"/>
      <c r="AC14" s="79" t="b">
        <v>0</v>
      </c>
      <c r="AD14" s="79">
        <v>11</v>
      </c>
      <c r="AE14" s="85" t="s">
        <v>571</v>
      </c>
      <c r="AF14" s="79" t="b">
        <v>0</v>
      </c>
      <c r="AG14" s="79" t="s">
        <v>576</v>
      </c>
      <c r="AH14" s="79"/>
      <c r="AI14" s="85" t="s">
        <v>571</v>
      </c>
      <c r="AJ14" s="79" t="b">
        <v>0</v>
      </c>
      <c r="AK14" s="79">
        <v>1</v>
      </c>
      <c r="AL14" s="85" t="s">
        <v>571</v>
      </c>
      <c r="AM14" s="79" t="s">
        <v>585</v>
      </c>
      <c r="AN14" s="79" t="b">
        <v>0</v>
      </c>
      <c r="AO14" s="85" t="s">
        <v>511</v>
      </c>
      <c r="AP14" s="79" t="s">
        <v>176</v>
      </c>
      <c r="AQ14" s="79">
        <v>0</v>
      </c>
      <c r="AR14" s="79">
        <v>0</v>
      </c>
      <c r="AS14" s="79"/>
      <c r="AT14" s="79"/>
      <c r="AU14" s="79"/>
      <c r="AV14" s="79"/>
      <c r="AW14" s="79"/>
      <c r="AX14" s="79"/>
      <c r="AY14" s="79"/>
      <c r="AZ14" s="79"/>
      <c r="BA14">
        <v>2</v>
      </c>
      <c r="BB14" s="78" t="str">
        <f>REPLACE(INDEX(GroupVertices[Group],MATCH(Edges25[[#This Row],[Vertex 1]],GroupVertices[Vertex],0)),1,1,"")</f>
        <v>4</v>
      </c>
      <c r="BC14" s="78" t="str">
        <f>REPLACE(INDEX(GroupVertices[Group],MATCH(Edges25[[#This Row],[Vertex 2]],GroupVertices[Vertex],0)),1,1,"")</f>
        <v>4</v>
      </c>
      <c r="BD14" s="48"/>
      <c r="BE14" s="49"/>
      <c r="BF14" s="48"/>
      <c r="BG14" s="49"/>
      <c r="BH14" s="48"/>
      <c r="BI14" s="49"/>
      <c r="BJ14" s="48"/>
      <c r="BK14" s="49"/>
      <c r="BL14" s="48"/>
    </row>
    <row r="15" spans="1:64" ht="15">
      <c r="A15" s="64" t="s">
        <v>223</v>
      </c>
      <c r="B15" s="64" t="s">
        <v>221</v>
      </c>
      <c r="C15" s="65"/>
      <c r="D15" s="66"/>
      <c r="E15" s="67"/>
      <c r="F15" s="68"/>
      <c r="G15" s="65"/>
      <c r="H15" s="69"/>
      <c r="I15" s="70"/>
      <c r="J15" s="70"/>
      <c r="K15" s="34" t="s">
        <v>65</v>
      </c>
      <c r="L15" s="77">
        <v>35</v>
      </c>
      <c r="M15" s="77"/>
      <c r="N15" s="72"/>
      <c r="O15" s="79" t="s">
        <v>280</v>
      </c>
      <c r="P15" s="81">
        <v>43766.64863425926</v>
      </c>
      <c r="Q15" s="79" t="s">
        <v>292</v>
      </c>
      <c r="R15" s="79"/>
      <c r="S15" s="79"/>
      <c r="T15" s="79"/>
      <c r="U15" s="79"/>
      <c r="V15" s="83" t="s">
        <v>401</v>
      </c>
      <c r="W15" s="81">
        <v>43766.64863425926</v>
      </c>
      <c r="X15" s="83" t="s">
        <v>443</v>
      </c>
      <c r="Y15" s="79"/>
      <c r="Z15" s="79"/>
      <c r="AA15" s="85" t="s">
        <v>512</v>
      </c>
      <c r="AB15" s="85" t="s">
        <v>510</v>
      </c>
      <c r="AC15" s="79" t="b">
        <v>0</v>
      </c>
      <c r="AD15" s="79">
        <v>1</v>
      </c>
      <c r="AE15" s="85" t="s">
        <v>574</v>
      </c>
      <c r="AF15" s="79" t="b">
        <v>0</v>
      </c>
      <c r="AG15" s="79" t="s">
        <v>576</v>
      </c>
      <c r="AH15" s="79"/>
      <c r="AI15" s="85" t="s">
        <v>571</v>
      </c>
      <c r="AJ15" s="79" t="b">
        <v>0</v>
      </c>
      <c r="AK15" s="79">
        <v>0</v>
      </c>
      <c r="AL15" s="85" t="s">
        <v>571</v>
      </c>
      <c r="AM15" s="79" t="s">
        <v>585</v>
      </c>
      <c r="AN15" s="79" t="b">
        <v>0</v>
      </c>
      <c r="AO15" s="85" t="s">
        <v>510</v>
      </c>
      <c r="AP15" s="79" t="s">
        <v>176</v>
      </c>
      <c r="AQ15" s="79">
        <v>0</v>
      </c>
      <c r="AR15" s="79">
        <v>0</v>
      </c>
      <c r="AS15" s="79"/>
      <c r="AT15" s="79"/>
      <c r="AU15" s="79"/>
      <c r="AV15" s="79"/>
      <c r="AW15" s="79"/>
      <c r="AX15" s="79"/>
      <c r="AY15" s="79"/>
      <c r="AZ15" s="79"/>
      <c r="BA15">
        <v>2</v>
      </c>
      <c r="BB15" s="78" t="str">
        <f>REPLACE(INDEX(GroupVertices[Group],MATCH(Edges25[[#This Row],[Vertex 1]],GroupVertices[Vertex],0)),1,1,"")</f>
        <v>4</v>
      </c>
      <c r="BC15" s="78" t="str">
        <f>REPLACE(INDEX(GroupVertices[Group],MATCH(Edges25[[#This Row],[Vertex 2]],GroupVertices[Vertex],0)),1,1,"")</f>
        <v>4</v>
      </c>
      <c r="BD15" s="48"/>
      <c r="BE15" s="49"/>
      <c r="BF15" s="48"/>
      <c r="BG15" s="49"/>
      <c r="BH15" s="48"/>
      <c r="BI15" s="49"/>
      <c r="BJ15" s="48"/>
      <c r="BK15" s="49"/>
      <c r="BL15" s="48"/>
    </row>
    <row r="16" spans="1:64" ht="15">
      <c r="A16" s="64" t="s">
        <v>224</v>
      </c>
      <c r="B16" s="64" t="s">
        <v>223</v>
      </c>
      <c r="C16" s="65"/>
      <c r="D16" s="66"/>
      <c r="E16" s="67"/>
      <c r="F16" s="68"/>
      <c r="G16" s="65"/>
      <c r="H16" s="69"/>
      <c r="I16" s="70"/>
      <c r="J16" s="70"/>
      <c r="K16" s="34" t="s">
        <v>66</v>
      </c>
      <c r="L16" s="77">
        <v>42</v>
      </c>
      <c r="M16" s="77"/>
      <c r="N16" s="72"/>
      <c r="O16" s="79" t="s">
        <v>280</v>
      </c>
      <c r="P16" s="81">
        <v>43766.51945601852</v>
      </c>
      <c r="Q16" s="79" t="s">
        <v>293</v>
      </c>
      <c r="R16" s="79"/>
      <c r="S16" s="79"/>
      <c r="T16" s="79"/>
      <c r="U16" s="79"/>
      <c r="V16" s="83" t="s">
        <v>402</v>
      </c>
      <c r="W16" s="81">
        <v>43766.51945601852</v>
      </c>
      <c r="X16" s="83" t="s">
        <v>444</v>
      </c>
      <c r="Y16" s="79"/>
      <c r="Z16" s="79"/>
      <c r="AA16" s="85" t="s">
        <v>513</v>
      </c>
      <c r="AB16" s="79"/>
      <c r="AC16" s="79" t="b">
        <v>0</v>
      </c>
      <c r="AD16" s="79">
        <v>0</v>
      </c>
      <c r="AE16" s="85" t="s">
        <v>571</v>
      </c>
      <c r="AF16" s="79" t="b">
        <v>0</v>
      </c>
      <c r="AG16" s="79" t="s">
        <v>576</v>
      </c>
      <c r="AH16" s="79"/>
      <c r="AI16" s="85" t="s">
        <v>571</v>
      </c>
      <c r="AJ16" s="79" t="b">
        <v>0</v>
      </c>
      <c r="AK16" s="79">
        <v>1</v>
      </c>
      <c r="AL16" s="85" t="s">
        <v>511</v>
      </c>
      <c r="AM16" s="79" t="s">
        <v>578</v>
      </c>
      <c r="AN16" s="79" t="b">
        <v>0</v>
      </c>
      <c r="AO16" s="85" t="s">
        <v>511</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v>0</v>
      </c>
      <c r="BE16" s="49">
        <v>0</v>
      </c>
      <c r="BF16" s="48">
        <v>0</v>
      </c>
      <c r="BG16" s="49">
        <v>0</v>
      </c>
      <c r="BH16" s="48">
        <v>0</v>
      </c>
      <c r="BI16" s="49">
        <v>0</v>
      </c>
      <c r="BJ16" s="48">
        <v>16</v>
      </c>
      <c r="BK16" s="49">
        <v>100</v>
      </c>
      <c r="BL16" s="48">
        <v>16</v>
      </c>
    </row>
    <row r="17" spans="1:64" ht="15">
      <c r="A17" s="64" t="s">
        <v>225</v>
      </c>
      <c r="B17" s="64" t="s">
        <v>251</v>
      </c>
      <c r="C17" s="65"/>
      <c r="D17" s="66"/>
      <c r="E17" s="67"/>
      <c r="F17" s="68"/>
      <c r="G17" s="65"/>
      <c r="H17" s="69"/>
      <c r="I17" s="70"/>
      <c r="J17" s="70"/>
      <c r="K17" s="34" t="s">
        <v>65</v>
      </c>
      <c r="L17" s="77">
        <v>54</v>
      </c>
      <c r="M17" s="77"/>
      <c r="N17" s="72"/>
      <c r="O17" s="79" t="s">
        <v>280</v>
      </c>
      <c r="P17" s="81">
        <v>43767.42767361111</v>
      </c>
      <c r="Q17" s="79" t="s">
        <v>288</v>
      </c>
      <c r="R17" s="79"/>
      <c r="S17" s="79"/>
      <c r="T17" s="79"/>
      <c r="U17" s="79"/>
      <c r="V17" s="83" t="s">
        <v>403</v>
      </c>
      <c r="W17" s="81">
        <v>43767.42767361111</v>
      </c>
      <c r="X17" s="83" t="s">
        <v>445</v>
      </c>
      <c r="Y17" s="79"/>
      <c r="Z17" s="79"/>
      <c r="AA17" s="85" t="s">
        <v>514</v>
      </c>
      <c r="AB17" s="79"/>
      <c r="AC17" s="79" t="b">
        <v>0</v>
      </c>
      <c r="AD17" s="79">
        <v>0</v>
      </c>
      <c r="AE17" s="85" t="s">
        <v>571</v>
      </c>
      <c r="AF17" s="79" t="b">
        <v>0</v>
      </c>
      <c r="AG17" s="79" t="s">
        <v>576</v>
      </c>
      <c r="AH17" s="79"/>
      <c r="AI17" s="85" t="s">
        <v>571</v>
      </c>
      <c r="AJ17" s="79" t="b">
        <v>0</v>
      </c>
      <c r="AK17" s="79">
        <v>3</v>
      </c>
      <c r="AL17" s="85" t="s">
        <v>563</v>
      </c>
      <c r="AM17" s="79" t="s">
        <v>579</v>
      </c>
      <c r="AN17" s="79" t="b">
        <v>0</v>
      </c>
      <c r="AO17" s="85" t="s">
        <v>563</v>
      </c>
      <c r="AP17" s="79" t="s">
        <v>176</v>
      </c>
      <c r="AQ17" s="79">
        <v>0</v>
      </c>
      <c r="AR17" s="79">
        <v>0</v>
      </c>
      <c r="AS17" s="79"/>
      <c r="AT17" s="79"/>
      <c r="AU17" s="79"/>
      <c r="AV17" s="79"/>
      <c r="AW17" s="79"/>
      <c r="AX17" s="79"/>
      <c r="AY17" s="79"/>
      <c r="AZ17" s="79"/>
      <c r="BA17">
        <v>1</v>
      </c>
      <c r="BB17" s="78" t="str">
        <f>REPLACE(INDEX(GroupVertices[Group],MATCH(Edges25[[#This Row],[Vertex 1]],GroupVertices[Vertex],0)),1,1,"")</f>
        <v>5</v>
      </c>
      <c r="BC17" s="78" t="str">
        <f>REPLACE(INDEX(GroupVertices[Group],MATCH(Edges25[[#This Row],[Vertex 2]],GroupVertices[Vertex],0)),1,1,"")</f>
        <v>5</v>
      </c>
      <c r="BD17" s="48">
        <v>0</v>
      </c>
      <c r="BE17" s="49">
        <v>0</v>
      </c>
      <c r="BF17" s="48">
        <v>0</v>
      </c>
      <c r="BG17" s="49">
        <v>0</v>
      </c>
      <c r="BH17" s="48">
        <v>0</v>
      </c>
      <c r="BI17" s="49">
        <v>0</v>
      </c>
      <c r="BJ17" s="48">
        <v>14</v>
      </c>
      <c r="BK17" s="49">
        <v>100</v>
      </c>
      <c r="BL17" s="48">
        <v>14</v>
      </c>
    </row>
    <row r="18" spans="1:64" ht="15">
      <c r="A18" s="64" t="s">
        <v>226</v>
      </c>
      <c r="B18" s="64" t="s">
        <v>230</v>
      </c>
      <c r="C18" s="65"/>
      <c r="D18" s="66"/>
      <c r="E18" s="67"/>
      <c r="F18" s="68"/>
      <c r="G18" s="65"/>
      <c r="H18" s="69"/>
      <c r="I18" s="70"/>
      <c r="J18" s="70"/>
      <c r="K18" s="34" t="s">
        <v>65</v>
      </c>
      <c r="L18" s="77">
        <v>55</v>
      </c>
      <c r="M18" s="77"/>
      <c r="N18" s="72"/>
      <c r="O18" s="79" t="s">
        <v>280</v>
      </c>
      <c r="P18" s="81">
        <v>43767.43148148148</v>
      </c>
      <c r="Q18" s="79" t="s">
        <v>294</v>
      </c>
      <c r="R18" s="79"/>
      <c r="S18" s="79"/>
      <c r="T18" s="79" t="s">
        <v>361</v>
      </c>
      <c r="U18" s="79"/>
      <c r="V18" s="83" t="s">
        <v>404</v>
      </c>
      <c r="W18" s="81">
        <v>43767.43148148148</v>
      </c>
      <c r="X18" s="83" t="s">
        <v>446</v>
      </c>
      <c r="Y18" s="79"/>
      <c r="Z18" s="79"/>
      <c r="AA18" s="85" t="s">
        <v>515</v>
      </c>
      <c r="AB18" s="79"/>
      <c r="AC18" s="79" t="b">
        <v>0</v>
      </c>
      <c r="AD18" s="79">
        <v>0</v>
      </c>
      <c r="AE18" s="85" t="s">
        <v>571</v>
      </c>
      <c r="AF18" s="79" t="b">
        <v>0</v>
      </c>
      <c r="AG18" s="79" t="s">
        <v>577</v>
      </c>
      <c r="AH18" s="79"/>
      <c r="AI18" s="85" t="s">
        <v>571</v>
      </c>
      <c r="AJ18" s="79" t="b">
        <v>0</v>
      </c>
      <c r="AK18" s="79">
        <v>1</v>
      </c>
      <c r="AL18" s="85" t="s">
        <v>518</v>
      </c>
      <c r="AM18" s="79" t="s">
        <v>579</v>
      </c>
      <c r="AN18" s="79" t="b">
        <v>0</v>
      </c>
      <c r="AO18" s="85" t="s">
        <v>518</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0</v>
      </c>
      <c r="BE18" s="49">
        <v>0</v>
      </c>
      <c r="BF18" s="48">
        <v>0</v>
      </c>
      <c r="BG18" s="49">
        <v>0</v>
      </c>
      <c r="BH18" s="48">
        <v>0</v>
      </c>
      <c r="BI18" s="49">
        <v>0</v>
      </c>
      <c r="BJ18" s="48">
        <v>14</v>
      </c>
      <c r="BK18" s="49">
        <v>100</v>
      </c>
      <c r="BL18" s="48">
        <v>14</v>
      </c>
    </row>
    <row r="19" spans="1:64" ht="15">
      <c r="A19" s="64" t="s">
        <v>227</v>
      </c>
      <c r="B19" s="64" t="s">
        <v>228</v>
      </c>
      <c r="C19" s="65"/>
      <c r="D19" s="66"/>
      <c r="E19" s="67"/>
      <c r="F19" s="68"/>
      <c r="G19" s="65"/>
      <c r="H19" s="69"/>
      <c r="I19" s="70"/>
      <c r="J19" s="70"/>
      <c r="K19" s="34" t="s">
        <v>66</v>
      </c>
      <c r="L19" s="77">
        <v>58</v>
      </c>
      <c r="M19" s="77"/>
      <c r="N19" s="72"/>
      <c r="O19" s="79" t="s">
        <v>280</v>
      </c>
      <c r="P19" s="81">
        <v>43762.552881944444</v>
      </c>
      <c r="Q19" s="79" t="s">
        <v>295</v>
      </c>
      <c r="R19" s="79"/>
      <c r="S19" s="79"/>
      <c r="T19" s="79"/>
      <c r="U19" s="79"/>
      <c r="V19" s="83" t="s">
        <v>405</v>
      </c>
      <c r="W19" s="81">
        <v>43762.552881944444</v>
      </c>
      <c r="X19" s="83" t="s">
        <v>447</v>
      </c>
      <c r="Y19" s="79"/>
      <c r="Z19" s="79"/>
      <c r="AA19" s="85" t="s">
        <v>516</v>
      </c>
      <c r="AB19" s="79"/>
      <c r="AC19" s="79" t="b">
        <v>0</v>
      </c>
      <c r="AD19" s="79">
        <v>0</v>
      </c>
      <c r="AE19" s="85" t="s">
        <v>571</v>
      </c>
      <c r="AF19" s="79" t="b">
        <v>0</v>
      </c>
      <c r="AG19" s="79" t="s">
        <v>576</v>
      </c>
      <c r="AH19" s="79"/>
      <c r="AI19" s="85" t="s">
        <v>571</v>
      </c>
      <c r="AJ19" s="79" t="b">
        <v>0</v>
      </c>
      <c r="AK19" s="79">
        <v>1</v>
      </c>
      <c r="AL19" s="85" t="s">
        <v>517</v>
      </c>
      <c r="AM19" s="79" t="s">
        <v>578</v>
      </c>
      <c r="AN19" s="79" t="b">
        <v>0</v>
      </c>
      <c r="AO19" s="85" t="s">
        <v>517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15</v>
      </c>
      <c r="BK19" s="49">
        <v>100</v>
      </c>
      <c r="BL19" s="48">
        <v>15</v>
      </c>
    </row>
    <row r="20" spans="1:64" ht="15">
      <c r="A20" s="64" t="s">
        <v>228</v>
      </c>
      <c r="B20" s="64" t="s">
        <v>227</v>
      </c>
      <c r="C20" s="65"/>
      <c r="D20" s="66"/>
      <c r="E20" s="67"/>
      <c r="F20" s="68"/>
      <c r="G20" s="65"/>
      <c r="H20" s="69"/>
      <c r="I20" s="70"/>
      <c r="J20" s="70"/>
      <c r="K20" s="34" t="s">
        <v>66</v>
      </c>
      <c r="L20" s="77">
        <v>59</v>
      </c>
      <c r="M20" s="77"/>
      <c r="N20" s="72"/>
      <c r="O20" s="79" t="s">
        <v>280</v>
      </c>
      <c r="P20" s="81">
        <v>43762.46114583333</v>
      </c>
      <c r="Q20" s="79" t="s">
        <v>296</v>
      </c>
      <c r="R20" s="83" t="s">
        <v>330</v>
      </c>
      <c r="S20" s="79" t="s">
        <v>346</v>
      </c>
      <c r="T20" s="79" t="s">
        <v>362</v>
      </c>
      <c r="U20" s="79"/>
      <c r="V20" s="83" t="s">
        <v>406</v>
      </c>
      <c r="W20" s="81">
        <v>43762.46114583333</v>
      </c>
      <c r="X20" s="83" t="s">
        <v>448</v>
      </c>
      <c r="Y20" s="79"/>
      <c r="Z20" s="79"/>
      <c r="AA20" s="85" t="s">
        <v>517</v>
      </c>
      <c r="AB20" s="79"/>
      <c r="AC20" s="79" t="b">
        <v>0</v>
      </c>
      <c r="AD20" s="79">
        <v>0</v>
      </c>
      <c r="AE20" s="85" t="s">
        <v>571</v>
      </c>
      <c r="AF20" s="79" t="b">
        <v>0</v>
      </c>
      <c r="AG20" s="79" t="s">
        <v>576</v>
      </c>
      <c r="AH20" s="79"/>
      <c r="AI20" s="85" t="s">
        <v>571</v>
      </c>
      <c r="AJ20" s="79" t="b">
        <v>0</v>
      </c>
      <c r="AK20" s="79">
        <v>0</v>
      </c>
      <c r="AL20" s="85" t="s">
        <v>571</v>
      </c>
      <c r="AM20" s="79" t="s">
        <v>578</v>
      </c>
      <c r="AN20" s="79" t="b">
        <v>0</v>
      </c>
      <c r="AO20" s="85" t="s">
        <v>517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0</v>
      </c>
      <c r="BE20" s="49">
        <v>0</v>
      </c>
      <c r="BF20" s="48">
        <v>0</v>
      </c>
      <c r="BG20" s="49">
        <v>0</v>
      </c>
      <c r="BH20" s="48">
        <v>0</v>
      </c>
      <c r="BI20" s="49">
        <v>0</v>
      </c>
      <c r="BJ20" s="48">
        <v>16</v>
      </c>
      <c r="BK20" s="49">
        <v>100</v>
      </c>
      <c r="BL20" s="48">
        <v>16</v>
      </c>
    </row>
    <row r="21" spans="1:64" ht="15">
      <c r="A21" s="64" t="s">
        <v>229</v>
      </c>
      <c r="B21" s="64" t="s">
        <v>230</v>
      </c>
      <c r="C21" s="65"/>
      <c r="D21" s="66"/>
      <c r="E21" s="67"/>
      <c r="F21" s="68"/>
      <c r="G21" s="65"/>
      <c r="H21" s="69"/>
      <c r="I21" s="70"/>
      <c r="J21" s="70"/>
      <c r="K21" s="34" t="s">
        <v>66</v>
      </c>
      <c r="L21" s="77">
        <v>60</v>
      </c>
      <c r="M21" s="77"/>
      <c r="N21" s="72"/>
      <c r="O21" s="79" t="s">
        <v>280</v>
      </c>
      <c r="P21" s="81">
        <v>43767.431076388886</v>
      </c>
      <c r="Q21" s="79" t="s">
        <v>297</v>
      </c>
      <c r="R21" s="79"/>
      <c r="S21" s="79"/>
      <c r="T21" s="79" t="s">
        <v>363</v>
      </c>
      <c r="U21" s="83" t="s">
        <v>383</v>
      </c>
      <c r="V21" s="83" t="s">
        <v>383</v>
      </c>
      <c r="W21" s="81">
        <v>43767.431076388886</v>
      </c>
      <c r="X21" s="83" t="s">
        <v>449</v>
      </c>
      <c r="Y21" s="79"/>
      <c r="Z21" s="79"/>
      <c r="AA21" s="85" t="s">
        <v>518</v>
      </c>
      <c r="AB21" s="79"/>
      <c r="AC21" s="79" t="b">
        <v>0</v>
      </c>
      <c r="AD21" s="79">
        <v>3</v>
      </c>
      <c r="AE21" s="85" t="s">
        <v>571</v>
      </c>
      <c r="AF21" s="79" t="b">
        <v>0</v>
      </c>
      <c r="AG21" s="79" t="s">
        <v>577</v>
      </c>
      <c r="AH21" s="79"/>
      <c r="AI21" s="85" t="s">
        <v>571</v>
      </c>
      <c r="AJ21" s="79" t="b">
        <v>0</v>
      </c>
      <c r="AK21" s="79">
        <v>1</v>
      </c>
      <c r="AL21" s="85" t="s">
        <v>571</v>
      </c>
      <c r="AM21" s="79" t="s">
        <v>579</v>
      </c>
      <c r="AN21" s="79" t="b">
        <v>0</v>
      </c>
      <c r="AO21" s="85" t="s">
        <v>518</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14</v>
      </c>
      <c r="BK21" s="49">
        <v>100</v>
      </c>
      <c r="BL21" s="48">
        <v>14</v>
      </c>
    </row>
    <row r="22" spans="1:64" ht="15">
      <c r="A22" s="64" t="s">
        <v>230</v>
      </c>
      <c r="B22" s="64" t="s">
        <v>246</v>
      </c>
      <c r="C22" s="65"/>
      <c r="D22" s="66"/>
      <c r="E22" s="67"/>
      <c r="F22" s="68"/>
      <c r="G22" s="65"/>
      <c r="H22" s="69"/>
      <c r="I22" s="70"/>
      <c r="J22" s="70"/>
      <c r="K22" s="34" t="s">
        <v>65</v>
      </c>
      <c r="L22" s="77">
        <v>61</v>
      </c>
      <c r="M22" s="77"/>
      <c r="N22" s="72"/>
      <c r="O22" s="79" t="s">
        <v>280</v>
      </c>
      <c r="P22" s="81">
        <v>43767.578738425924</v>
      </c>
      <c r="Q22" s="79" t="s">
        <v>294</v>
      </c>
      <c r="R22" s="79"/>
      <c r="S22" s="79"/>
      <c r="T22" s="79" t="s">
        <v>361</v>
      </c>
      <c r="U22" s="79"/>
      <c r="V22" s="83" t="s">
        <v>407</v>
      </c>
      <c r="W22" s="81">
        <v>43767.578738425924</v>
      </c>
      <c r="X22" s="83" t="s">
        <v>450</v>
      </c>
      <c r="Y22" s="79"/>
      <c r="Z22" s="79"/>
      <c r="AA22" s="85" t="s">
        <v>519</v>
      </c>
      <c r="AB22" s="79"/>
      <c r="AC22" s="79" t="b">
        <v>0</v>
      </c>
      <c r="AD22" s="79">
        <v>0</v>
      </c>
      <c r="AE22" s="85" t="s">
        <v>571</v>
      </c>
      <c r="AF22" s="79" t="b">
        <v>0</v>
      </c>
      <c r="AG22" s="79" t="s">
        <v>577</v>
      </c>
      <c r="AH22" s="79"/>
      <c r="AI22" s="85" t="s">
        <v>571</v>
      </c>
      <c r="AJ22" s="79" t="b">
        <v>0</v>
      </c>
      <c r="AK22" s="79">
        <v>3</v>
      </c>
      <c r="AL22" s="85" t="s">
        <v>518</v>
      </c>
      <c r="AM22" s="79" t="s">
        <v>581</v>
      </c>
      <c r="AN22" s="79" t="b">
        <v>0</v>
      </c>
      <c r="AO22" s="85" t="s">
        <v>518</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c r="BE22" s="49"/>
      <c r="BF22" s="48"/>
      <c r="BG22" s="49"/>
      <c r="BH22" s="48"/>
      <c r="BI22" s="49"/>
      <c r="BJ22" s="48"/>
      <c r="BK22" s="49"/>
      <c r="BL22" s="48"/>
    </row>
    <row r="23" spans="1:64" ht="15">
      <c r="A23" s="64" t="s">
        <v>228</v>
      </c>
      <c r="B23" s="64" t="s">
        <v>230</v>
      </c>
      <c r="C23" s="65"/>
      <c r="D23" s="66"/>
      <c r="E23" s="67"/>
      <c r="F23" s="68"/>
      <c r="G23" s="65"/>
      <c r="H23" s="69"/>
      <c r="I23" s="70"/>
      <c r="J23" s="70"/>
      <c r="K23" s="34" t="s">
        <v>65</v>
      </c>
      <c r="L23" s="77">
        <v>63</v>
      </c>
      <c r="M23" s="77"/>
      <c r="N23" s="72"/>
      <c r="O23" s="79" t="s">
        <v>280</v>
      </c>
      <c r="P23" s="81">
        <v>43768.19825231482</v>
      </c>
      <c r="Q23" s="79" t="s">
        <v>294</v>
      </c>
      <c r="R23" s="79"/>
      <c r="S23" s="79"/>
      <c r="T23" s="79" t="s">
        <v>361</v>
      </c>
      <c r="U23" s="79"/>
      <c r="V23" s="83" t="s">
        <v>406</v>
      </c>
      <c r="W23" s="81">
        <v>43768.19825231482</v>
      </c>
      <c r="X23" s="83" t="s">
        <v>451</v>
      </c>
      <c r="Y23" s="79"/>
      <c r="Z23" s="79"/>
      <c r="AA23" s="85" t="s">
        <v>520</v>
      </c>
      <c r="AB23" s="79"/>
      <c r="AC23" s="79" t="b">
        <v>0</v>
      </c>
      <c r="AD23" s="79">
        <v>0</v>
      </c>
      <c r="AE23" s="85" t="s">
        <v>571</v>
      </c>
      <c r="AF23" s="79" t="b">
        <v>0</v>
      </c>
      <c r="AG23" s="79" t="s">
        <v>577</v>
      </c>
      <c r="AH23" s="79"/>
      <c r="AI23" s="85" t="s">
        <v>571</v>
      </c>
      <c r="AJ23" s="79" t="b">
        <v>0</v>
      </c>
      <c r="AK23" s="79">
        <v>3</v>
      </c>
      <c r="AL23" s="85" t="s">
        <v>518</v>
      </c>
      <c r="AM23" s="79" t="s">
        <v>581</v>
      </c>
      <c r="AN23" s="79" t="b">
        <v>0</v>
      </c>
      <c r="AO23" s="85" t="s">
        <v>518</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0</v>
      </c>
      <c r="BE23" s="49">
        <v>0</v>
      </c>
      <c r="BF23" s="48">
        <v>0</v>
      </c>
      <c r="BG23" s="49">
        <v>0</v>
      </c>
      <c r="BH23" s="48">
        <v>0</v>
      </c>
      <c r="BI23" s="49">
        <v>0</v>
      </c>
      <c r="BJ23" s="48">
        <v>14</v>
      </c>
      <c r="BK23" s="49">
        <v>100</v>
      </c>
      <c r="BL23" s="48">
        <v>14</v>
      </c>
    </row>
    <row r="24" spans="1:64" ht="15">
      <c r="A24" s="64" t="s">
        <v>231</v>
      </c>
      <c r="B24" s="64" t="s">
        <v>228</v>
      </c>
      <c r="C24" s="65"/>
      <c r="D24" s="66"/>
      <c r="E24" s="67"/>
      <c r="F24" s="68"/>
      <c r="G24" s="65"/>
      <c r="H24" s="69"/>
      <c r="I24" s="70"/>
      <c r="J24" s="70"/>
      <c r="K24" s="34" t="s">
        <v>65</v>
      </c>
      <c r="L24" s="77">
        <v>64</v>
      </c>
      <c r="M24" s="77"/>
      <c r="N24" s="72"/>
      <c r="O24" s="79" t="s">
        <v>280</v>
      </c>
      <c r="P24" s="81">
        <v>43762.47384259259</v>
      </c>
      <c r="Q24" s="79" t="s">
        <v>285</v>
      </c>
      <c r="R24" s="79"/>
      <c r="S24" s="79"/>
      <c r="T24" s="79"/>
      <c r="U24" s="79"/>
      <c r="V24" s="83" t="s">
        <v>408</v>
      </c>
      <c r="W24" s="81">
        <v>43762.47384259259</v>
      </c>
      <c r="X24" s="83" t="s">
        <v>452</v>
      </c>
      <c r="Y24" s="79"/>
      <c r="Z24" s="79"/>
      <c r="AA24" s="85" t="s">
        <v>521</v>
      </c>
      <c r="AB24" s="79"/>
      <c r="AC24" s="79" t="b">
        <v>0</v>
      </c>
      <c r="AD24" s="79">
        <v>0</v>
      </c>
      <c r="AE24" s="85" t="s">
        <v>571</v>
      </c>
      <c r="AF24" s="79" t="b">
        <v>0</v>
      </c>
      <c r="AG24" s="79" t="s">
        <v>576</v>
      </c>
      <c r="AH24" s="79"/>
      <c r="AI24" s="85" t="s">
        <v>571</v>
      </c>
      <c r="AJ24" s="79" t="b">
        <v>0</v>
      </c>
      <c r="AK24" s="79">
        <v>7</v>
      </c>
      <c r="AL24" s="85" t="s">
        <v>529</v>
      </c>
      <c r="AM24" s="79" t="s">
        <v>581</v>
      </c>
      <c r="AN24" s="79" t="b">
        <v>0</v>
      </c>
      <c r="AO24" s="85" t="s">
        <v>529</v>
      </c>
      <c r="AP24" s="79" t="s">
        <v>176</v>
      </c>
      <c r="AQ24" s="79">
        <v>0</v>
      </c>
      <c r="AR24" s="79">
        <v>0</v>
      </c>
      <c r="AS24" s="79"/>
      <c r="AT24" s="79"/>
      <c r="AU24" s="79"/>
      <c r="AV24" s="79"/>
      <c r="AW24" s="79"/>
      <c r="AX24" s="79"/>
      <c r="AY24" s="79"/>
      <c r="AZ24" s="79"/>
      <c r="BA24">
        <v>1</v>
      </c>
      <c r="BB24" s="78" t="str">
        <f>REPLACE(INDEX(GroupVertices[Group],MATCH(Edges25[[#This Row],[Vertex 1]],GroupVertices[Vertex],0)),1,1,"")</f>
        <v>6</v>
      </c>
      <c r="BC24" s="78" t="str">
        <f>REPLACE(INDEX(GroupVertices[Group],MATCH(Edges25[[#This Row],[Vertex 2]],GroupVertices[Vertex],0)),1,1,"")</f>
        <v>1</v>
      </c>
      <c r="BD24" s="48">
        <v>0</v>
      </c>
      <c r="BE24" s="49">
        <v>0</v>
      </c>
      <c r="BF24" s="48">
        <v>0</v>
      </c>
      <c r="BG24" s="49">
        <v>0</v>
      </c>
      <c r="BH24" s="48">
        <v>0</v>
      </c>
      <c r="BI24" s="49">
        <v>0</v>
      </c>
      <c r="BJ24" s="48">
        <v>14</v>
      </c>
      <c r="BK24" s="49">
        <v>100</v>
      </c>
      <c r="BL24" s="48">
        <v>14</v>
      </c>
    </row>
    <row r="25" spans="1:64" ht="15">
      <c r="A25" s="64" t="s">
        <v>231</v>
      </c>
      <c r="B25" s="64" t="s">
        <v>248</v>
      </c>
      <c r="C25" s="65"/>
      <c r="D25" s="66"/>
      <c r="E25" s="67"/>
      <c r="F25" s="68"/>
      <c r="G25" s="65"/>
      <c r="H25" s="69"/>
      <c r="I25" s="70"/>
      <c r="J25" s="70"/>
      <c r="K25" s="34" t="s">
        <v>65</v>
      </c>
      <c r="L25" s="77">
        <v>65</v>
      </c>
      <c r="M25" s="77"/>
      <c r="N25" s="72"/>
      <c r="O25" s="79" t="s">
        <v>280</v>
      </c>
      <c r="P25" s="81">
        <v>43769.31451388889</v>
      </c>
      <c r="Q25" s="79" t="s">
        <v>298</v>
      </c>
      <c r="R25" s="79"/>
      <c r="S25" s="79"/>
      <c r="T25" s="79"/>
      <c r="U25" s="79"/>
      <c r="V25" s="83" t="s">
        <v>408</v>
      </c>
      <c r="W25" s="81">
        <v>43769.31451388889</v>
      </c>
      <c r="X25" s="83" t="s">
        <v>453</v>
      </c>
      <c r="Y25" s="79"/>
      <c r="Z25" s="79"/>
      <c r="AA25" s="85" t="s">
        <v>522</v>
      </c>
      <c r="AB25" s="79"/>
      <c r="AC25" s="79" t="b">
        <v>0</v>
      </c>
      <c r="AD25" s="79">
        <v>0</v>
      </c>
      <c r="AE25" s="85" t="s">
        <v>571</v>
      </c>
      <c r="AF25" s="79" t="b">
        <v>0</v>
      </c>
      <c r="AG25" s="79" t="s">
        <v>576</v>
      </c>
      <c r="AH25" s="79"/>
      <c r="AI25" s="85" t="s">
        <v>571</v>
      </c>
      <c r="AJ25" s="79" t="b">
        <v>0</v>
      </c>
      <c r="AK25" s="79">
        <v>5</v>
      </c>
      <c r="AL25" s="85" t="s">
        <v>552</v>
      </c>
      <c r="AM25" s="79" t="s">
        <v>581</v>
      </c>
      <c r="AN25" s="79" t="b">
        <v>0</v>
      </c>
      <c r="AO25" s="85" t="s">
        <v>552</v>
      </c>
      <c r="AP25" s="79" t="s">
        <v>176</v>
      </c>
      <c r="AQ25" s="79">
        <v>0</v>
      </c>
      <c r="AR25" s="79">
        <v>0</v>
      </c>
      <c r="AS25" s="79"/>
      <c r="AT25" s="79"/>
      <c r="AU25" s="79"/>
      <c r="AV25" s="79"/>
      <c r="AW25" s="79"/>
      <c r="AX25" s="79"/>
      <c r="AY25" s="79"/>
      <c r="AZ25" s="79"/>
      <c r="BA25">
        <v>1</v>
      </c>
      <c r="BB25" s="78" t="str">
        <f>REPLACE(INDEX(GroupVertices[Group],MATCH(Edges25[[#This Row],[Vertex 1]],GroupVertices[Vertex],0)),1,1,"")</f>
        <v>6</v>
      </c>
      <c r="BC25" s="78" t="str">
        <f>REPLACE(INDEX(GroupVertices[Group],MATCH(Edges25[[#This Row],[Vertex 2]],GroupVertices[Vertex],0)),1,1,"")</f>
        <v>6</v>
      </c>
      <c r="BD25" s="48">
        <v>0</v>
      </c>
      <c r="BE25" s="49">
        <v>0</v>
      </c>
      <c r="BF25" s="48">
        <v>0</v>
      </c>
      <c r="BG25" s="49">
        <v>0</v>
      </c>
      <c r="BH25" s="48">
        <v>0</v>
      </c>
      <c r="BI25" s="49">
        <v>0</v>
      </c>
      <c r="BJ25" s="48">
        <v>16</v>
      </c>
      <c r="BK25" s="49">
        <v>100</v>
      </c>
      <c r="BL25" s="48">
        <v>16</v>
      </c>
    </row>
    <row r="26" spans="1:64" ht="15">
      <c r="A26" s="64" t="s">
        <v>232</v>
      </c>
      <c r="B26" s="64" t="s">
        <v>272</v>
      </c>
      <c r="C26" s="65"/>
      <c r="D26" s="66"/>
      <c r="E26" s="67"/>
      <c r="F26" s="68"/>
      <c r="G26" s="65"/>
      <c r="H26" s="69"/>
      <c r="I26" s="70"/>
      <c r="J26" s="70"/>
      <c r="K26" s="34" t="s">
        <v>65</v>
      </c>
      <c r="L26" s="77">
        <v>66</v>
      </c>
      <c r="M26" s="77"/>
      <c r="N26" s="72"/>
      <c r="O26" s="79" t="s">
        <v>280</v>
      </c>
      <c r="P26" s="81">
        <v>43769.31857638889</v>
      </c>
      <c r="Q26" s="79" t="s">
        <v>299</v>
      </c>
      <c r="R26" s="79" t="s">
        <v>331</v>
      </c>
      <c r="S26" s="79" t="s">
        <v>347</v>
      </c>
      <c r="T26" s="79" t="s">
        <v>364</v>
      </c>
      <c r="U26" s="83" t="s">
        <v>384</v>
      </c>
      <c r="V26" s="83" t="s">
        <v>384</v>
      </c>
      <c r="W26" s="81">
        <v>43769.31857638889</v>
      </c>
      <c r="X26" s="83" t="s">
        <v>454</v>
      </c>
      <c r="Y26" s="79"/>
      <c r="Z26" s="79"/>
      <c r="AA26" s="85" t="s">
        <v>523</v>
      </c>
      <c r="AB26" s="79"/>
      <c r="AC26" s="79" t="b">
        <v>0</v>
      </c>
      <c r="AD26" s="79">
        <v>0</v>
      </c>
      <c r="AE26" s="85" t="s">
        <v>571</v>
      </c>
      <c r="AF26" s="79" t="b">
        <v>0</v>
      </c>
      <c r="AG26" s="79" t="s">
        <v>577</v>
      </c>
      <c r="AH26" s="79"/>
      <c r="AI26" s="85" t="s">
        <v>571</v>
      </c>
      <c r="AJ26" s="79" t="b">
        <v>0</v>
      </c>
      <c r="AK26" s="79">
        <v>1</v>
      </c>
      <c r="AL26" s="85" t="s">
        <v>571</v>
      </c>
      <c r="AM26" s="79" t="s">
        <v>578</v>
      </c>
      <c r="AN26" s="79" t="b">
        <v>0</v>
      </c>
      <c r="AO26" s="85" t="s">
        <v>523</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c r="BE26" s="49"/>
      <c r="BF26" s="48"/>
      <c r="BG26" s="49"/>
      <c r="BH26" s="48"/>
      <c r="BI26" s="49"/>
      <c r="BJ26" s="48"/>
      <c r="BK26" s="49"/>
      <c r="BL26" s="48"/>
    </row>
    <row r="27" spans="1:64" ht="15">
      <c r="A27" s="64" t="s">
        <v>233</v>
      </c>
      <c r="B27" s="64" t="s">
        <v>248</v>
      </c>
      <c r="C27" s="65"/>
      <c r="D27" s="66"/>
      <c r="E27" s="67"/>
      <c r="F27" s="68"/>
      <c r="G27" s="65"/>
      <c r="H27" s="69"/>
      <c r="I27" s="70"/>
      <c r="J27" s="70"/>
      <c r="K27" s="34" t="s">
        <v>65</v>
      </c>
      <c r="L27" s="77">
        <v>67</v>
      </c>
      <c r="M27" s="77"/>
      <c r="N27" s="72"/>
      <c r="O27" s="79" t="s">
        <v>280</v>
      </c>
      <c r="P27" s="81">
        <v>43769.3208912037</v>
      </c>
      <c r="Q27" s="79" t="s">
        <v>298</v>
      </c>
      <c r="R27" s="79"/>
      <c r="S27" s="79"/>
      <c r="T27" s="79"/>
      <c r="U27" s="79"/>
      <c r="V27" s="83" t="s">
        <v>409</v>
      </c>
      <c r="W27" s="81">
        <v>43769.3208912037</v>
      </c>
      <c r="X27" s="83" t="s">
        <v>455</v>
      </c>
      <c r="Y27" s="79"/>
      <c r="Z27" s="79"/>
      <c r="AA27" s="85" t="s">
        <v>524</v>
      </c>
      <c r="AB27" s="79"/>
      <c r="AC27" s="79" t="b">
        <v>0</v>
      </c>
      <c r="AD27" s="79">
        <v>0</v>
      </c>
      <c r="AE27" s="85" t="s">
        <v>571</v>
      </c>
      <c r="AF27" s="79" t="b">
        <v>0</v>
      </c>
      <c r="AG27" s="79" t="s">
        <v>576</v>
      </c>
      <c r="AH27" s="79"/>
      <c r="AI27" s="85" t="s">
        <v>571</v>
      </c>
      <c r="AJ27" s="79" t="b">
        <v>0</v>
      </c>
      <c r="AK27" s="79">
        <v>5</v>
      </c>
      <c r="AL27" s="85" t="s">
        <v>552</v>
      </c>
      <c r="AM27" s="79" t="s">
        <v>579</v>
      </c>
      <c r="AN27" s="79" t="b">
        <v>0</v>
      </c>
      <c r="AO27" s="85" t="s">
        <v>552</v>
      </c>
      <c r="AP27" s="79" t="s">
        <v>176</v>
      </c>
      <c r="AQ27" s="79">
        <v>0</v>
      </c>
      <c r="AR27" s="79">
        <v>0</v>
      </c>
      <c r="AS27" s="79"/>
      <c r="AT27" s="79"/>
      <c r="AU27" s="79"/>
      <c r="AV27" s="79"/>
      <c r="AW27" s="79"/>
      <c r="AX27" s="79"/>
      <c r="AY27" s="79"/>
      <c r="AZ27" s="79"/>
      <c r="BA27">
        <v>1</v>
      </c>
      <c r="BB27" s="78" t="str">
        <f>REPLACE(INDEX(GroupVertices[Group],MATCH(Edges25[[#This Row],[Vertex 1]],GroupVertices[Vertex],0)),1,1,"")</f>
        <v>6</v>
      </c>
      <c r="BC27" s="78" t="str">
        <f>REPLACE(INDEX(GroupVertices[Group],MATCH(Edges25[[#This Row],[Vertex 2]],GroupVertices[Vertex],0)),1,1,"")</f>
        <v>6</v>
      </c>
      <c r="BD27" s="48">
        <v>0</v>
      </c>
      <c r="BE27" s="49">
        <v>0</v>
      </c>
      <c r="BF27" s="48">
        <v>0</v>
      </c>
      <c r="BG27" s="49">
        <v>0</v>
      </c>
      <c r="BH27" s="48">
        <v>0</v>
      </c>
      <c r="BI27" s="49">
        <v>0</v>
      </c>
      <c r="BJ27" s="48">
        <v>16</v>
      </c>
      <c r="BK27" s="49">
        <v>100</v>
      </c>
      <c r="BL27" s="48">
        <v>16</v>
      </c>
    </row>
    <row r="28" spans="1:64" ht="15">
      <c r="A28" s="64" t="s">
        <v>234</v>
      </c>
      <c r="B28" s="64" t="s">
        <v>248</v>
      </c>
      <c r="C28" s="65"/>
      <c r="D28" s="66"/>
      <c r="E28" s="67"/>
      <c r="F28" s="68"/>
      <c r="G28" s="65"/>
      <c r="H28" s="69"/>
      <c r="I28" s="70"/>
      <c r="J28" s="70"/>
      <c r="K28" s="34" t="s">
        <v>65</v>
      </c>
      <c r="L28" s="77">
        <v>68</v>
      </c>
      <c r="M28" s="77"/>
      <c r="N28" s="72"/>
      <c r="O28" s="79" t="s">
        <v>280</v>
      </c>
      <c r="P28" s="81">
        <v>43769.322534722225</v>
      </c>
      <c r="Q28" s="79" t="s">
        <v>298</v>
      </c>
      <c r="R28" s="79"/>
      <c r="S28" s="79"/>
      <c r="T28" s="79"/>
      <c r="U28" s="79"/>
      <c r="V28" s="83" t="s">
        <v>410</v>
      </c>
      <c r="W28" s="81">
        <v>43769.322534722225</v>
      </c>
      <c r="X28" s="83" t="s">
        <v>456</v>
      </c>
      <c r="Y28" s="79"/>
      <c r="Z28" s="79"/>
      <c r="AA28" s="85" t="s">
        <v>525</v>
      </c>
      <c r="AB28" s="79"/>
      <c r="AC28" s="79" t="b">
        <v>0</v>
      </c>
      <c r="AD28" s="79">
        <v>0</v>
      </c>
      <c r="AE28" s="85" t="s">
        <v>571</v>
      </c>
      <c r="AF28" s="79" t="b">
        <v>0</v>
      </c>
      <c r="AG28" s="79" t="s">
        <v>576</v>
      </c>
      <c r="AH28" s="79"/>
      <c r="AI28" s="85" t="s">
        <v>571</v>
      </c>
      <c r="AJ28" s="79" t="b">
        <v>0</v>
      </c>
      <c r="AK28" s="79">
        <v>5</v>
      </c>
      <c r="AL28" s="85" t="s">
        <v>552</v>
      </c>
      <c r="AM28" s="79" t="s">
        <v>584</v>
      </c>
      <c r="AN28" s="79" t="b">
        <v>0</v>
      </c>
      <c r="AO28" s="85" t="s">
        <v>552</v>
      </c>
      <c r="AP28" s="79" t="s">
        <v>176</v>
      </c>
      <c r="AQ28" s="79">
        <v>0</v>
      </c>
      <c r="AR28" s="79">
        <v>0</v>
      </c>
      <c r="AS28" s="79"/>
      <c r="AT28" s="79"/>
      <c r="AU28" s="79"/>
      <c r="AV28" s="79"/>
      <c r="AW28" s="79"/>
      <c r="AX28" s="79"/>
      <c r="AY28" s="79"/>
      <c r="AZ28" s="79"/>
      <c r="BA28">
        <v>1</v>
      </c>
      <c r="BB28" s="78" t="str">
        <f>REPLACE(INDEX(GroupVertices[Group],MATCH(Edges25[[#This Row],[Vertex 1]],GroupVertices[Vertex],0)),1,1,"")</f>
        <v>6</v>
      </c>
      <c r="BC28" s="78" t="str">
        <f>REPLACE(INDEX(GroupVertices[Group],MATCH(Edges25[[#This Row],[Vertex 2]],GroupVertices[Vertex],0)),1,1,"")</f>
        <v>6</v>
      </c>
      <c r="BD28" s="48">
        <v>0</v>
      </c>
      <c r="BE28" s="49">
        <v>0</v>
      </c>
      <c r="BF28" s="48">
        <v>0</v>
      </c>
      <c r="BG28" s="49">
        <v>0</v>
      </c>
      <c r="BH28" s="48">
        <v>0</v>
      </c>
      <c r="BI28" s="49">
        <v>0</v>
      </c>
      <c r="BJ28" s="48">
        <v>16</v>
      </c>
      <c r="BK28" s="49">
        <v>100</v>
      </c>
      <c r="BL28" s="48">
        <v>16</v>
      </c>
    </row>
    <row r="29" spans="1:64" ht="15">
      <c r="A29" s="64" t="s">
        <v>235</v>
      </c>
      <c r="B29" s="64" t="s">
        <v>232</v>
      </c>
      <c r="C29" s="65"/>
      <c r="D29" s="66"/>
      <c r="E29" s="67"/>
      <c r="F29" s="68"/>
      <c r="G29" s="65"/>
      <c r="H29" s="69"/>
      <c r="I29" s="70"/>
      <c r="J29" s="70"/>
      <c r="K29" s="34" t="s">
        <v>65</v>
      </c>
      <c r="L29" s="77">
        <v>69</v>
      </c>
      <c r="M29" s="77"/>
      <c r="N29" s="72"/>
      <c r="O29" s="79" t="s">
        <v>280</v>
      </c>
      <c r="P29" s="81">
        <v>43769.35366898148</v>
      </c>
      <c r="Q29" s="79" t="s">
        <v>300</v>
      </c>
      <c r="R29" s="83" t="s">
        <v>332</v>
      </c>
      <c r="S29" s="79" t="s">
        <v>348</v>
      </c>
      <c r="T29" s="79" t="s">
        <v>365</v>
      </c>
      <c r="U29" s="79"/>
      <c r="V29" s="83" t="s">
        <v>411</v>
      </c>
      <c r="W29" s="81">
        <v>43769.35366898148</v>
      </c>
      <c r="X29" s="83" t="s">
        <v>457</v>
      </c>
      <c r="Y29" s="79"/>
      <c r="Z29" s="79"/>
      <c r="AA29" s="85" t="s">
        <v>526</v>
      </c>
      <c r="AB29" s="79"/>
      <c r="AC29" s="79" t="b">
        <v>0</v>
      </c>
      <c r="AD29" s="79">
        <v>0</v>
      </c>
      <c r="AE29" s="85" t="s">
        <v>571</v>
      </c>
      <c r="AF29" s="79" t="b">
        <v>0</v>
      </c>
      <c r="AG29" s="79" t="s">
        <v>577</v>
      </c>
      <c r="AH29" s="79"/>
      <c r="AI29" s="85" t="s">
        <v>571</v>
      </c>
      <c r="AJ29" s="79" t="b">
        <v>0</v>
      </c>
      <c r="AK29" s="79">
        <v>1</v>
      </c>
      <c r="AL29" s="85" t="s">
        <v>523</v>
      </c>
      <c r="AM29" s="79" t="s">
        <v>581</v>
      </c>
      <c r="AN29" s="79" t="b">
        <v>0</v>
      </c>
      <c r="AO29" s="85" t="s">
        <v>523</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v>0</v>
      </c>
      <c r="BE29" s="49">
        <v>0</v>
      </c>
      <c r="BF29" s="48">
        <v>0</v>
      </c>
      <c r="BG29" s="49">
        <v>0</v>
      </c>
      <c r="BH29" s="48">
        <v>0</v>
      </c>
      <c r="BI29" s="49">
        <v>0</v>
      </c>
      <c r="BJ29" s="48">
        <v>15</v>
      </c>
      <c r="BK29" s="49">
        <v>100</v>
      </c>
      <c r="BL29" s="48">
        <v>15</v>
      </c>
    </row>
    <row r="30" spans="1:64" ht="15">
      <c r="A30" s="64" t="s">
        <v>236</v>
      </c>
      <c r="B30" s="64" t="s">
        <v>273</v>
      </c>
      <c r="C30" s="65"/>
      <c r="D30" s="66"/>
      <c r="E30" s="67"/>
      <c r="F30" s="68"/>
      <c r="G30" s="65"/>
      <c r="H30" s="69"/>
      <c r="I30" s="70"/>
      <c r="J30" s="70"/>
      <c r="K30" s="34" t="s">
        <v>65</v>
      </c>
      <c r="L30" s="77">
        <v>70</v>
      </c>
      <c r="M30" s="77"/>
      <c r="N30" s="72"/>
      <c r="O30" s="79" t="s">
        <v>280</v>
      </c>
      <c r="P30" s="81">
        <v>43769.378842592596</v>
      </c>
      <c r="Q30" s="79" t="s">
        <v>301</v>
      </c>
      <c r="R30" s="79"/>
      <c r="S30" s="79"/>
      <c r="T30" s="79" t="s">
        <v>366</v>
      </c>
      <c r="U30" s="83" t="s">
        <v>385</v>
      </c>
      <c r="V30" s="83" t="s">
        <v>385</v>
      </c>
      <c r="W30" s="81">
        <v>43769.378842592596</v>
      </c>
      <c r="X30" s="83" t="s">
        <v>458</v>
      </c>
      <c r="Y30" s="79"/>
      <c r="Z30" s="79"/>
      <c r="AA30" s="85" t="s">
        <v>527</v>
      </c>
      <c r="AB30" s="79"/>
      <c r="AC30" s="79" t="b">
        <v>0</v>
      </c>
      <c r="AD30" s="79">
        <v>3</v>
      </c>
      <c r="AE30" s="85" t="s">
        <v>571</v>
      </c>
      <c r="AF30" s="79" t="b">
        <v>0</v>
      </c>
      <c r="AG30" s="79" t="s">
        <v>576</v>
      </c>
      <c r="AH30" s="79"/>
      <c r="AI30" s="85" t="s">
        <v>571</v>
      </c>
      <c r="AJ30" s="79" t="b">
        <v>0</v>
      </c>
      <c r="AK30" s="79">
        <v>0</v>
      </c>
      <c r="AL30" s="85" t="s">
        <v>571</v>
      </c>
      <c r="AM30" s="79" t="s">
        <v>578</v>
      </c>
      <c r="AN30" s="79" t="b">
        <v>0</v>
      </c>
      <c r="AO30" s="85" t="s">
        <v>527</v>
      </c>
      <c r="AP30" s="79" t="s">
        <v>176</v>
      </c>
      <c r="AQ30" s="79">
        <v>0</v>
      </c>
      <c r="AR30" s="79">
        <v>0</v>
      </c>
      <c r="AS30" s="79"/>
      <c r="AT30" s="79"/>
      <c r="AU30" s="79"/>
      <c r="AV30" s="79"/>
      <c r="AW30" s="79"/>
      <c r="AX30" s="79"/>
      <c r="AY30" s="79"/>
      <c r="AZ30" s="79"/>
      <c r="BA30">
        <v>1</v>
      </c>
      <c r="BB30" s="78" t="str">
        <f>REPLACE(INDEX(GroupVertices[Group],MATCH(Edges25[[#This Row],[Vertex 1]],GroupVertices[Vertex],0)),1,1,"")</f>
        <v>7</v>
      </c>
      <c r="BC30" s="78" t="str">
        <f>REPLACE(INDEX(GroupVertices[Group],MATCH(Edges25[[#This Row],[Vertex 2]],GroupVertices[Vertex],0)),1,1,"")</f>
        <v>7</v>
      </c>
      <c r="BD30" s="48"/>
      <c r="BE30" s="49"/>
      <c r="BF30" s="48"/>
      <c r="BG30" s="49"/>
      <c r="BH30" s="48"/>
      <c r="BI30" s="49"/>
      <c r="BJ30" s="48"/>
      <c r="BK30" s="49"/>
      <c r="BL30" s="48"/>
    </row>
    <row r="31" spans="1:64" ht="15">
      <c r="A31" s="64" t="s">
        <v>229</v>
      </c>
      <c r="B31" s="64" t="s">
        <v>228</v>
      </c>
      <c r="C31" s="65"/>
      <c r="D31" s="66"/>
      <c r="E31" s="67"/>
      <c r="F31" s="68"/>
      <c r="G31" s="65"/>
      <c r="H31" s="69"/>
      <c r="I31" s="70"/>
      <c r="J31" s="70"/>
      <c r="K31" s="34" t="s">
        <v>66</v>
      </c>
      <c r="L31" s="77">
        <v>72</v>
      </c>
      <c r="M31" s="77"/>
      <c r="N31" s="72"/>
      <c r="O31" s="79" t="s">
        <v>280</v>
      </c>
      <c r="P31" s="81">
        <v>43762.35105324074</v>
      </c>
      <c r="Q31" s="79" t="s">
        <v>285</v>
      </c>
      <c r="R31" s="79"/>
      <c r="S31" s="79"/>
      <c r="T31" s="79"/>
      <c r="U31" s="79"/>
      <c r="V31" s="83" t="s">
        <v>412</v>
      </c>
      <c r="W31" s="81">
        <v>43762.35105324074</v>
      </c>
      <c r="X31" s="83" t="s">
        <v>459</v>
      </c>
      <c r="Y31" s="79"/>
      <c r="Z31" s="79"/>
      <c r="AA31" s="85" t="s">
        <v>528</v>
      </c>
      <c r="AB31" s="79"/>
      <c r="AC31" s="79" t="b">
        <v>0</v>
      </c>
      <c r="AD31" s="79">
        <v>0</v>
      </c>
      <c r="AE31" s="85" t="s">
        <v>571</v>
      </c>
      <c r="AF31" s="79" t="b">
        <v>0</v>
      </c>
      <c r="AG31" s="79" t="s">
        <v>576</v>
      </c>
      <c r="AH31" s="79"/>
      <c r="AI31" s="85" t="s">
        <v>571</v>
      </c>
      <c r="AJ31" s="79" t="b">
        <v>0</v>
      </c>
      <c r="AK31" s="79">
        <v>4</v>
      </c>
      <c r="AL31" s="85" t="s">
        <v>529</v>
      </c>
      <c r="AM31" s="79" t="s">
        <v>579</v>
      </c>
      <c r="AN31" s="79" t="b">
        <v>0</v>
      </c>
      <c r="AO31" s="85" t="s">
        <v>529</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0</v>
      </c>
      <c r="BE31" s="49">
        <v>0</v>
      </c>
      <c r="BF31" s="48">
        <v>0</v>
      </c>
      <c r="BG31" s="49">
        <v>0</v>
      </c>
      <c r="BH31" s="48">
        <v>0</v>
      </c>
      <c r="BI31" s="49">
        <v>0</v>
      </c>
      <c r="BJ31" s="48">
        <v>14</v>
      </c>
      <c r="BK31" s="49">
        <v>100</v>
      </c>
      <c r="BL31" s="48">
        <v>14</v>
      </c>
    </row>
    <row r="32" spans="1:64" ht="15">
      <c r="A32" s="64" t="s">
        <v>228</v>
      </c>
      <c r="B32" s="64" t="s">
        <v>229</v>
      </c>
      <c r="C32" s="65"/>
      <c r="D32" s="66"/>
      <c r="E32" s="67"/>
      <c r="F32" s="68"/>
      <c r="G32" s="65"/>
      <c r="H32" s="69"/>
      <c r="I32" s="70"/>
      <c r="J32" s="70"/>
      <c r="K32" s="34" t="s">
        <v>66</v>
      </c>
      <c r="L32" s="77">
        <v>74</v>
      </c>
      <c r="M32" s="77"/>
      <c r="N32" s="72"/>
      <c r="O32" s="79" t="s">
        <v>280</v>
      </c>
      <c r="P32" s="81">
        <v>43762.350023148145</v>
      </c>
      <c r="Q32" s="79" t="s">
        <v>302</v>
      </c>
      <c r="R32" s="83" t="s">
        <v>333</v>
      </c>
      <c r="S32" s="79" t="s">
        <v>349</v>
      </c>
      <c r="T32" s="79" t="s">
        <v>367</v>
      </c>
      <c r="U32" s="79"/>
      <c r="V32" s="83" t="s">
        <v>406</v>
      </c>
      <c r="W32" s="81">
        <v>43762.350023148145</v>
      </c>
      <c r="X32" s="83" t="s">
        <v>460</v>
      </c>
      <c r="Y32" s="79"/>
      <c r="Z32" s="79"/>
      <c r="AA32" s="85" t="s">
        <v>529</v>
      </c>
      <c r="AB32" s="79"/>
      <c r="AC32" s="79" t="b">
        <v>0</v>
      </c>
      <c r="AD32" s="79">
        <v>3</v>
      </c>
      <c r="AE32" s="85" t="s">
        <v>571</v>
      </c>
      <c r="AF32" s="79" t="b">
        <v>0</v>
      </c>
      <c r="AG32" s="79" t="s">
        <v>576</v>
      </c>
      <c r="AH32" s="79"/>
      <c r="AI32" s="85" t="s">
        <v>571</v>
      </c>
      <c r="AJ32" s="79" t="b">
        <v>0</v>
      </c>
      <c r="AK32" s="79">
        <v>4</v>
      </c>
      <c r="AL32" s="85" t="s">
        <v>571</v>
      </c>
      <c r="AM32" s="79" t="s">
        <v>578</v>
      </c>
      <c r="AN32" s="79" t="b">
        <v>0</v>
      </c>
      <c r="AO32" s="85" t="s">
        <v>529</v>
      </c>
      <c r="AP32" s="79" t="s">
        <v>176</v>
      </c>
      <c r="AQ32" s="79">
        <v>0</v>
      </c>
      <c r="AR32" s="79">
        <v>0</v>
      </c>
      <c r="AS32" s="79"/>
      <c r="AT32" s="79"/>
      <c r="AU32" s="79"/>
      <c r="AV32" s="79"/>
      <c r="AW32" s="79"/>
      <c r="AX32" s="79"/>
      <c r="AY32" s="79"/>
      <c r="AZ32" s="79"/>
      <c r="BA32">
        <v>2</v>
      </c>
      <c r="BB32" s="78" t="str">
        <f>REPLACE(INDEX(GroupVertices[Group],MATCH(Edges25[[#This Row],[Vertex 1]],GroupVertices[Vertex],0)),1,1,"")</f>
        <v>1</v>
      </c>
      <c r="BC32" s="78" t="str">
        <f>REPLACE(INDEX(GroupVertices[Group],MATCH(Edges25[[#This Row],[Vertex 2]],GroupVertices[Vertex],0)),1,1,"")</f>
        <v>1</v>
      </c>
      <c r="BD32" s="48"/>
      <c r="BE32" s="49"/>
      <c r="BF32" s="48"/>
      <c r="BG32" s="49"/>
      <c r="BH32" s="48"/>
      <c r="BI32" s="49"/>
      <c r="BJ32" s="48"/>
      <c r="BK32" s="49"/>
      <c r="BL32" s="48"/>
    </row>
    <row r="33" spans="1:64" ht="15">
      <c r="A33" s="64" t="s">
        <v>237</v>
      </c>
      <c r="B33" s="64" t="s">
        <v>248</v>
      </c>
      <c r="C33" s="65"/>
      <c r="D33" s="66"/>
      <c r="E33" s="67"/>
      <c r="F33" s="68"/>
      <c r="G33" s="65"/>
      <c r="H33" s="69"/>
      <c r="I33" s="70"/>
      <c r="J33" s="70"/>
      <c r="K33" s="34" t="s">
        <v>65</v>
      </c>
      <c r="L33" s="77">
        <v>78</v>
      </c>
      <c r="M33" s="77"/>
      <c r="N33" s="72"/>
      <c r="O33" s="79" t="s">
        <v>280</v>
      </c>
      <c r="P33" s="81">
        <v>43769.39542824074</v>
      </c>
      <c r="Q33" s="79" t="s">
        <v>298</v>
      </c>
      <c r="R33" s="79"/>
      <c r="S33" s="79"/>
      <c r="T33" s="79"/>
      <c r="U33" s="79"/>
      <c r="V33" s="83" t="s">
        <v>413</v>
      </c>
      <c r="W33" s="81">
        <v>43769.39542824074</v>
      </c>
      <c r="X33" s="83" t="s">
        <v>461</v>
      </c>
      <c r="Y33" s="79"/>
      <c r="Z33" s="79"/>
      <c r="AA33" s="85" t="s">
        <v>530</v>
      </c>
      <c r="AB33" s="79"/>
      <c r="AC33" s="79" t="b">
        <v>0</v>
      </c>
      <c r="AD33" s="79">
        <v>0</v>
      </c>
      <c r="AE33" s="85" t="s">
        <v>571</v>
      </c>
      <c r="AF33" s="79" t="b">
        <v>0</v>
      </c>
      <c r="AG33" s="79" t="s">
        <v>576</v>
      </c>
      <c r="AH33" s="79"/>
      <c r="AI33" s="85" t="s">
        <v>571</v>
      </c>
      <c r="AJ33" s="79" t="b">
        <v>0</v>
      </c>
      <c r="AK33" s="79">
        <v>5</v>
      </c>
      <c r="AL33" s="85" t="s">
        <v>552</v>
      </c>
      <c r="AM33" s="79" t="s">
        <v>578</v>
      </c>
      <c r="AN33" s="79" t="b">
        <v>0</v>
      </c>
      <c r="AO33" s="85" t="s">
        <v>552</v>
      </c>
      <c r="AP33" s="79" t="s">
        <v>176</v>
      </c>
      <c r="AQ33" s="79">
        <v>0</v>
      </c>
      <c r="AR33" s="79">
        <v>0</v>
      </c>
      <c r="AS33" s="79"/>
      <c r="AT33" s="79"/>
      <c r="AU33" s="79"/>
      <c r="AV33" s="79"/>
      <c r="AW33" s="79"/>
      <c r="AX33" s="79"/>
      <c r="AY33" s="79"/>
      <c r="AZ33" s="79"/>
      <c r="BA33">
        <v>1</v>
      </c>
      <c r="BB33" s="78" t="str">
        <f>REPLACE(INDEX(GroupVertices[Group],MATCH(Edges25[[#This Row],[Vertex 1]],GroupVertices[Vertex],0)),1,1,"")</f>
        <v>4</v>
      </c>
      <c r="BC33" s="78" t="str">
        <f>REPLACE(INDEX(GroupVertices[Group],MATCH(Edges25[[#This Row],[Vertex 2]],GroupVertices[Vertex],0)),1,1,"")</f>
        <v>6</v>
      </c>
      <c r="BD33" s="48">
        <v>0</v>
      </c>
      <c r="BE33" s="49">
        <v>0</v>
      </c>
      <c r="BF33" s="48">
        <v>0</v>
      </c>
      <c r="BG33" s="49">
        <v>0</v>
      </c>
      <c r="BH33" s="48">
        <v>0</v>
      </c>
      <c r="BI33" s="49">
        <v>0</v>
      </c>
      <c r="BJ33" s="48">
        <v>16</v>
      </c>
      <c r="BK33" s="49">
        <v>100</v>
      </c>
      <c r="BL33" s="48">
        <v>16</v>
      </c>
    </row>
    <row r="34" spans="1:64" ht="15">
      <c r="A34" s="64" t="s">
        <v>238</v>
      </c>
      <c r="B34" s="64" t="s">
        <v>232</v>
      </c>
      <c r="C34" s="65"/>
      <c r="D34" s="66"/>
      <c r="E34" s="67"/>
      <c r="F34" s="68"/>
      <c r="G34" s="65"/>
      <c r="H34" s="69"/>
      <c r="I34" s="70"/>
      <c r="J34" s="70"/>
      <c r="K34" s="34" t="s">
        <v>66</v>
      </c>
      <c r="L34" s="77">
        <v>80</v>
      </c>
      <c r="M34" s="77"/>
      <c r="N34" s="72"/>
      <c r="O34" s="79" t="s">
        <v>280</v>
      </c>
      <c r="P34" s="81">
        <v>43769.48908564815</v>
      </c>
      <c r="Q34" s="79" t="s">
        <v>300</v>
      </c>
      <c r="R34" s="83" t="s">
        <v>332</v>
      </c>
      <c r="S34" s="79" t="s">
        <v>348</v>
      </c>
      <c r="T34" s="79" t="s">
        <v>365</v>
      </c>
      <c r="U34" s="79"/>
      <c r="V34" s="83" t="s">
        <v>414</v>
      </c>
      <c r="W34" s="81">
        <v>43769.48908564815</v>
      </c>
      <c r="X34" s="83" t="s">
        <v>462</v>
      </c>
      <c r="Y34" s="79"/>
      <c r="Z34" s="79"/>
      <c r="AA34" s="85" t="s">
        <v>531</v>
      </c>
      <c r="AB34" s="79"/>
      <c r="AC34" s="79" t="b">
        <v>0</v>
      </c>
      <c r="AD34" s="79">
        <v>0</v>
      </c>
      <c r="AE34" s="85" t="s">
        <v>571</v>
      </c>
      <c r="AF34" s="79" t="b">
        <v>0</v>
      </c>
      <c r="AG34" s="79" t="s">
        <v>577</v>
      </c>
      <c r="AH34" s="79"/>
      <c r="AI34" s="85" t="s">
        <v>571</v>
      </c>
      <c r="AJ34" s="79" t="b">
        <v>0</v>
      </c>
      <c r="AK34" s="79">
        <v>7</v>
      </c>
      <c r="AL34" s="85" t="s">
        <v>523</v>
      </c>
      <c r="AM34" s="79" t="s">
        <v>581</v>
      </c>
      <c r="AN34" s="79" t="b">
        <v>0</v>
      </c>
      <c r="AO34" s="85" t="s">
        <v>523</v>
      </c>
      <c r="AP34" s="79" t="s">
        <v>176</v>
      </c>
      <c r="AQ34" s="79">
        <v>0</v>
      </c>
      <c r="AR34" s="79">
        <v>0</v>
      </c>
      <c r="AS34" s="79"/>
      <c r="AT34" s="79"/>
      <c r="AU34" s="79"/>
      <c r="AV34" s="79"/>
      <c r="AW34" s="79"/>
      <c r="AX34" s="79"/>
      <c r="AY34" s="79"/>
      <c r="AZ34" s="79"/>
      <c r="BA34">
        <v>1</v>
      </c>
      <c r="BB34" s="78" t="str">
        <f>REPLACE(INDEX(GroupVertices[Group],MATCH(Edges25[[#This Row],[Vertex 1]],GroupVertices[Vertex],0)),1,1,"")</f>
        <v>3</v>
      </c>
      <c r="BC34" s="78" t="str">
        <f>REPLACE(INDEX(GroupVertices[Group],MATCH(Edges25[[#This Row],[Vertex 2]],GroupVertices[Vertex],0)),1,1,"")</f>
        <v>3</v>
      </c>
      <c r="BD34" s="48">
        <v>0</v>
      </c>
      <c r="BE34" s="49">
        <v>0</v>
      </c>
      <c r="BF34" s="48">
        <v>0</v>
      </c>
      <c r="BG34" s="49">
        <v>0</v>
      </c>
      <c r="BH34" s="48">
        <v>0</v>
      </c>
      <c r="BI34" s="49">
        <v>0</v>
      </c>
      <c r="BJ34" s="48">
        <v>15</v>
      </c>
      <c r="BK34" s="49">
        <v>100</v>
      </c>
      <c r="BL34" s="48">
        <v>15</v>
      </c>
    </row>
    <row r="35" spans="1:64" ht="15">
      <c r="A35" s="64" t="s">
        <v>239</v>
      </c>
      <c r="B35" s="64" t="s">
        <v>232</v>
      </c>
      <c r="C35" s="65"/>
      <c r="D35" s="66"/>
      <c r="E35" s="67"/>
      <c r="F35" s="68"/>
      <c r="G35" s="65"/>
      <c r="H35" s="69"/>
      <c r="I35" s="70"/>
      <c r="J35" s="70"/>
      <c r="K35" s="34" t="s">
        <v>65</v>
      </c>
      <c r="L35" s="77">
        <v>81</v>
      </c>
      <c r="M35" s="77"/>
      <c r="N35" s="72"/>
      <c r="O35" s="79" t="s">
        <v>280</v>
      </c>
      <c r="P35" s="81">
        <v>43769.49238425926</v>
      </c>
      <c r="Q35" s="79" t="s">
        <v>300</v>
      </c>
      <c r="R35" s="83" t="s">
        <v>332</v>
      </c>
      <c r="S35" s="79" t="s">
        <v>348</v>
      </c>
      <c r="T35" s="79" t="s">
        <v>365</v>
      </c>
      <c r="U35" s="79"/>
      <c r="V35" s="83" t="s">
        <v>415</v>
      </c>
      <c r="W35" s="81">
        <v>43769.49238425926</v>
      </c>
      <c r="X35" s="83" t="s">
        <v>463</v>
      </c>
      <c r="Y35" s="79"/>
      <c r="Z35" s="79"/>
      <c r="AA35" s="85" t="s">
        <v>532</v>
      </c>
      <c r="AB35" s="79"/>
      <c r="AC35" s="79" t="b">
        <v>0</v>
      </c>
      <c r="AD35" s="79">
        <v>0</v>
      </c>
      <c r="AE35" s="85" t="s">
        <v>571</v>
      </c>
      <c r="AF35" s="79" t="b">
        <v>0</v>
      </c>
      <c r="AG35" s="79" t="s">
        <v>577</v>
      </c>
      <c r="AH35" s="79"/>
      <c r="AI35" s="85" t="s">
        <v>571</v>
      </c>
      <c r="AJ35" s="79" t="b">
        <v>0</v>
      </c>
      <c r="AK35" s="79">
        <v>7</v>
      </c>
      <c r="AL35" s="85" t="s">
        <v>523</v>
      </c>
      <c r="AM35" s="79" t="s">
        <v>579</v>
      </c>
      <c r="AN35" s="79" t="b">
        <v>0</v>
      </c>
      <c r="AO35" s="85" t="s">
        <v>523</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v>0</v>
      </c>
      <c r="BE35" s="49">
        <v>0</v>
      </c>
      <c r="BF35" s="48">
        <v>0</v>
      </c>
      <c r="BG35" s="49">
        <v>0</v>
      </c>
      <c r="BH35" s="48">
        <v>0</v>
      </c>
      <c r="BI35" s="49">
        <v>0</v>
      </c>
      <c r="BJ35" s="48">
        <v>15</v>
      </c>
      <c r="BK35" s="49">
        <v>100</v>
      </c>
      <c r="BL35" s="48">
        <v>15</v>
      </c>
    </row>
    <row r="36" spans="1:64" ht="15">
      <c r="A36" s="64" t="s">
        <v>240</v>
      </c>
      <c r="B36" s="64" t="s">
        <v>248</v>
      </c>
      <c r="C36" s="65"/>
      <c r="D36" s="66"/>
      <c r="E36" s="67"/>
      <c r="F36" s="68"/>
      <c r="G36" s="65"/>
      <c r="H36" s="69"/>
      <c r="I36" s="70"/>
      <c r="J36" s="70"/>
      <c r="K36" s="34" t="s">
        <v>65</v>
      </c>
      <c r="L36" s="77">
        <v>82</v>
      </c>
      <c r="M36" s="77"/>
      <c r="N36" s="72"/>
      <c r="O36" s="79" t="s">
        <v>280</v>
      </c>
      <c r="P36" s="81">
        <v>43769.57524305556</v>
      </c>
      <c r="Q36" s="79" t="s">
        <v>298</v>
      </c>
      <c r="R36" s="79"/>
      <c r="S36" s="79"/>
      <c r="T36" s="79"/>
      <c r="U36" s="79"/>
      <c r="V36" s="83" t="s">
        <v>416</v>
      </c>
      <c r="W36" s="81">
        <v>43769.57524305556</v>
      </c>
      <c r="X36" s="83" t="s">
        <v>464</v>
      </c>
      <c r="Y36" s="79"/>
      <c r="Z36" s="79"/>
      <c r="AA36" s="85" t="s">
        <v>533</v>
      </c>
      <c r="AB36" s="79"/>
      <c r="AC36" s="79" t="b">
        <v>0</v>
      </c>
      <c r="AD36" s="79">
        <v>0</v>
      </c>
      <c r="AE36" s="85" t="s">
        <v>571</v>
      </c>
      <c r="AF36" s="79" t="b">
        <v>0</v>
      </c>
      <c r="AG36" s="79" t="s">
        <v>576</v>
      </c>
      <c r="AH36" s="79"/>
      <c r="AI36" s="85" t="s">
        <v>571</v>
      </c>
      <c r="AJ36" s="79" t="b">
        <v>0</v>
      </c>
      <c r="AK36" s="79">
        <v>6</v>
      </c>
      <c r="AL36" s="85" t="s">
        <v>552</v>
      </c>
      <c r="AM36" s="79" t="s">
        <v>579</v>
      </c>
      <c r="AN36" s="79" t="b">
        <v>0</v>
      </c>
      <c r="AO36" s="85" t="s">
        <v>552</v>
      </c>
      <c r="AP36" s="79" t="s">
        <v>176</v>
      </c>
      <c r="AQ36" s="79">
        <v>0</v>
      </c>
      <c r="AR36" s="79">
        <v>0</v>
      </c>
      <c r="AS36" s="79"/>
      <c r="AT36" s="79"/>
      <c r="AU36" s="79"/>
      <c r="AV36" s="79"/>
      <c r="AW36" s="79"/>
      <c r="AX36" s="79"/>
      <c r="AY36" s="79"/>
      <c r="AZ36" s="79"/>
      <c r="BA36">
        <v>1</v>
      </c>
      <c r="BB36" s="78" t="str">
        <f>REPLACE(INDEX(GroupVertices[Group],MATCH(Edges25[[#This Row],[Vertex 1]],GroupVertices[Vertex],0)),1,1,"")</f>
        <v>6</v>
      </c>
      <c r="BC36" s="78" t="str">
        <f>REPLACE(INDEX(GroupVertices[Group],MATCH(Edges25[[#This Row],[Vertex 2]],GroupVertices[Vertex],0)),1,1,"")</f>
        <v>6</v>
      </c>
      <c r="BD36" s="48">
        <v>0</v>
      </c>
      <c r="BE36" s="49">
        <v>0</v>
      </c>
      <c r="BF36" s="48">
        <v>0</v>
      </c>
      <c r="BG36" s="49">
        <v>0</v>
      </c>
      <c r="BH36" s="48">
        <v>0</v>
      </c>
      <c r="BI36" s="49">
        <v>0</v>
      </c>
      <c r="BJ36" s="48">
        <v>16</v>
      </c>
      <c r="BK36" s="49">
        <v>100</v>
      </c>
      <c r="BL36" s="48">
        <v>16</v>
      </c>
    </row>
    <row r="37" spans="1:64" ht="15">
      <c r="A37" s="64" t="s">
        <v>241</v>
      </c>
      <c r="B37" s="64" t="s">
        <v>232</v>
      </c>
      <c r="C37" s="65"/>
      <c r="D37" s="66"/>
      <c r="E37" s="67"/>
      <c r="F37" s="68"/>
      <c r="G37" s="65"/>
      <c r="H37" s="69"/>
      <c r="I37" s="70"/>
      <c r="J37" s="70"/>
      <c r="K37" s="34" t="s">
        <v>66</v>
      </c>
      <c r="L37" s="77">
        <v>84</v>
      </c>
      <c r="M37" s="77"/>
      <c r="N37" s="72"/>
      <c r="O37" s="79" t="s">
        <v>280</v>
      </c>
      <c r="P37" s="81">
        <v>43769.587233796294</v>
      </c>
      <c r="Q37" s="79" t="s">
        <v>300</v>
      </c>
      <c r="R37" s="83" t="s">
        <v>332</v>
      </c>
      <c r="S37" s="79" t="s">
        <v>348</v>
      </c>
      <c r="T37" s="79" t="s">
        <v>365</v>
      </c>
      <c r="U37" s="79"/>
      <c r="V37" s="83" t="s">
        <v>417</v>
      </c>
      <c r="W37" s="81">
        <v>43769.587233796294</v>
      </c>
      <c r="X37" s="83" t="s">
        <v>465</v>
      </c>
      <c r="Y37" s="79"/>
      <c r="Z37" s="79"/>
      <c r="AA37" s="85" t="s">
        <v>534</v>
      </c>
      <c r="AB37" s="79"/>
      <c r="AC37" s="79" t="b">
        <v>0</v>
      </c>
      <c r="AD37" s="79">
        <v>0</v>
      </c>
      <c r="AE37" s="85" t="s">
        <v>571</v>
      </c>
      <c r="AF37" s="79" t="b">
        <v>0</v>
      </c>
      <c r="AG37" s="79" t="s">
        <v>577</v>
      </c>
      <c r="AH37" s="79"/>
      <c r="AI37" s="85" t="s">
        <v>571</v>
      </c>
      <c r="AJ37" s="79" t="b">
        <v>0</v>
      </c>
      <c r="AK37" s="79">
        <v>7</v>
      </c>
      <c r="AL37" s="85" t="s">
        <v>523</v>
      </c>
      <c r="AM37" s="79" t="s">
        <v>581</v>
      </c>
      <c r="AN37" s="79" t="b">
        <v>0</v>
      </c>
      <c r="AO37" s="85" t="s">
        <v>523</v>
      </c>
      <c r="AP37" s="79" t="s">
        <v>176</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v>0</v>
      </c>
      <c r="BE37" s="49">
        <v>0</v>
      </c>
      <c r="BF37" s="48">
        <v>0</v>
      </c>
      <c r="BG37" s="49">
        <v>0</v>
      </c>
      <c r="BH37" s="48">
        <v>0</v>
      </c>
      <c r="BI37" s="49">
        <v>0</v>
      </c>
      <c r="BJ37" s="48">
        <v>15</v>
      </c>
      <c r="BK37" s="49">
        <v>100</v>
      </c>
      <c r="BL37" s="48">
        <v>15</v>
      </c>
    </row>
    <row r="38" spans="1:64" ht="15">
      <c r="A38" s="64" t="s">
        <v>242</v>
      </c>
      <c r="B38" s="64" t="s">
        <v>228</v>
      </c>
      <c r="C38" s="65"/>
      <c r="D38" s="66"/>
      <c r="E38" s="67"/>
      <c r="F38" s="68"/>
      <c r="G38" s="65"/>
      <c r="H38" s="69"/>
      <c r="I38" s="70"/>
      <c r="J38" s="70"/>
      <c r="K38" s="34" t="s">
        <v>65</v>
      </c>
      <c r="L38" s="77">
        <v>85</v>
      </c>
      <c r="M38" s="77"/>
      <c r="N38" s="72"/>
      <c r="O38" s="79" t="s">
        <v>280</v>
      </c>
      <c r="P38" s="81">
        <v>43762.35737268518</v>
      </c>
      <c r="Q38" s="79" t="s">
        <v>285</v>
      </c>
      <c r="R38" s="79"/>
      <c r="S38" s="79"/>
      <c r="T38" s="79"/>
      <c r="U38" s="79"/>
      <c r="V38" s="83" t="s">
        <v>418</v>
      </c>
      <c r="W38" s="81">
        <v>43762.35737268518</v>
      </c>
      <c r="X38" s="83" t="s">
        <v>466</v>
      </c>
      <c r="Y38" s="79"/>
      <c r="Z38" s="79"/>
      <c r="AA38" s="85" t="s">
        <v>535</v>
      </c>
      <c r="AB38" s="79"/>
      <c r="AC38" s="79" t="b">
        <v>0</v>
      </c>
      <c r="AD38" s="79">
        <v>0</v>
      </c>
      <c r="AE38" s="85" t="s">
        <v>571</v>
      </c>
      <c r="AF38" s="79" t="b">
        <v>0</v>
      </c>
      <c r="AG38" s="79" t="s">
        <v>576</v>
      </c>
      <c r="AH38" s="79"/>
      <c r="AI38" s="85" t="s">
        <v>571</v>
      </c>
      <c r="AJ38" s="79" t="b">
        <v>0</v>
      </c>
      <c r="AK38" s="79">
        <v>4</v>
      </c>
      <c r="AL38" s="85" t="s">
        <v>529</v>
      </c>
      <c r="AM38" s="79" t="s">
        <v>579</v>
      </c>
      <c r="AN38" s="79" t="b">
        <v>0</v>
      </c>
      <c r="AO38" s="85" t="s">
        <v>529</v>
      </c>
      <c r="AP38" s="79" t="s">
        <v>176</v>
      </c>
      <c r="AQ38" s="79">
        <v>0</v>
      </c>
      <c r="AR38" s="79">
        <v>0</v>
      </c>
      <c r="AS38" s="79"/>
      <c r="AT38" s="79"/>
      <c r="AU38" s="79"/>
      <c r="AV38" s="79"/>
      <c r="AW38" s="79"/>
      <c r="AX38" s="79"/>
      <c r="AY38" s="79"/>
      <c r="AZ38" s="79"/>
      <c r="BA38">
        <v>1</v>
      </c>
      <c r="BB38" s="78" t="str">
        <f>REPLACE(INDEX(GroupVertices[Group],MATCH(Edges25[[#This Row],[Vertex 1]],GroupVertices[Vertex],0)),1,1,"")</f>
        <v>7</v>
      </c>
      <c r="BC38" s="78" t="str">
        <f>REPLACE(INDEX(GroupVertices[Group],MATCH(Edges25[[#This Row],[Vertex 2]],GroupVertices[Vertex],0)),1,1,"")</f>
        <v>1</v>
      </c>
      <c r="BD38" s="48">
        <v>0</v>
      </c>
      <c r="BE38" s="49">
        <v>0</v>
      </c>
      <c r="BF38" s="48">
        <v>0</v>
      </c>
      <c r="BG38" s="49">
        <v>0</v>
      </c>
      <c r="BH38" s="48">
        <v>0</v>
      </c>
      <c r="BI38" s="49">
        <v>0</v>
      </c>
      <c r="BJ38" s="48">
        <v>14</v>
      </c>
      <c r="BK38" s="49">
        <v>100</v>
      </c>
      <c r="BL38" s="48">
        <v>14</v>
      </c>
    </row>
    <row r="39" spans="1:64" ht="15">
      <c r="A39" s="64" t="s">
        <v>242</v>
      </c>
      <c r="B39" s="64" t="s">
        <v>236</v>
      </c>
      <c r="C39" s="65"/>
      <c r="D39" s="66"/>
      <c r="E39" s="67"/>
      <c r="F39" s="68"/>
      <c r="G39" s="65"/>
      <c r="H39" s="69"/>
      <c r="I39" s="70"/>
      <c r="J39" s="70"/>
      <c r="K39" s="34" t="s">
        <v>65</v>
      </c>
      <c r="L39" s="77">
        <v>86</v>
      </c>
      <c r="M39" s="77"/>
      <c r="N39" s="72"/>
      <c r="O39" s="79" t="s">
        <v>280</v>
      </c>
      <c r="P39" s="81">
        <v>43769.75084490741</v>
      </c>
      <c r="Q39" s="79" t="s">
        <v>303</v>
      </c>
      <c r="R39" s="79"/>
      <c r="S39" s="79"/>
      <c r="T39" s="79"/>
      <c r="U39" s="79"/>
      <c r="V39" s="83" t="s">
        <v>418</v>
      </c>
      <c r="W39" s="81">
        <v>43769.75084490741</v>
      </c>
      <c r="X39" s="83" t="s">
        <v>467</v>
      </c>
      <c r="Y39" s="79"/>
      <c r="Z39" s="79"/>
      <c r="AA39" s="85" t="s">
        <v>536</v>
      </c>
      <c r="AB39" s="79"/>
      <c r="AC39" s="79" t="b">
        <v>0</v>
      </c>
      <c r="AD39" s="79">
        <v>0</v>
      </c>
      <c r="AE39" s="85" t="s">
        <v>571</v>
      </c>
      <c r="AF39" s="79" t="b">
        <v>0</v>
      </c>
      <c r="AG39" s="79" t="s">
        <v>576</v>
      </c>
      <c r="AH39" s="79"/>
      <c r="AI39" s="85" t="s">
        <v>571</v>
      </c>
      <c r="AJ39" s="79" t="b">
        <v>0</v>
      </c>
      <c r="AK39" s="79">
        <v>1</v>
      </c>
      <c r="AL39" s="85" t="s">
        <v>527</v>
      </c>
      <c r="AM39" s="79" t="s">
        <v>579</v>
      </c>
      <c r="AN39" s="79" t="b">
        <v>0</v>
      </c>
      <c r="AO39" s="85" t="s">
        <v>527</v>
      </c>
      <c r="AP39" s="79" t="s">
        <v>176</v>
      </c>
      <c r="AQ39" s="79">
        <v>0</v>
      </c>
      <c r="AR39" s="79">
        <v>0</v>
      </c>
      <c r="AS39" s="79"/>
      <c r="AT39" s="79"/>
      <c r="AU39" s="79"/>
      <c r="AV39" s="79"/>
      <c r="AW39" s="79"/>
      <c r="AX39" s="79"/>
      <c r="AY39" s="79"/>
      <c r="AZ39" s="79"/>
      <c r="BA39">
        <v>1</v>
      </c>
      <c r="BB39" s="78" t="str">
        <f>REPLACE(INDEX(GroupVertices[Group],MATCH(Edges25[[#This Row],[Vertex 1]],GroupVertices[Vertex],0)),1,1,"")</f>
        <v>7</v>
      </c>
      <c r="BC39" s="78" t="str">
        <f>REPLACE(INDEX(GroupVertices[Group],MATCH(Edges25[[#This Row],[Vertex 2]],GroupVertices[Vertex],0)),1,1,"")</f>
        <v>7</v>
      </c>
      <c r="BD39" s="48">
        <v>0</v>
      </c>
      <c r="BE39" s="49">
        <v>0</v>
      </c>
      <c r="BF39" s="48">
        <v>0</v>
      </c>
      <c r="BG39" s="49">
        <v>0</v>
      </c>
      <c r="BH39" s="48">
        <v>0</v>
      </c>
      <c r="BI39" s="49">
        <v>0</v>
      </c>
      <c r="BJ39" s="48">
        <v>17</v>
      </c>
      <c r="BK39" s="49">
        <v>100</v>
      </c>
      <c r="BL39" s="48">
        <v>17</v>
      </c>
    </row>
    <row r="40" spans="1:64" ht="15">
      <c r="A40" s="64" t="s">
        <v>243</v>
      </c>
      <c r="B40" s="64" t="s">
        <v>232</v>
      </c>
      <c r="C40" s="65"/>
      <c r="D40" s="66"/>
      <c r="E40" s="67"/>
      <c r="F40" s="68"/>
      <c r="G40" s="65"/>
      <c r="H40" s="69"/>
      <c r="I40" s="70"/>
      <c r="J40" s="70"/>
      <c r="K40" s="34" t="s">
        <v>65</v>
      </c>
      <c r="L40" s="77">
        <v>87</v>
      </c>
      <c r="M40" s="77"/>
      <c r="N40" s="72"/>
      <c r="O40" s="79" t="s">
        <v>280</v>
      </c>
      <c r="P40" s="81">
        <v>43770.28344907407</v>
      </c>
      <c r="Q40" s="79" t="s">
        <v>300</v>
      </c>
      <c r="R40" s="83" t="s">
        <v>332</v>
      </c>
      <c r="S40" s="79" t="s">
        <v>348</v>
      </c>
      <c r="T40" s="79" t="s">
        <v>365</v>
      </c>
      <c r="U40" s="79"/>
      <c r="V40" s="83" t="s">
        <v>419</v>
      </c>
      <c r="W40" s="81">
        <v>43770.28344907407</v>
      </c>
      <c r="X40" s="83" t="s">
        <v>468</v>
      </c>
      <c r="Y40" s="79"/>
      <c r="Z40" s="79"/>
      <c r="AA40" s="85" t="s">
        <v>537</v>
      </c>
      <c r="AB40" s="79"/>
      <c r="AC40" s="79" t="b">
        <v>0</v>
      </c>
      <c r="AD40" s="79">
        <v>0</v>
      </c>
      <c r="AE40" s="85" t="s">
        <v>571</v>
      </c>
      <c r="AF40" s="79" t="b">
        <v>0</v>
      </c>
      <c r="AG40" s="79" t="s">
        <v>577</v>
      </c>
      <c r="AH40" s="79"/>
      <c r="AI40" s="85" t="s">
        <v>571</v>
      </c>
      <c r="AJ40" s="79" t="b">
        <v>0</v>
      </c>
      <c r="AK40" s="79">
        <v>7</v>
      </c>
      <c r="AL40" s="85" t="s">
        <v>523</v>
      </c>
      <c r="AM40" s="79" t="s">
        <v>581</v>
      </c>
      <c r="AN40" s="79" t="b">
        <v>0</v>
      </c>
      <c r="AO40" s="85" t="s">
        <v>523</v>
      </c>
      <c r="AP40" s="79" t="s">
        <v>176</v>
      </c>
      <c r="AQ40" s="79">
        <v>0</v>
      </c>
      <c r="AR40" s="79">
        <v>0</v>
      </c>
      <c r="AS40" s="79"/>
      <c r="AT40" s="79"/>
      <c r="AU40" s="79"/>
      <c r="AV40" s="79"/>
      <c r="AW40" s="79"/>
      <c r="AX40" s="79"/>
      <c r="AY40" s="79"/>
      <c r="AZ40" s="79"/>
      <c r="BA40">
        <v>1</v>
      </c>
      <c r="BB40" s="78" t="str">
        <f>REPLACE(INDEX(GroupVertices[Group],MATCH(Edges25[[#This Row],[Vertex 1]],GroupVertices[Vertex],0)),1,1,"")</f>
        <v>3</v>
      </c>
      <c r="BC40" s="78" t="str">
        <f>REPLACE(INDEX(GroupVertices[Group],MATCH(Edges25[[#This Row],[Vertex 2]],GroupVertices[Vertex],0)),1,1,"")</f>
        <v>3</v>
      </c>
      <c r="BD40" s="48">
        <v>0</v>
      </c>
      <c r="BE40" s="49">
        <v>0</v>
      </c>
      <c r="BF40" s="48">
        <v>0</v>
      </c>
      <c r="BG40" s="49">
        <v>0</v>
      </c>
      <c r="BH40" s="48">
        <v>0</v>
      </c>
      <c r="BI40" s="49">
        <v>0</v>
      </c>
      <c r="BJ40" s="48">
        <v>15</v>
      </c>
      <c r="BK40" s="49">
        <v>100</v>
      </c>
      <c r="BL40" s="48">
        <v>15</v>
      </c>
    </row>
    <row r="41" spans="1:64" ht="15">
      <c r="A41" s="64" t="s">
        <v>244</v>
      </c>
      <c r="B41" s="64" t="s">
        <v>232</v>
      </c>
      <c r="C41" s="65"/>
      <c r="D41" s="66"/>
      <c r="E41" s="67"/>
      <c r="F41" s="68"/>
      <c r="G41" s="65"/>
      <c r="H41" s="69"/>
      <c r="I41" s="70"/>
      <c r="J41" s="70"/>
      <c r="K41" s="34" t="s">
        <v>65</v>
      </c>
      <c r="L41" s="77">
        <v>88</v>
      </c>
      <c r="M41" s="77"/>
      <c r="N41" s="72"/>
      <c r="O41" s="79" t="s">
        <v>280</v>
      </c>
      <c r="P41" s="81">
        <v>43770.30295138889</v>
      </c>
      <c r="Q41" s="79" t="s">
        <v>300</v>
      </c>
      <c r="R41" s="83" t="s">
        <v>332</v>
      </c>
      <c r="S41" s="79" t="s">
        <v>348</v>
      </c>
      <c r="T41" s="79" t="s">
        <v>365</v>
      </c>
      <c r="U41" s="79"/>
      <c r="V41" s="83" t="s">
        <v>420</v>
      </c>
      <c r="W41" s="81">
        <v>43770.30295138889</v>
      </c>
      <c r="X41" s="83" t="s">
        <v>469</v>
      </c>
      <c r="Y41" s="79"/>
      <c r="Z41" s="79"/>
      <c r="AA41" s="85" t="s">
        <v>538</v>
      </c>
      <c r="AB41" s="79"/>
      <c r="AC41" s="79" t="b">
        <v>0</v>
      </c>
      <c r="AD41" s="79">
        <v>0</v>
      </c>
      <c r="AE41" s="85" t="s">
        <v>571</v>
      </c>
      <c r="AF41" s="79" t="b">
        <v>0</v>
      </c>
      <c r="AG41" s="79" t="s">
        <v>577</v>
      </c>
      <c r="AH41" s="79"/>
      <c r="AI41" s="85" t="s">
        <v>571</v>
      </c>
      <c r="AJ41" s="79" t="b">
        <v>0</v>
      </c>
      <c r="AK41" s="79">
        <v>7</v>
      </c>
      <c r="AL41" s="85" t="s">
        <v>523</v>
      </c>
      <c r="AM41" s="79" t="s">
        <v>581</v>
      </c>
      <c r="AN41" s="79" t="b">
        <v>0</v>
      </c>
      <c r="AO41" s="85" t="s">
        <v>523</v>
      </c>
      <c r="AP41" s="79" t="s">
        <v>176</v>
      </c>
      <c r="AQ41" s="79">
        <v>0</v>
      </c>
      <c r="AR41" s="79">
        <v>0</v>
      </c>
      <c r="AS41" s="79"/>
      <c r="AT41" s="79"/>
      <c r="AU41" s="79"/>
      <c r="AV41" s="79"/>
      <c r="AW41" s="79"/>
      <c r="AX41" s="79"/>
      <c r="AY41" s="79"/>
      <c r="AZ41" s="79"/>
      <c r="BA41">
        <v>1</v>
      </c>
      <c r="BB41" s="78" t="str">
        <f>REPLACE(INDEX(GroupVertices[Group],MATCH(Edges25[[#This Row],[Vertex 1]],GroupVertices[Vertex],0)),1,1,"")</f>
        <v>3</v>
      </c>
      <c r="BC41" s="78" t="str">
        <f>REPLACE(INDEX(GroupVertices[Group],MATCH(Edges25[[#This Row],[Vertex 2]],GroupVertices[Vertex],0)),1,1,"")</f>
        <v>3</v>
      </c>
      <c r="BD41" s="48">
        <v>0</v>
      </c>
      <c r="BE41" s="49">
        <v>0</v>
      </c>
      <c r="BF41" s="48">
        <v>0</v>
      </c>
      <c r="BG41" s="49">
        <v>0</v>
      </c>
      <c r="BH41" s="48">
        <v>0</v>
      </c>
      <c r="BI41" s="49">
        <v>0</v>
      </c>
      <c r="BJ41" s="48">
        <v>15</v>
      </c>
      <c r="BK41" s="49">
        <v>100</v>
      </c>
      <c r="BL41" s="48">
        <v>15</v>
      </c>
    </row>
    <row r="42" spans="1:64" ht="15">
      <c r="A42" s="64" t="s">
        <v>245</v>
      </c>
      <c r="B42" s="64" t="s">
        <v>232</v>
      </c>
      <c r="C42" s="65"/>
      <c r="D42" s="66"/>
      <c r="E42" s="67"/>
      <c r="F42" s="68"/>
      <c r="G42" s="65"/>
      <c r="H42" s="69"/>
      <c r="I42" s="70"/>
      <c r="J42" s="70"/>
      <c r="K42" s="34" t="s">
        <v>65</v>
      </c>
      <c r="L42" s="77">
        <v>90</v>
      </c>
      <c r="M42" s="77"/>
      <c r="N42" s="72"/>
      <c r="O42" s="79" t="s">
        <v>280</v>
      </c>
      <c r="P42" s="81">
        <v>43770.461747685185</v>
      </c>
      <c r="Q42" s="79" t="s">
        <v>300</v>
      </c>
      <c r="R42" s="83" t="s">
        <v>332</v>
      </c>
      <c r="S42" s="79" t="s">
        <v>348</v>
      </c>
      <c r="T42" s="79" t="s">
        <v>365</v>
      </c>
      <c r="U42" s="79"/>
      <c r="V42" s="83" t="s">
        <v>421</v>
      </c>
      <c r="W42" s="81">
        <v>43770.461747685185</v>
      </c>
      <c r="X42" s="83" t="s">
        <v>470</v>
      </c>
      <c r="Y42" s="79"/>
      <c r="Z42" s="79"/>
      <c r="AA42" s="85" t="s">
        <v>539</v>
      </c>
      <c r="AB42" s="79"/>
      <c r="AC42" s="79" t="b">
        <v>0</v>
      </c>
      <c r="AD42" s="79">
        <v>0</v>
      </c>
      <c r="AE42" s="85" t="s">
        <v>571</v>
      </c>
      <c r="AF42" s="79" t="b">
        <v>0</v>
      </c>
      <c r="AG42" s="79" t="s">
        <v>577</v>
      </c>
      <c r="AH42" s="79"/>
      <c r="AI42" s="85" t="s">
        <v>571</v>
      </c>
      <c r="AJ42" s="79" t="b">
        <v>0</v>
      </c>
      <c r="AK42" s="79">
        <v>7</v>
      </c>
      <c r="AL42" s="85" t="s">
        <v>523</v>
      </c>
      <c r="AM42" s="79" t="s">
        <v>578</v>
      </c>
      <c r="AN42" s="79" t="b">
        <v>0</v>
      </c>
      <c r="AO42" s="85" t="s">
        <v>523</v>
      </c>
      <c r="AP42" s="79" t="s">
        <v>176</v>
      </c>
      <c r="AQ42" s="79">
        <v>0</v>
      </c>
      <c r="AR42" s="79">
        <v>0</v>
      </c>
      <c r="AS42" s="79"/>
      <c r="AT42" s="79"/>
      <c r="AU42" s="79"/>
      <c r="AV42" s="79"/>
      <c r="AW42" s="79"/>
      <c r="AX42" s="79"/>
      <c r="AY42" s="79"/>
      <c r="AZ42" s="79"/>
      <c r="BA42">
        <v>1</v>
      </c>
      <c r="BB42" s="78" t="str">
        <f>REPLACE(INDEX(GroupVertices[Group],MATCH(Edges25[[#This Row],[Vertex 1]],GroupVertices[Vertex],0)),1,1,"")</f>
        <v>3</v>
      </c>
      <c r="BC42" s="78" t="str">
        <f>REPLACE(INDEX(GroupVertices[Group],MATCH(Edges25[[#This Row],[Vertex 2]],GroupVertices[Vertex],0)),1,1,"")</f>
        <v>3</v>
      </c>
      <c r="BD42" s="48">
        <v>0</v>
      </c>
      <c r="BE42" s="49">
        <v>0</v>
      </c>
      <c r="BF42" s="48">
        <v>0</v>
      </c>
      <c r="BG42" s="49">
        <v>0</v>
      </c>
      <c r="BH42" s="48">
        <v>0</v>
      </c>
      <c r="BI42" s="49">
        <v>0</v>
      </c>
      <c r="BJ42" s="48">
        <v>15</v>
      </c>
      <c r="BK42" s="49">
        <v>100</v>
      </c>
      <c r="BL42" s="48">
        <v>15</v>
      </c>
    </row>
    <row r="43" spans="1:64" ht="15">
      <c r="A43" s="64" t="s">
        <v>228</v>
      </c>
      <c r="B43" s="64" t="s">
        <v>214</v>
      </c>
      <c r="C43" s="65"/>
      <c r="D43" s="66"/>
      <c r="E43" s="67"/>
      <c r="F43" s="68"/>
      <c r="G43" s="65"/>
      <c r="H43" s="69"/>
      <c r="I43" s="70"/>
      <c r="J43" s="70"/>
      <c r="K43" s="34" t="s">
        <v>65</v>
      </c>
      <c r="L43" s="77">
        <v>92</v>
      </c>
      <c r="M43" s="77"/>
      <c r="N43" s="72"/>
      <c r="O43" s="79" t="s">
        <v>280</v>
      </c>
      <c r="P43" s="81">
        <v>43762.34240740741</v>
      </c>
      <c r="Q43" s="79" t="s">
        <v>304</v>
      </c>
      <c r="R43" s="79"/>
      <c r="S43" s="79"/>
      <c r="T43" s="79"/>
      <c r="U43" s="79"/>
      <c r="V43" s="83" t="s">
        <v>406</v>
      </c>
      <c r="W43" s="81">
        <v>43762.34240740741</v>
      </c>
      <c r="X43" s="83" t="s">
        <v>471</v>
      </c>
      <c r="Y43" s="79"/>
      <c r="Z43" s="79"/>
      <c r="AA43" s="85" t="s">
        <v>540</v>
      </c>
      <c r="AB43" s="79"/>
      <c r="AC43" s="79" t="b">
        <v>0</v>
      </c>
      <c r="AD43" s="79">
        <v>0</v>
      </c>
      <c r="AE43" s="85" t="s">
        <v>571</v>
      </c>
      <c r="AF43" s="79" t="b">
        <v>0</v>
      </c>
      <c r="AG43" s="79" t="s">
        <v>576</v>
      </c>
      <c r="AH43" s="79"/>
      <c r="AI43" s="85" t="s">
        <v>571</v>
      </c>
      <c r="AJ43" s="79" t="b">
        <v>0</v>
      </c>
      <c r="AK43" s="79">
        <v>2</v>
      </c>
      <c r="AL43" s="85" t="s">
        <v>502</v>
      </c>
      <c r="AM43" s="79" t="s">
        <v>578</v>
      </c>
      <c r="AN43" s="79" t="b">
        <v>0</v>
      </c>
      <c r="AO43" s="85" t="s">
        <v>502</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8</v>
      </c>
      <c r="BD43" s="48">
        <v>0</v>
      </c>
      <c r="BE43" s="49">
        <v>0</v>
      </c>
      <c r="BF43" s="48">
        <v>0</v>
      </c>
      <c r="BG43" s="49">
        <v>0</v>
      </c>
      <c r="BH43" s="48">
        <v>0</v>
      </c>
      <c r="BI43" s="49">
        <v>0</v>
      </c>
      <c r="BJ43" s="48">
        <v>15</v>
      </c>
      <c r="BK43" s="49">
        <v>100</v>
      </c>
      <c r="BL43" s="48">
        <v>15</v>
      </c>
    </row>
    <row r="44" spans="1:64" ht="15">
      <c r="A44" s="64" t="s">
        <v>246</v>
      </c>
      <c r="B44" s="64" t="s">
        <v>214</v>
      </c>
      <c r="C44" s="65"/>
      <c r="D44" s="66"/>
      <c r="E44" s="67"/>
      <c r="F44" s="68"/>
      <c r="G44" s="65"/>
      <c r="H44" s="69"/>
      <c r="I44" s="70"/>
      <c r="J44" s="70"/>
      <c r="K44" s="34" t="s">
        <v>66</v>
      </c>
      <c r="L44" s="77">
        <v>93</v>
      </c>
      <c r="M44" s="77"/>
      <c r="N44" s="72"/>
      <c r="O44" s="79" t="s">
        <v>280</v>
      </c>
      <c r="P44" s="81">
        <v>43761.461180555554</v>
      </c>
      <c r="Q44" s="79" t="s">
        <v>304</v>
      </c>
      <c r="R44" s="79"/>
      <c r="S44" s="79"/>
      <c r="T44" s="79"/>
      <c r="U44" s="79"/>
      <c r="V44" s="83" t="s">
        <v>422</v>
      </c>
      <c r="W44" s="81">
        <v>43761.461180555554</v>
      </c>
      <c r="X44" s="83" t="s">
        <v>472</v>
      </c>
      <c r="Y44" s="79"/>
      <c r="Z44" s="79"/>
      <c r="AA44" s="85" t="s">
        <v>541</v>
      </c>
      <c r="AB44" s="79"/>
      <c r="AC44" s="79" t="b">
        <v>0</v>
      </c>
      <c r="AD44" s="79">
        <v>0</v>
      </c>
      <c r="AE44" s="85" t="s">
        <v>571</v>
      </c>
      <c r="AF44" s="79" t="b">
        <v>0</v>
      </c>
      <c r="AG44" s="79" t="s">
        <v>576</v>
      </c>
      <c r="AH44" s="79"/>
      <c r="AI44" s="85" t="s">
        <v>571</v>
      </c>
      <c r="AJ44" s="79" t="b">
        <v>0</v>
      </c>
      <c r="AK44" s="79">
        <v>1</v>
      </c>
      <c r="AL44" s="85" t="s">
        <v>502</v>
      </c>
      <c r="AM44" s="79" t="s">
        <v>578</v>
      </c>
      <c r="AN44" s="79" t="b">
        <v>0</v>
      </c>
      <c r="AO44" s="85" t="s">
        <v>502</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8</v>
      </c>
      <c r="BD44" s="48">
        <v>0</v>
      </c>
      <c r="BE44" s="49">
        <v>0</v>
      </c>
      <c r="BF44" s="48">
        <v>0</v>
      </c>
      <c r="BG44" s="49">
        <v>0</v>
      </c>
      <c r="BH44" s="48">
        <v>0</v>
      </c>
      <c r="BI44" s="49">
        <v>0</v>
      </c>
      <c r="BJ44" s="48">
        <v>15</v>
      </c>
      <c r="BK44" s="49">
        <v>100</v>
      </c>
      <c r="BL44" s="48">
        <v>15</v>
      </c>
    </row>
    <row r="45" spans="1:64" ht="15">
      <c r="A45" s="64" t="s">
        <v>228</v>
      </c>
      <c r="B45" s="64" t="s">
        <v>275</v>
      </c>
      <c r="C45" s="65"/>
      <c r="D45" s="66"/>
      <c r="E45" s="67"/>
      <c r="F45" s="68"/>
      <c r="G45" s="65"/>
      <c r="H45" s="69"/>
      <c r="I45" s="70"/>
      <c r="J45" s="70"/>
      <c r="K45" s="34" t="s">
        <v>65</v>
      </c>
      <c r="L45" s="77">
        <v>94</v>
      </c>
      <c r="M45" s="77"/>
      <c r="N45" s="72"/>
      <c r="O45" s="79" t="s">
        <v>280</v>
      </c>
      <c r="P45" s="81">
        <v>43759.2971412037</v>
      </c>
      <c r="Q45" s="79" t="s">
        <v>305</v>
      </c>
      <c r="R45" s="83" t="s">
        <v>334</v>
      </c>
      <c r="S45" s="79" t="s">
        <v>346</v>
      </c>
      <c r="T45" s="79" t="s">
        <v>368</v>
      </c>
      <c r="U45" s="79"/>
      <c r="V45" s="83" t="s">
        <v>406</v>
      </c>
      <c r="W45" s="81">
        <v>43759.2971412037</v>
      </c>
      <c r="X45" s="83" t="s">
        <v>473</v>
      </c>
      <c r="Y45" s="79"/>
      <c r="Z45" s="79"/>
      <c r="AA45" s="85" t="s">
        <v>542</v>
      </c>
      <c r="AB45" s="79"/>
      <c r="AC45" s="79" t="b">
        <v>0</v>
      </c>
      <c r="AD45" s="79">
        <v>3</v>
      </c>
      <c r="AE45" s="85" t="s">
        <v>571</v>
      </c>
      <c r="AF45" s="79" t="b">
        <v>0</v>
      </c>
      <c r="AG45" s="79" t="s">
        <v>576</v>
      </c>
      <c r="AH45" s="79"/>
      <c r="AI45" s="85" t="s">
        <v>571</v>
      </c>
      <c r="AJ45" s="79" t="b">
        <v>0</v>
      </c>
      <c r="AK45" s="79">
        <v>4</v>
      </c>
      <c r="AL45" s="85" t="s">
        <v>571</v>
      </c>
      <c r="AM45" s="79" t="s">
        <v>578</v>
      </c>
      <c r="AN45" s="79" t="b">
        <v>0</v>
      </c>
      <c r="AO45" s="85" t="s">
        <v>542</v>
      </c>
      <c r="AP45" s="79" t="s">
        <v>588</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c r="BE45" s="49"/>
      <c r="BF45" s="48"/>
      <c r="BG45" s="49"/>
      <c r="BH45" s="48"/>
      <c r="BI45" s="49"/>
      <c r="BJ45" s="48"/>
      <c r="BK45" s="49"/>
      <c r="BL45" s="48"/>
    </row>
    <row r="46" spans="1:64" ht="15">
      <c r="A46" s="64" t="s">
        <v>246</v>
      </c>
      <c r="B46" s="64" t="s">
        <v>275</v>
      </c>
      <c r="C46" s="65"/>
      <c r="D46" s="66"/>
      <c r="E46" s="67"/>
      <c r="F46" s="68"/>
      <c r="G46" s="65"/>
      <c r="H46" s="69"/>
      <c r="I46" s="70"/>
      <c r="J46" s="70"/>
      <c r="K46" s="34" t="s">
        <v>65</v>
      </c>
      <c r="L46" s="77">
        <v>95</v>
      </c>
      <c r="M46" s="77"/>
      <c r="N46" s="72"/>
      <c r="O46" s="79" t="s">
        <v>280</v>
      </c>
      <c r="P46" s="81">
        <v>43761.462488425925</v>
      </c>
      <c r="Q46" s="79" t="s">
        <v>306</v>
      </c>
      <c r="R46" s="79"/>
      <c r="S46" s="79"/>
      <c r="T46" s="79" t="s">
        <v>369</v>
      </c>
      <c r="U46" s="79"/>
      <c r="V46" s="83" t="s">
        <v>422</v>
      </c>
      <c r="W46" s="81">
        <v>43761.462488425925</v>
      </c>
      <c r="X46" s="83" t="s">
        <v>474</v>
      </c>
      <c r="Y46" s="79"/>
      <c r="Z46" s="79"/>
      <c r="AA46" s="85" t="s">
        <v>543</v>
      </c>
      <c r="AB46" s="79"/>
      <c r="AC46" s="79" t="b">
        <v>0</v>
      </c>
      <c r="AD46" s="79">
        <v>0</v>
      </c>
      <c r="AE46" s="85" t="s">
        <v>571</v>
      </c>
      <c r="AF46" s="79" t="b">
        <v>0</v>
      </c>
      <c r="AG46" s="79" t="s">
        <v>576</v>
      </c>
      <c r="AH46" s="79"/>
      <c r="AI46" s="85" t="s">
        <v>571</v>
      </c>
      <c r="AJ46" s="79" t="b">
        <v>0</v>
      </c>
      <c r="AK46" s="79">
        <v>4</v>
      </c>
      <c r="AL46" s="85" t="s">
        <v>542</v>
      </c>
      <c r="AM46" s="79" t="s">
        <v>578</v>
      </c>
      <c r="AN46" s="79" t="b">
        <v>0</v>
      </c>
      <c r="AO46" s="85" t="s">
        <v>542</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c r="BE46" s="49"/>
      <c r="BF46" s="48"/>
      <c r="BG46" s="49"/>
      <c r="BH46" s="48"/>
      <c r="BI46" s="49"/>
      <c r="BJ46" s="48"/>
      <c r="BK46" s="49"/>
      <c r="BL46" s="48"/>
    </row>
    <row r="47" spans="1:64" ht="15">
      <c r="A47" s="64" t="s">
        <v>247</v>
      </c>
      <c r="B47" s="64" t="s">
        <v>228</v>
      </c>
      <c r="C47" s="65"/>
      <c r="D47" s="66"/>
      <c r="E47" s="67"/>
      <c r="F47" s="68"/>
      <c r="G47" s="65"/>
      <c r="H47" s="69"/>
      <c r="I47" s="70"/>
      <c r="J47" s="70"/>
      <c r="K47" s="34" t="s">
        <v>65</v>
      </c>
      <c r="L47" s="77">
        <v>96</v>
      </c>
      <c r="M47" s="77"/>
      <c r="N47" s="72"/>
      <c r="O47" s="79" t="s">
        <v>280</v>
      </c>
      <c r="P47" s="81">
        <v>43761.41443287037</v>
      </c>
      <c r="Q47" s="79" t="s">
        <v>287</v>
      </c>
      <c r="R47" s="79"/>
      <c r="S47" s="79"/>
      <c r="T47" s="79" t="s">
        <v>359</v>
      </c>
      <c r="U47" s="79"/>
      <c r="V47" s="83" t="s">
        <v>423</v>
      </c>
      <c r="W47" s="81">
        <v>43761.41443287037</v>
      </c>
      <c r="X47" s="83" t="s">
        <v>475</v>
      </c>
      <c r="Y47" s="79"/>
      <c r="Z47" s="79"/>
      <c r="AA47" s="85" t="s">
        <v>544</v>
      </c>
      <c r="AB47" s="79"/>
      <c r="AC47" s="79" t="b">
        <v>0</v>
      </c>
      <c r="AD47" s="79">
        <v>0</v>
      </c>
      <c r="AE47" s="85" t="s">
        <v>571</v>
      </c>
      <c r="AF47" s="79" t="b">
        <v>0</v>
      </c>
      <c r="AG47" s="79" t="s">
        <v>576</v>
      </c>
      <c r="AH47" s="79"/>
      <c r="AI47" s="85" t="s">
        <v>571</v>
      </c>
      <c r="AJ47" s="79" t="b">
        <v>0</v>
      </c>
      <c r="AK47" s="79">
        <v>3</v>
      </c>
      <c r="AL47" s="85" t="s">
        <v>545</v>
      </c>
      <c r="AM47" s="79" t="s">
        <v>578</v>
      </c>
      <c r="AN47" s="79" t="b">
        <v>0</v>
      </c>
      <c r="AO47" s="85" t="s">
        <v>545</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c r="BE47" s="49"/>
      <c r="BF47" s="48"/>
      <c r="BG47" s="49"/>
      <c r="BH47" s="48"/>
      <c r="BI47" s="49"/>
      <c r="BJ47" s="48"/>
      <c r="BK47" s="49"/>
      <c r="BL47" s="48"/>
    </row>
    <row r="48" spans="1:64" ht="15">
      <c r="A48" s="64" t="s">
        <v>228</v>
      </c>
      <c r="B48" s="64" t="s">
        <v>258</v>
      </c>
      <c r="C48" s="65"/>
      <c r="D48" s="66"/>
      <c r="E48" s="67"/>
      <c r="F48" s="68"/>
      <c r="G48" s="65"/>
      <c r="H48" s="69"/>
      <c r="I48" s="70"/>
      <c r="J48" s="70"/>
      <c r="K48" s="34" t="s">
        <v>65</v>
      </c>
      <c r="L48" s="77">
        <v>98</v>
      </c>
      <c r="M48" s="77"/>
      <c r="N48" s="72"/>
      <c r="O48" s="79" t="s">
        <v>280</v>
      </c>
      <c r="P48" s="81">
        <v>43760.29215277778</v>
      </c>
      <c r="Q48" s="79" t="s">
        <v>307</v>
      </c>
      <c r="R48" s="83" t="s">
        <v>335</v>
      </c>
      <c r="S48" s="79" t="s">
        <v>349</v>
      </c>
      <c r="T48" s="79" t="s">
        <v>370</v>
      </c>
      <c r="U48" s="79"/>
      <c r="V48" s="83" t="s">
        <v>406</v>
      </c>
      <c r="W48" s="81">
        <v>43760.29215277778</v>
      </c>
      <c r="X48" s="83" t="s">
        <v>476</v>
      </c>
      <c r="Y48" s="79"/>
      <c r="Z48" s="79"/>
      <c r="AA48" s="85" t="s">
        <v>545</v>
      </c>
      <c r="AB48" s="79"/>
      <c r="AC48" s="79" t="b">
        <v>0</v>
      </c>
      <c r="AD48" s="79">
        <v>2</v>
      </c>
      <c r="AE48" s="85" t="s">
        <v>571</v>
      </c>
      <c r="AF48" s="79" t="b">
        <v>0</v>
      </c>
      <c r="AG48" s="79" t="s">
        <v>576</v>
      </c>
      <c r="AH48" s="79"/>
      <c r="AI48" s="85" t="s">
        <v>571</v>
      </c>
      <c r="AJ48" s="79" t="b">
        <v>0</v>
      </c>
      <c r="AK48" s="79">
        <v>4</v>
      </c>
      <c r="AL48" s="85" t="s">
        <v>571</v>
      </c>
      <c r="AM48" s="79" t="s">
        <v>578</v>
      </c>
      <c r="AN48" s="79" t="b">
        <v>0</v>
      </c>
      <c r="AO48" s="85" t="s">
        <v>545</v>
      </c>
      <c r="AP48" s="79" t="s">
        <v>588</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18</v>
      </c>
      <c r="BK48" s="49">
        <v>100</v>
      </c>
      <c r="BL48" s="48">
        <v>18</v>
      </c>
    </row>
    <row r="49" spans="1:64" ht="15">
      <c r="A49" s="64" t="s">
        <v>248</v>
      </c>
      <c r="B49" s="64" t="s">
        <v>228</v>
      </c>
      <c r="C49" s="65"/>
      <c r="D49" s="66"/>
      <c r="E49" s="67"/>
      <c r="F49" s="68"/>
      <c r="G49" s="65"/>
      <c r="H49" s="69"/>
      <c r="I49" s="70"/>
      <c r="J49" s="70"/>
      <c r="K49" s="34" t="s">
        <v>65</v>
      </c>
      <c r="L49" s="77">
        <v>103</v>
      </c>
      <c r="M49" s="77"/>
      <c r="N49" s="72"/>
      <c r="O49" s="79" t="s">
        <v>280</v>
      </c>
      <c r="P49" s="81">
        <v>43762.5971875</v>
      </c>
      <c r="Q49" s="79" t="s">
        <v>285</v>
      </c>
      <c r="R49" s="79"/>
      <c r="S49" s="79"/>
      <c r="T49" s="79"/>
      <c r="U49" s="79"/>
      <c r="V49" s="83" t="s">
        <v>424</v>
      </c>
      <c r="W49" s="81">
        <v>43762.5971875</v>
      </c>
      <c r="X49" s="83" t="s">
        <v>477</v>
      </c>
      <c r="Y49" s="79"/>
      <c r="Z49" s="79"/>
      <c r="AA49" s="85" t="s">
        <v>546</v>
      </c>
      <c r="AB49" s="79"/>
      <c r="AC49" s="79" t="b">
        <v>0</v>
      </c>
      <c r="AD49" s="79">
        <v>0</v>
      </c>
      <c r="AE49" s="85" t="s">
        <v>571</v>
      </c>
      <c r="AF49" s="79" t="b">
        <v>0</v>
      </c>
      <c r="AG49" s="79" t="s">
        <v>576</v>
      </c>
      <c r="AH49" s="79"/>
      <c r="AI49" s="85" t="s">
        <v>571</v>
      </c>
      <c r="AJ49" s="79" t="b">
        <v>0</v>
      </c>
      <c r="AK49" s="79">
        <v>7</v>
      </c>
      <c r="AL49" s="85" t="s">
        <v>529</v>
      </c>
      <c r="AM49" s="79" t="s">
        <v>581</v>
      </c>
      <c r="AN49" s="79" t="b">
        <v>0</v>
      </c>
      <c r="AO49" s="85" t="s">
        <v>529</v>
      </c>
      <c r="AP49" s="79" t="s">
        <v>176</v>
      </c>
      <c r="AQ49" s="79">
        <v>0</v>
      </c>
      <c r="AR49" s="79">
        <v>0</v>
      </c>
      <c r="AS49" s="79"/>
      <c r="AT49" s="79"/>
      <c r="AU49" s="79"/>
      <c r="AV49" s="79"/>
      <c r="AW49" s="79"/>
      <c r="AX49" s="79"/>
      <c r="AY49" s="79"/>
      <c r="AZ49" s="79"/>
      <c r="BA49">
        <v>1</v>
      </c>
      <c r="BB49" s="78" t="str">
        <f>REPLACE(INDEX(GroupVertices[Group],MATCH(Edges25[[#This Row],[Vertex 1]],GroupVertices[Vertex],0)),1,1,"")</f>
        <v>6</v>
      </c>
      <c r="BC49" s="78" t="str">
        <f>REPLACE(INDEX(GroupVertices[Group],MATCH(Edges25[[#This Row],[Vertex 2]],GroupVertices[Vertex],0)),1,1,"")</f>
        <v>1</v>
      </c>
      <c r="BD49" s="48">
        <v>0</v>
      </c>
      <c r="BE49" s="49">
        <v>0</v>
      </c>
      <c r="BF49" s="48">
        <v>0</v>
      </c>
      <c r="BG49" s="49">
        <v>0</v>
      </c>
      <c r="BH49" s="48">
        <v>0</v>
      </c>
      <c r="BI49" s="49">
        <v>0</v>
      </c>
      <c r="BJ49" s="48">
        <v>14</v>
      </c>
      <c r="BK49" s="49">
        <v>100</v>
      </c>
      <c r="BL49" s="48">
        <v>14</v>
      </c>
    </row>
    <row r="50" spans="1:64" ht="15">
      <c r="A50" s="64" t="s">
        <v>246</v>
      </c>
      <c r="B50" s="64" t="s">
        <v>277</v>
      </c>
      <c r="C50" s="65"/>
      <c r="D50" s="66"/>
      <c r="E50" s="67"/>
      <c r="F50" s="68"/>
      <c r="G50" s="65"/>
      <c r="H50" s="69"/>
      <c r="I50" s="70"/>
      <c r="J50" s="70"/>
      <c r="K50" s="34" t="s">
        <v>65</v>
      </c>
      <c r="L50" s="77">
        <v>105</v>
      </c>
      <c r="M50" s="77"/>
      <c r="N50" s="72"/>
      <c r="O50" s="79" t="s">
        <v>280</v>
      </c>
      <c r="P50" s="81">
        <v>43768.45119212963</v>
      </c>
      <c r="Q50" s="79" t="s">
        <v>308</v>
      </c>
      <c r="R50" s="83" t="s">
        <v>336</v>
      </c>
      <c r="S50" s="79" t="s">
        <v>349</v>
      </c>
      <c r="T50" s="79" t="s">
        <v>371</v>
      </c>
      <c r="U50" s="79"/>
      <c r="V50" s="83" t="s">
        <v>422</v>
      </c>
      <c r="W50" s="81">
        <v>43768.45119212963</v>
      </c>
      <c r="X50" s="83" t="s">
        <v>478</v>
      </c>
      <c r="Y50" s="79"/>
      <c r="Z50" s="79"/>
      <c r="AA50" s="85" t="s">
        <v>547</v>
      </c>
      <c r="AB50" s="79"/>
      <c r="AC50" s="79" t="b">
        <v>0</v>
      </c>
      <c r="AD50" s="79">
        <v>1</v>
      </c>
      <c r="AE50" s="85" t="s">
        <v>571</v>
      </c>
      <c r="AF50" s="79" t="b">
        <v>0</v>
      </c>
      <c r="AG50" s="79" t="s">
        <v>576</v>
      </c>
      <c r="AH50" s="79"/>
      <c r="AI50" s="85" t="s">
        <v>571</v>
      </c>
      <c r="AJ50" s="79" t="b">
        <v>0</v>
      </c>
      <c r="AK50" s="79">
        <v>1</v>
      </c>
      <c r="AL50" s="85" t="s">
        <v>571</v>
      </c>
      <c r="AM50" s="79" t="s">
        <v>578</v>
      </c>
      <c r="AN50" s="79" t="b">
        <v>0</v>
      </c>
      <c r="AO50" s="85" t="s">
        <v>547</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c r="BE50" s="49"/>
      <c r="BF50" s="48"/>
      <c r="BG50" s="49"/>
      <c r="BH50" s="48"/>
      <c r="BI50" s="49"/>
      <c r="BJ50" s="48"/>
      <c r="BK50" s="49"/>
      <c r="BL50" s="48"/>
    </row>
    <row r="51" spans="1:64" ht="15">
      <c r="A51" s="64" t="s">
        <v>246</v>
      </c>
      <c r="B51" s="64" t="s">
        <v>258</v>
      </c>
      <c r="C51" s="65"/>
      <c r="D51" s="66"/>
      <c r="E51" s="67"/>
      <c r="F51" s="68"/>
      <c r="G51" s="65"/>
      <c r="H51" s="69"/>
      <c r="I51" s="70"/>
      <c r="J51" s="70"/>
      <c r="K51" s="34" t="s">
        <v>65</v>
      </c>
      <c r="L51" s="77">
        <v>108</v>
      </c>
      <c r="M51" s="77"/>
      <c r="N51" s="72"/>
      <c r="O51" s="79" t="s">
        <v>280</v>
      </c>
      <c r="P51" s="81">
        <v>43768.45930555555</v>
      </c>
      <c r="Q51" s="79" t="s">
        <v>309</v>
      </c>
      <c r="R51" s="83" t="s">
        <v>335</v>
      </c>
      <c r="S51" s="79" t="s">
        <v>349</v>
      </c>
      <c r="T51" s="79" t="s">
        <v>372</v>
      </c>
      <c r="U51" s="79"/>
      <c r="V51" s="83" t="s">
        <v>422</v>
      </c>
      <c r="W51" s="81">
        <v>43768.45930555555</v>
      </c>
      <c r="X51" s="83" t="s">
        <v>479</v>
      </c>
      <c r="Y51" s="79"/>
      <c r="Z51" s="79"/>
      <c r="AA51" s="85" t="s">
        <v>548</v>
      </c>
      <c r="AB51" s="79"/>
      <c r="AC51" s="79" t="b">
        <v>0</v>
      </c>
      <c r="AD51" s="79">
        <v>0</v>
      </c>
      <c r="AE51" s="85" t="s">
        <v>571</v>
      </c>
      <c r="AF51" s="79" t="b">
        <v>0</v>
      </c>
      <c r="AG51" s="79" t="s">
        <v>576</v>
      </c>
      <c r="AH51" s="79"/>
      <c r="AI51" s="85" t="s">
        <v>571</v>
      </c>
      <c r="AJ51" s="79" t="b">
        <v>0</v>
      </c>
      <c r="AK51" s="79">
        <v>0</v>
      </c>
      <c r="AL51" s="85" t="s">
        <v>571</v>
      </c>
      <c r="AM51" s="79" t="s">
        <v>578</v>
      </c>
      <c r="AN51" s="79" t="b">
        <v>0</v>
      </c>
      <c r="AO51" s="85" t="s">
        <v>548</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c r="BE51" s="49"/>
      <c r="BF51" s="48"/>
      <c r="BG51" s="49"/>
      <c r="BH51" s="48"/>
      <c r="BI51" s="49"/>
      <c r="BJ51" s="48"/>
      <c r="BK51" s="49"/>
      <c r="BL51" s="48"/>
    </row>
    <row r="52" spans="1:64" ht="15">
      <c r="A52" s="64" t="s">
        <v>246</v>
      </c>
      <c r="B52" s="64" t="s">
        <v>276</v>
      </c>
      <c r="C52" s="65"/>
      <c r="D52" s="66"/>
      <c r="E52" s="67"/>
      <c r="F52" s="68"/>
      <c r="G52" s="65"/>
      <c r="H52" s="69"/>
      <c r="I52" s="70"/>
      <c r="J52" s="70"/>
      <c r="K52" s="34" t="s">
        <v>65</v>
      </c>
      <c r="L52" s="77">
        <v>112</v>
      </c>
      <c r="M52" s="77"/>
      <c r="N52" s="72"/>
      <c r="O52" s="79" t="s">
        <v>280</v>
      </c>
      <c r="P52" s="81">
        <v>43768.87840277778</v>
      </c>
      <c r="Q52" s="79" t="s">
        <v>310</v>
      </c>
      <c r="R52" s="79"/>
      <c r="S52" s="79"/>
      <c r="T52" s="79"/>
      <c r="U52" s="79"/>
      <c r="V52" s="83" t="s">
        <v>422</v>
      </c>
      <c r="W52" s="81">
        <v>43768.87840277778</v>
      </c>
      <c r="X52" s="83" t="s">
        <v>480</v>
      </c>
      <c r="Y52" s="79"/>
      <c r="Z52" s="79"/>
      <c r="AA52" s="85" t="s">
        <v>549</v>
      </c>
      <c r="AB52" s="85" t="s">
        <v>570</v>
      </c>
      <c r="AC52" s="79" t="b">
        <v>0</v>
      </c>
      <c r="AD52" s="79">
        <v>1</v>
      </c>
      <c r="AE52" s="85" t="s">
        <v>575</v>
      </c>
      <c r="AF52" s="79" t="b">
        <v>0</v>
      </c>
      <c r="AG52" s="79" t="s">
        <v>576</v>
      </c>
      <c r="AH52" s="79"/>
      <c r="AI52" s="85" t="s">
        <v>571</v>
      </c>
      <c r="AJ52" s="79" t="b">
        <v>0</v>
      </c>
      <c r="AK52" s="79">
        <v>0</v>
      </c>
      <c r="AL52" s="85" t="s">
        <v>571</v>
      </c>
      <c r="AM52" s="79" t="s">
        <v>579</v>
      </c>
      <c r="AN52" s="79" t="b">
        <v>0</v>
      </c>
      <c r="AO52" s="85" t="s">
        <v>570</v>
      </c>
      <c r="AP52" s="79" t="s">
        <v>176</v>
      </c>
      <c r="AQ52" s="79">
        <v>0</v>
      </c>
      <c r="AR52" s="79">
        <v>0</v>
      </c>
      <c r="AS52" s="79" t="s">
        <v>589</v>
      </c>
      <c r="AT52" s="79" t="s">
        <v>592</v>
      </c>
      <c r="AU52" s="79" t="s">
        <v>593</v>
      </c>
      <c r="AV52" s="79" t="s">
        <v>594</v>
      </c>
      <c r="AW52" s="79" t="s">
        <v>597</v>
      </c>
      <c r="AX52" s="79" t="s">
        <v>600</v>
      </c>
      <c r="AY52" s="79" t="s">
        <v>602</v>
      </c>
      <c r="AZ52" s="83" t="s">
        <v>604</v>
      </c>
      <c r="BA52">
        <v>2</v>
      </c>
      <c r="BB52" s="78" t="str">
        <f>REPLACE(INDEX(GroupVertices[Group],MATCH(Edges25[[#This Row],[Vertex 1]],GroupVertices[Vertex],0)),1,1,"")</f>
        <v>1</v>
      </c>
      <c r="BC52" s="78" t="str">
        <f>REPLACE(INDEX(GroupVertices[Group],MATCH(Edges25[[#This Row],[Vertex 2]],GroupVertices[Vertex],0)),1,1,"")</f>
        <v>1</v>
      </c>
      <c r="BD52" s="48"/>
      <c r="BE52" s="49"/>
      <c r="BF52" s="48"/>
      <c r="BG52" s="49"/>
      <c r="BH52" s="48"/>
      <c r="BI52" s="49"/>
      <c r="BJ52" s="48"/>
      <c r="BK52" s="49"/>
      <c r="BL52" s="48"/>
    </row>
    <row r="53" spans="1:64" ht="15">
      <c r="A53" s="64" t="s">
        <v>249</v>
      </c>
      <c r="B53" s="64" t="s">
        <v>249</v>
      </c>
      <c r="C53" s="65"/>
      <c r="D53" s="66"/>
      <c r="E53" s="67"/>
      <c r="F53" s="68"/>
      <c r="G53" s="65"/>
      <c r="H53" s="69"/>
      <c r="I53" s="70"/>
      <c r="J53" s="70"/>
      <c r="K53" s="34" t="s">
        <v>65</v>
      </c>
      <c r="L53" s="77">
        <v>114</v>
      </c>
      <c r="M53" s="77"/>
      <c r="N53" s="72"/>
      <c r="O53" s="79" t="s">
        <v>176</v>
      </c>
      <c r="P53" s="81">
        <v>43768.61167824074</v>
      </c>
      <c r="Q53" s="79" t="s">
        <v>311</v>
      </c>
      <c r="R53" s="83" t="s">
        <v>337</v>
      </c>
      <c r="S53" s="79" t="s">
        <v>350</v>
      </c>
      <c r="T53" s="79" t="s">
        <v>373</v>
      </c>
      <c r="U53" s="79"/>
      <c r="V53" s="83" t="s">
        <v>425</v>
      </c>
      <c r="W53" s="81">
        <v>43768.61167824074</v>
      </c>
      <c r="X53" s="83" t="s">
        <v>481</v>
      </c>
      <c r="Y53" s="79"/>
      <c r="Z53" s="79"/>
      <c r="AA53" s="85" t="s">
        <v>550</v>
      </c>
      <c r="AB53" s="79"/>
      <c r="AC53" s="79" t="b">
        <v>0</v>
      </c>
      <c r="AD53" s="79">
        <v>5</v>
      </c>
      <c r="AE53" s="85" t="s">
        <v>571</v>
      </c>
      <c r="AF53" s="79" t="b">
        <v>0</v>
      </c>
      <c r="AG53" s="79" t="s">
        <v>576</v>
      </c>
      <c r="AH53" s="79"/>
      <c r="AI53" s="85" t="s">
        <v>571</v>
      </c>
      <c r="AJ53" s="79" t="b">
        <v>0</v>
      </c>
      <c r="AK53" s="79">
        <v>2</v>
      </c>
      <c r="AL53" s="85" t="s">
        <v>571</v>
      </c>
      <c r="AM53" s="79" t="s">
        <v>586</v>
      </c>
      <c r="AN53" s="79" t="b">
        <v>0</v>
      </c>
      <c r="AO53" s="85" t="s">
        <v>550</v>
      </c>
      <c r="AP53" s="79" t="s">
        <v>588</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13</v>
      </c>
      <c r="BK53" s="49">
        <v>100</v>
      </c>
      <c r="BL53" s="48">
        <v>13</v>
      </c>
    </row>
    <row r="54" spans="1:64" ht="15">
      <c r="A54" s="64" t="s">
        <v>246</v>
      </c>
      <c r="B54" s="64" t="s">
        <v>249</v>
      </c>
      <c r="C54" s="65"/>
      <c r="D54" s="66"/>
      <c r="E54" s="67"/>
      <c r="F54" s="68"/>
      <c r="G54" s="65"/>
      <c r="H54" s="69"/>
      <c r="I54" s="70"/>
      <c r="J54" s="70"/>
      <c r="K54" s="34" t="s">
        <v>65</v>
      </c>
      <c r="L54" s="77">
        <v>115</v>
      </c>
      <c r="M54" s="77"/>
      <c r="N54" s="72"/>
      <c r="O54" s="79" t="s">
        <v>280</v>
      </c>
      <c r="P54" s="81">
        <v>43769.254745370374</v>
      </c>
      <c r="Q54" s="79" t="s">
        <v>312</v>
      </c>
      <c r="R54" s="79"/>
      <c r="S54" s="79"/>
      <c r="T54" s="79"/>
      <c r="U54" s="79"/>
      <c r="V54" s="83" t="s">
        <v>422</v>
      </c>
      <c r="W54" s="81">
        <v>43769.254745370374</v>
      </c>
      <c r="X54" s="83" t="s">
        <v>482</v>
      </c>
      <c r="Y54" s="79"/>
      <c r="Z54" s="79"/>
      <c r="AA54" s="85" t="s">
        <v>551</v>
      </c>
      <c r="AB54" s="79"/>
      <c r="AC54" s="79" t="b">
        <v>0</v>
      </c>
      <c r="AD54" s="79">
        <v>0</v>
      </c>
      <c r="AE54" s="85" t="s">
        <v>571</v>
      </c>
      <c r="AF54" s="79" t="b">
        <v>0</v>
      </c>
      <c r="AG54" s="79" t="s">
        <v>576</v>
      </c>
      <c r="AH54" s="79"/>
      <c r="AI54" s="85" t="s">
        <v>571</v>
      </c>
      <c r="AJ54" s="79" t="b">
        <v>0</v>
      </c>
      <c r="AK54" s="79">
        <v>2</v>
      </c>
      <c r="AL54" s="85" t="s">
        <v>550</v>
      </c>
      <c r="AM54" s="79" t="s">
        <v>579</v>
      </c>
      <c r="AN54" s="79" t="b">
        <v>0</v>
      </c>
      <c r="AO54" s="85" t="s">
        <v>550</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14</v>
      </c>
      <c r="BK54" s="49">
        <v>100</v>
      </c>
      <c r="BL54" s="48">
        <v>14</v>
      </c>
    </row>
    <row r="55" spans="1:64" ht="15">
      <c r="A55" s="64" t="s">
        <v>248</v>
      </c>
      <c r="B55" s="64" t="s">
        <v>246</v>
      </c>
      <c r="C55" s="65"/>
      <c r="D55" s="66"/>
      <c r="E55" s="67"/>
      <c r="F55" s="68"/>
      <c r="G55" s="65"/>
      <c r="H55" s="69"/>
      <c r="I55" s="70"/>
      <c r="J55" s="70"/>
      <c r="K55" s="34" t="s">
        <v>66</v>
      </c>
      <c r="L55" s="77">
        <v>116</v>
      </c>
      <c r="M55" s="77"/>
      <c r="N55" s="72"/>
      <c r="O55" s="79" t="s">
        <v>280</v>
      </c>
      <c r="P55" s="81">
        <v>43769.304236111115</v>
      </c>
      <c r="Q55" s="79" t="s">
        <v>313</v>
      </c>
      <c r="R55" s="79"/>
      <c r="S55" s="79"/>
      <c r="T55" s="79" t="s">
        <v>374</v>
      </c>
      <c r="U55" s="83" t="s">
        <v>386</v>
      </c>
      <c r="V55" s="83" t="s">
        <v>386</v>
      </c>
      <c r="W55" s="81">
        <v>43769.304236111115</v>
      </c>
      <c r="X55" s="83" t="s">
        <v>483</v>
      </c>
      <c r="Y55" s="79"/>
      <c r="Z55" s="79"/>
      <c r="AA55" s="85" t="s">
        <v>552</v>
      </c>
      <c r="AB55" s="79"/>
      <c r="AC55" s="79" t="b">
        <v>0</v>
      </c>
      <c r="AD55" s="79">
        <v>13</v>
      </c>
      <c r="AE55" s="85" t="s">
        <v>571</v>
      </c>
      <c r="AF55" s="79" t="b">
        <v>0</v>
      </c>
      <c r="AG55" s="79" t="s">
        <v>576</v>
      </c>
      <c r="AH55" s="79"/>
      <c r="AI55" s="85" t="s">
        <v>571</v>
      </c>
      <c r="AJ55" s="79" t="b">
        <v>0</v>
      </c>
      <c r="AK55" s="79">
        <v>5</v>
      </c>
      <c r="AL55" s="85" t="s">
        <v>571</v>
      </c>
      <c r="AM55" s="79" t="s">
        <v>581</v>
      </c>
      <c r="AN55" s="79" t="b">
        <v>0</v>
      </c>
      <c r="AO55" s="85" t="s">
        <v>552</v>
      </c>
      <c r="AP55" s="79" t="s">
        <v>176</v>
      </c>
      <c r="AQ55" s="79">
        <v>0</v>
      </c>
      <c r="AR55" s="79">
        <v>0</v>
      </c>
      <c r="AS55" s="79"/>
      <c r="AT55" s="79"/>
      <c r="AU55" s="79"/>
      <c r="AV55" s="79"/>
      <c r="AW55" s="79"/>
      <c r="AX55" s="79"/>
      <c r="AY55" s="79"/>
      <c r="AZ55" s="79"/>
      <c r="BA55">
        <v>1</v>
      </c>
      <c r="BB55" s="78" t="str">
        <f>REPLACE(INDEX(GroupVertices[Group],MATCH(Edges25[[#This Row],[Vertex 1]],GroupVertices[Vertex],0)),1,1,"")</f>
        <v>6</v>
      </c>
      <c r="BC55" s="78" t="str">
        <f>REPLACE(INDEX(GroupVertices[Group],MATCH(Edges25[[#This Row],[Vertex 2]],GroupVertices[Vertex],0)),1,1,"")</f>
        <v>1</v>
      </c>
      <c r="BD55" s="48">
        <v>0</v>
      </c>
      <c r="BE55" s="49">
        <v>0</v>
      </c>
      <c r="BF55" s="48">
        <v>0</v>
      </c>
      <c r="BG55" s="49">
        <v>0</v>
      </c>
      <c r="BH55" s="48">
        <v>0</v>
      </c>
      <c r="BI55" s="49">
        <v>0</v>
      </c>
      <c r="BJ55" s="48">
        <v>25</v>
      </c>
      <c r="BK55" s="49">
        <v>100</v>
      </c>
      <c r="BL55" s="48">
        <v>25</v>
      </c>
    </row>
    <row r="56" spans="1:64" ht="15">
      <c r="A56" s="64" t="s">
        <v>246</v>
      </c>
      <c r="B56" s="64" t="s">
        <v>248</v>
      </c>
      <c r="C56" s="65"/>
      <c r="D56" s="66"/>
      <c r="E56" s="67"/>
      <c r="F56" s="68"/>
      <c r="G56" s="65"/>
      <c r="H56" s="69"/>
      <c r="I56" s="70"/>
      <c r="J56" s="70"/>
      <c r="K56" s="34" t="s">
        <v>66</v>
      </c>
      <c r="L56" s="77">
        <v>117</v>
      </c>
      <c r="M56" s="77"/>
      <c r="N56" s="72"/>
      <c r="O56" s="79" t="s">
        <v>280</v>
      </c>
      <c r="P56" s="81">
        <v>43769.37403935185</v>
      </c>
      <c r="Q56" s="79" t="s">
        <v>298</v>
      </c>
      <c r="R56" s="79"/>
      <c r="S56" s="79"/>
      <c r="T56" s="79"/>
      <c r="U56" s="79"/>
      <c r="V56" s="83" t="s">
        <v>422</v>
      </c>
      <c r="W56" s="81">
        <v>43769.37403935185</v>
      </c>
      <c r="X56" s="83" t="s">
        <v>484</v>
      </c>
      <c r="Y56" s="79"/>
      <c r="Z56" s="79"/>
      <c r="AA56" s="85" t="s">
        <v>553</v>
      </c>
      <c r="AB56" s="79"/>
      <c r="AC56" s="79" t="b">
        <v>0</v>
      </c>
      <c r="AD56" s="79">
        <v>0</v>
      </c>
      <c r="AE56" s="85" t="s">
        <v>571</v>
      </c>
      <c r="AF56" s="79" t="b">
        <v>0</v>
      </c>
      <c r="AG56" s="79" t="s">
        <v>576</v>
      </c>
      <c r="AH56" s="79"/>
      <c r="AI56" s="85" t="s">
        <v>571</v>
      </c>
      <c r="AJ56" s="79" t="b">
        <v>0</v>
      </c>
      <c r="AK56" s="79">
        <v>5</v>
      </c>
      <c r="AL56" s="85" t="s">
        <v>552</v>
      </c>
      <c r="AM56" s="79" t="s">
        <v>579</v>
      </c>
      <c r="AN56" s="79" t="b">
        <v>0</v>
      </c>
      <c r="AO56" s="85" t="s">
        <v>552</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6</v>
      </c>
      <c r="BD56" s="48">
        <v>0</v>
      </c>
      <c r="BE56" s="49">
        <v>0</v>
      </c>
      <c r="BF56" s="48">
        <v>0</v>
      </c>
      <c r="BG56" s="49">
        <v>0</v>
      </c>
      <c r="BH56" s="48">
        <v>0</v>
      </c>
      <c r="BI56" s="49">
        <v>0</v>
      </c>
      <c r="BJ56" s="48">
        <v>16</v>
      </c>
      <c r="BK56" s="49">
        <v>100</v>
      </c>
      <c r="BL56" s="48">
        <v>16</v>
      </c>
    </row>
    <row r="57" spans="1:64" ht="15">
      <c r="A57" s="64" t="s">
        <v>250</v>
      </c>
      <c r="B57" s="64" t="s">
        <v>250</v>
      </c>
      <c r="C57" s="65"/>
      <c r="D57" s="66"/>
      <c r="E57" s="67"/>
      <c r="F57" s="68"/>
      <c r="G57" s="65"/>
      <c r="H57" s="69"/>
      <c r="I57" s="70"/>
      <c r="J57" s="70"/>
      <c r="K57" s="34" t="s">
        <v>65</v>
      </c>
      <c r="L57" s="77">
        <v>118</v>
      </c>
      <c r="M57" s="77"/>
      <c r="N57" s="72"/>
      <c r="O57" s="79" t="s">
        <v>176</v>
      </c>
      <c r="P57" s="81">
        <v>43767.47961805556</v>
      </c>
      <c r="Q57" s="79" t="s">
        <v>314</v>
      </c>
      <c r="R57" s="83" t="s">
        <v>338</v>
      </c>
      <c r="S57" s="79" t="s">
        <v>351</v>
      </c>
      <c r="T57" s="79" t="s">
        <v>375</v>
      </c>
      <c r="U57" s="79"/>
      <c r="V57" s="83" t="s">
        <v>426</v>
      </c>
      <c r="W57" s="81">
        <v>43767.47961805556</v>
      </c>
      <c r="X57" s="83" t="s">
        <v>485</v>
      </c>
      <c r="Y57" s="79"/>
      <c r="Z57" s="79"/>
      <c r="AA57" s="85" t="s">
        <v>554</v>
      </c>
      <c r="AB57" s="79"/>
      <c r="AC57" s="79" t="b">
        <v>0</v>
      </c>
      <c r="AD57" s="79">
        <v>20</v>
      </c>
      <c r="AE57" s="85" t="s">
        <v>571</v>
      </c>
      <c r="AF57" s="79" t="b">
        <v>0</v>
      </c>
      <c r="AG57" s="79" t="s">
        <v>576</v>
      </c>
      <c r="AH57" s="79"/>
      <c r="AI57" s="85" t="s">
        <v>571</v>
      </c>
      <c r="AJ57" s="79" t="b">
        <v>0</v>
      </c>
      <c r="AK57" s="79">
        <v>9</v>
      </c>
      <c r="AL57" s="85" t="s">
        <v>571</v>
      </c>
      <c r="AM57" s="79" t="s">
        <v>583</v>
      </c>
      <c r="AN57" s="79" t="b">
        <v>0</v>
      </c>
      <c r="AO57" s="85" t="s">
        <v>554</v>
      </c>
      <c r="AP57" s="79" t="s">
        <v>588</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v>0</v>
      </c>
      <c r="BE57" s="49">
        <v>0</v>
      </c>
      <c r="BF57" s="48">
        <v>0</v>
      </c>
      <c r="BG57" s="49">
        <v>0</v>
      </c>
      <c r="BH57" s="48">
        <v>0</v>
      </c>
      <c r="BI57" s="49">
        <v>0</v>
      </c>
      <c r="BJ57" s="48">
        <v>9</v>
      </c>
      <c r="BK57" s="49">
        <v>100</v>
      </c>
      <c r="BL57" s="48">
        <v>9</v>
      </c>
    </row>
    <row r="58" spans="1:64" ht="15">
      <c r="A58" s="64" t="s">
        <v>246</v>
      </c>
      <c r="B58" s="64" t="s">
        <v>250</v>
      </c>
      <c r="C58" s="65"/>
      <c r="D58" s="66"/>
      <c r="E58" s="67"/>
      <c r="F58" s="68"/>
      <c r="G58" s="65"/>
      <c r="H58" s="69"/>
      <c r="I58" s="70"/>
      <c r="J58" s="70"/>
      <c r="K58" s="34" t="s">
        <v>65</v>
      </c>
      <c r="L58" s="77">
        <v>119</v>
      </c>
      <c r="M58" s="77"/>
      <c r="N58" s="72"/>
      <c r="O58" s="79" t="s">
        <v>280</v>
      </c>
      <c r="P58" s="81">
        <v>43770.35125</v>
      </c>
      <c r="Q58" s="79" t="s">
        <v>315</v>
      </c>
      <c r="R58" s="79"/>
      <c r="S58" s="79"/>
      <c r="T58" s="79" t="s">
        <v>375</v>
      </c>
      <c r="U58" s="79"/>
      <c r="V58" s="83" t="s">
        <v>422</v>
      </c>
      <c r="W58" s="81">
        <v>43770.35125</v>
      </c>
      <c r="X58" s="83" t="s">
        <v>486</v>
      </c>
      <c r="Y58" s="79"/>
      <c r="Z58" s="79"/>
      <c r="AA58" s="85" t="s">
        <v>555</v>
      </c>
      <c r="AB58" s="79"/>
      <c r="AC58" s="79" t="b">
        <v>0</v>
      </c>
      <c r="AD58" s="79">
        <v>0</v>
      </c>
      <c r="AE58" s="85" t="s">
        <v>571</v>
      </c>
      <c r="AF58" s="79" t="b">
        <v>0</v>
      </c>
      <c r="AG58" s="79" t="s">
        <v>576</v>
      </c>
      <c r="AH58" s="79"/>
      <c r="AI58" s="85" t="s">
        <v>571</v>
      </c>
      <c r="AJ58" s="79" t="b">
        <v>0</v>
      </c>
      <c r="AK58" s="79">
        <v>9</v>
      </c>
      <c r="AL58" s="85" t="s">
        <v>554</v>
      </c>
      <c r="AM58" s="79" t="s">
        <v>579</v>
      </c>
      <c r="AN58" s="79" t="b">
        <v>0</v>
      </c>
      <c r="AO58" s="85" t="s">
        <v>554</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2</v>
      </c>
      <c r="BD58" s="48">
        <v>0</v>
      </c>
      <c r="BE58" s="49">
        <v>0</v>
      </c>
      <c r="BF58" s="48">
        <v>0</v>
      </c>
      <c r="BG58" s="49">
        <v>0</v>
      </c>
      <c r="BH58" s="48">
        <v>0</v>
      </c>
      <c r="BI58" s="49">
        <v>0</v>
      </c>
      <c r="BJ58" s="48">
        <v>11</v>
      </c>
      <c r="BK58" s="49">
        <v>100</v>
      </c>
      <c r="BL58" s="48">
        <v>11</v>
      </c>
    </row>
    <row r="59" spans="1:64" ht="15">
      <c r="A59" s="64" t="s">
        <v>236</v>
      </c>
      <c r="B59" s="64" t="s">
        <v>236</v>
      </c>
      <c r="C59" s="65"/>
      <c r="D59" s="66"/>
      <c r="E59" s="67"/>
      <c r="F59" s="68"/>
      <c r="G59" s="65"/>
      <c r="H59" s="69"/>
      <c r="I59" s="70"/>
      <c r="J59" s="70"/>
      <c r="K59" s="34" t="s">
        <v>65</v>
      </c>
      <c r="L59" s="77">
        <v>120</v>
      </c>
      <c r="M59" s="77"/>
      <c r="N59" s="72"/>
      <c r="O59" s="79" t="s">
        <v>176</v>
      </c>
      <c r="P59" s="81">
        <v>43761.45888888889</v>
      </c>
      <c r="Q59" s="79" t="s">
        <v>316</v>
      </c>
      <c r="R59" s="79" t="s">
        <v>339</v>
      </c>
      <c r="S59" s="79" t="s">
        <v>352</v>
      </c>
      <c r="T59" s="79" t="s">
        <v>376</v>
      </c>
      <c r="U59" s="79"/>
      <c r="V59" s="83" t="s">
        <v>427</v>
      </c>
      <c r="W59" s="81">
        <v>43761.45888888889</v>
      </c>
      <c r="X59" s="83" t="s">
        <v>487</v>
      </c>
      <c r="Y59" s="79"/>
      <c r="Z59" s="79"/>
      <c r="AA59" s="85" t="s">
        <v>556</v>
      </c>
      <c r="AB59" s="79"/>
      <c r="AC59" s="79" t="b">
        <v>0</v>
      </c>
      <c r="AD59" s="79">
        <v>0</v>
      </c>
      <c r="AE59" s="85" t="s">
        <v>571</v>
      </c>
      <c r="AF59" s="79" t="b">
        <v>0</v>
      </c>
      <c r="AG59" s="79" t="s">
        <v>576</v>
      </c>
      <c r="AH59" s="79"/>
      <c r="AI59" s="85" t="s">
        <v>571</v>
      </c>
      <c r="AJ59" s="79" t="b">
        <v>0</v>
      </c>
      <c r="AK59" s="79">
        <v>1</v>
      </c>
      <c r="AL59" s="85" t="s">
        <v>571</v>
      </c>
      <c r="AM59" s="79" t="s">
        <v>583</v>
      </c>
      <c r="AN59" s="79" t="b">
        <v>0</v>
      </c>
      <c r="AO59" s="85" t="s">
        <v>556</v>
      </c>
      <c r="AP59" s="79" t="s">
        <v>588</v>
      </c>
      <c r="AQ59" s="79">
        <v>0</v>
      </c>
      <c r="AR59" s="79">
        <v>0</v>
      </c>
      <c r="AS59" s="79" t="s">
        <v>590</v>
      </c>
      <c r="AT59" s="79" t="s">
        <v>592</v>
      </c>
      <c r="AU59" s="79" t="s">
        <v>593</v>
      </c>
      <c r="AV59" s="79" t="s">
        <v>595</v>
      </c>
      <c r="AW59" s="79" t="s">
        <v>598</v>
      </c>
      <c r="AX59" s="79" t="s">
        <v>601</v>
      </c>
      <c r="AY59" s="79" t="s">
        <v>602</v>
      </c>
      <c r="AZ59" s="83" t="s">
        <v>605</v>
      </c>
      <c r="BA59">
        <v>3</v>
      </c>
      <c r="BB59" s="78" t="str">
        <f>REPLACE(INDEX(GroupVertices[Group],MATCH(Edges25[[#This Row],[Vertex 1]],GroupVertices[Vertex],0)),1,1,"")</f>
        <v>7</v>
      </c>
      <c r="BC59" s="78" t="str">
        <f>REPLACE(INDEX(GroupVertices[Group],MATCH(Edges25[[#This Row],[Vertex 2]],GroupVertices[Vertex],0)),1,1,"")</f>
        <v>7</v>
      </c>
      <c r="BD59" s="48">
        <v>0</v>
      </c>
      <c r="BE59" s="49">
        <v>0</v>
      </c>
      <c r="BF59" s="48">
        <v>0</v>
      </c>
      <c r="BG59" s="49">
        <v>0</v>
      </c>
      <c r="BH59" s="48">
        <v>0</v>
      </c>
      <c r="BI59" s="49">
        <v>0</v>
      </c>
      <c r="BJ59" s="48">
        <v>15</v>
      </c>
      <c r="BK59" s="49">
        <v>100</v>
      </c>
      <c r="BL59" s="48">
        <v>15</v>
      </c>
    </row>
    <row r="60" spans="1:64" ht="15">
      <c r="A60" s="64" t="s">
        <v>236</v>
      </c>
      <c r="B60" s="64" t="s">
        <v>236</v>
      </c>
      <c r="C60" s="65"/>
      <c r="D60" s="66"/>
      <c r="E60" s="67"/>
      <c r="F60" s="68"/>
      <c r="G60" s="65"/>
      <c r="H60" s="69"/>
      <c r="I60" s="70"/>
      <c r="J60" s="70"/>
      <c r="K60" s="34" t="s">
        <v>65</v>
      </c>
      <c r="L60" s="77">
        <v>121</v>
      </c>
      <c r="M60" s="77"/>
      <c r="N60" s="72"/>
      <c r="O60" s="79" t="s">
        <v>176</v>
      </c>
      <c r="P60" s="81">
        <v>43770.40960648148</v>
      </c>
      <c r="Q60" s="79" t="s">
        <v>317</v>
      </c>
      <c r="R60" s="79"/>
      <c r="S60" s="79"/>
      <c r="T60" s="79" t="s">
        <v>377</v>
      </c>
      <c r="U60" s="83" t="s">
        <v>387</v>
      </c>
      <c r="V60" s="83" t="s">
        <v>387</v>
      </c>
      <c r="W60" s="81">
        <v>43770.40960648148</v>
      </c>
      <c r="X60" s="83" t="s">
        <v>488</v>
      </c>
      <c r="Y60" s="79"/>
      <c r="Z60" s="79"/>
      <c r="AA60" s="85" t="s">
        <v>557</v>
      </c>
      <c r="AB60" s="79"/>
      <c r="AC60" s="79" t="b">
        <v>0</v>
      </c>
      <c r="AD60" s="79">
        <v>0</v>
      </c>
      <c r="AE60" s="85" t="s">
        <v>571</v>
      </c>
      <c r="AF60" s="79" t="b">
        <v>0</v>
      </c>
      <c r="AG60" s="79" t="s">
        <v>576</v>
      </c>
      <c r="AH60" s="79"/>
      <c r="AI60" s="85" t="s">
        <v>571</v>
      </c>
      <c r="AJ60" s="79" t="b">
        <v>0</v>
      </c>
      <c r="AK60" s="79">
        <v>1</v>
      </c>
      <c r="AL60" s="85" t="s">
        <v>571</v>
      </c>
      <c r="AM60" s="79" t="s">
        <v>579</v>
      </c>
      <c r="AN60" s="79" t="b">
        <v>0</v>
      </c>
      <c r="AO60" s="85" t="s">
        <v>557</v>
      </c>
      <c r="AP60" s="79" t="s">
        <v>588</v>
      </c>
      <c r="AQ60" s="79">
        <v>0</v>
      </c>
      <c r="AR60" s="79">
        <v>0</v>
      </c>
      <c r="AS60" s="79" t="s">
        <v>591</v>
      </c>
      <c r="AT60" s="79" t="s">
        <v>592</v>
      </c>
      <c r="AU60" s="79" t="s">
        <v>593</v>
      </c>
      <c r="AV60" s="79" t="s">
        <v>596</v>
      </c>
      <c r="AW60" s="79" t="s">
        <v>599</v>
      </c>
      <c r="AX60" s="79" t="s">
        <v>596</v>
      </c>
      <c r="AY60" s="79" t="s">
        <v>603</v>
      </c>
      <c r="AZ60" s="83" t="s">
        <v>606</v>
      </c>
      <c r="BA60">
        <v>3</v>
      </c>
      <c r="BB60" s="78" t="str">
        <f>REPLACE(INDEX(GroupVertices[Group],MATCH(Edges25[[#This Row],[Vertex 1]],GroupVertices[Vertex],0)),1,1,"")</f>
        <v>7</v>
      </c>
      <c r="BC60" s="78" t="str">
        <f>REPLACE(INDEX(GroupVertices[Group],MATCH(Edges25[[#This Row],[Vertex 2]],GroupVertices[Vertex],0)),1,1,"")</f>
        <v>7</v>
      </c>
      <c r="BD60" s="48">
        <v>0</v>
      </c>
      <c r="BE60" s="49">
        <v>0</v>
      </c>
      <c r="BF60" s="48">
        <v>0</v>
      </c>
      <c r="BG60" s="49">
        <v>0</v>
      </c>
      <c r="BH60" s="48">
        <v>0</v>
      </c>
      <c r="BI60" s="49">
        <v>0</v>
      </c>
      <c r="BJ60" s="48">
        <v>13</v>
      </c>
      <c r="BK60" s="49">
        <v>100</v>
      </c>
      <c r="BL60" s="48">
        <v>13</v>
      </c>
    </row>
    <row r="61" spans="1:64" ht="15">
      <c r="A61" s="64" t="s">
        <v>236</v>
      </c>
      <c r="B61" s="64" t="s">
        <v>236</v>
      </c>
      <c r="C61" s="65"/>
      <c r="D61" s="66"/>
      <c r="E61" s="67"/>
      <c r="F61" s="68"/>
      <c r="G61" s="65"/>
      <c r="H61" s="69"/>
      <c r="I61" s="70"/>
      <c r="J61" s="70"/>
      <c r="K61" s="34" t="s">
        <v>65</v>
      </c>
      <c r="L61" s="77">
        <v>122</v>
      </c>
      <c r="M61" s="77"/>
      <c r="N61" s="72"/>
      <c r="O61" s="79" t="s">
        <v>176</v>
      </c>
      <c r="P61" s="81">
        <v>43770.370046296295</v>
      </c>
      <c r="Q61" s="79" t="s">
        <v>318</v>
      </c>
      <c r="R61" s="79"/>
      <c r="S61" s="79"/>
      <c r="T61" s="79" t="s">
        <v>366</v>
      </c>
      <c r="U61" s="83" t="s">
        <v>388</v>
      </c>
      <c r="V61" s="83" t="s">
        <v>388</v>
      </c>
      <c r="W61" s="81">
        <v>43770.370046296295</v>
      </c>
      <c r="X61" s="83" t="s">
        <v>489</v>
      </c>
      <c r="Y61" s="79"/>
      <c r="Z61" s="79"/>
      <c r="AA61" s="85" t="s">
        <v>558</v>
      </c>
      <c r="AB61" s="79"/>
      <c r="AC61" s="79" t="b">
        <v>0</v>
      </c>
      <c r="AD61" s="79">
        <v>0</v>
      </c>
      <c r="AE61" s="85" t="s">
        <v>571</v>
      </c>
      <c r="AF61" s="79" t="b">
        <v>0</v>
      </c>
      <c r="AG61" s="79" t="s">
        <v>576</v>
      </c>
      <c r="AH61" s="79"/>
      <c r="AI61" s="85" t="s">
        <v>571</v>
      </c>
      <c r="AJ61" s="79" t="b">
        <v>0</v>
      </c>
      <c r="AK61" s="79">
        <v>2</v>
      </c>
      <c r="AL61" s="85" t="s">
        <v>571</v>
      </c>
      <c r="AM61" s="79" t="s">
        <v>579</v>
      </c>
      <c r="AN61" s="79" t="b">
        <v>0</v>
      </c>
      <c r="AO61" s="85" t="s">
        <v>558</v>
      </c>
      <c r="AP61" s="79" t="s">
        <v>588</v>
      </c>
      <c r="AQ61" s="79">
        <v>0</v>
      </c>
      <c r="AR61" s="79">
        <v>0</v>
      </c>
      <c r="AS61" s="79" t="s">
        <v>591</v>
      </c>
      <c r="AT61" s="79" t="s">
        <v>592</v>
      </c>
      <c r="AU61" s="79" t="s">
        <v>593</v>
      </c>
      <c r="AV61" s="79" t="s">
        <v>596</v>
      </c>
      <c r="AW61" s="79" t="s">
        <v>599</v>
      </c>
      <c r="AX61" s="79" t="s">
        <v>596</v>
      </c>
      <c r="AY61" s="79" t="s">
        <v>603</v>
      </c>
      <c r="AZ61" s="83" t="s">
        <v>606</v>
      </c>
      <c r="BA61">
        <v>3</v>
      </c>
      <c r="BB61" s="78" t="str">
        <f>REPLACE(INDEX(GroupVertices[Group],MATCH(Edges25[[#This Row],[Vertex 1]],GroupVertices[Vertex],0)),1,1,"")</f>
        <v>7</v>
      </c>
      <c r="BC61" s="78" t="str">
        <f>REPLACE(INDEX(GroupVertices[Group],MATCH(Edges25[[#This Row],[Vertex 2]],GroupVertices[Vertex],0)),1,1,"")</f>
        <v>7</v>
      </c>
      <c r="BD61" s="48">
        <v>0</v>
      </c>
      <c r="BE61" s="49">
        <v>0</v>
      </c>
      <c r="BF61" s="48">
        <v>0</v>
      </c>
      <c r="BG61" s="49">
        <v>0</v>
      </c>
      <c r="BH61" s="48">
        <v>0</v>
      </c>
      <c r="BI61" s="49">
        <v>0</v>
      </c>
      <c r="BJ61" s="48">
        <v>20</v>
      </c>
      <c r="BK61" s="49">
        <v>100</v>
      </c>
      <c r="BL61" s="48">
        <v>20</v>
      </c>
    </row>
    <row r="62" spans="1:64" ht="15">
      <c r="A62" s="64" t="s">
        <v>246</v>
      </c>
      <c r="B62" s="64" t="s">
        <v>236</v>
      </c>
      <c r="C62" s="65"/>
      <c r="D62" s="66"/>
      <c r="E62" s="67"/>
      <c r="F62" s="68"/>
      <c r="G62" s="65"/>
      <c r="H62" s="69"/>
      <c r="I62" s="70"/>
      <c r="J62" s="70"/>
      <c r="K62" s="34" t="s">
        <v>66</v>
      </c>
      <c r="L62" s="77">
        <v>124</v>
      </c>
      <c r="M62" s="77"/>
      <c r="N62" s="72"/>
      <c r="O62" s="79" t="s">
        <v>280</v>
      </c>
      <c r="P62" s="81">
        <v>43761.46152777778</v>
      </c>
      <c r="Q62" s="79" t="s">
        <v>319</v>
      </c>
      <c r="R62" s="79"/>
      <c r="S62" s="79"/>
      <c r="T62" s="79" t="s">
        <v>378</v>
      </c>
      <c r="U62" s="79"/>
      <c r="V62" s="83" t="s">
        <v>422</v>
      </c>
      <c r="W62" s="81">
        <v>43761.46152777778</v>
      </c>
      <c r="X62" s="83" t="s">
        <v>490</v>
      </c>
      <c r="Y62" s="79"/>
      <c r="Z62" s="79"/>
      <c r="AA62" s="85" t="s">
        <v>559</v>
      </c>
      <c r="AB62" s="79"/>
      <c r="AC62" s="79" t="b">
        <v>0</v>
      </c>
      <c r="AD62" s="79">
        <v>0</v>
      </c>
      <c r="AE62" s="85" t="s">
        <v>571</v>
      </c>
      <c r="AF62" s="79" t="b">
        <v>0</v>
      </c>
      <c r="AG62" s="79" t="s">
        <v>576</v>
      </c>
      <c r="AH62" s="79"/>
      <c r="AI62" s="85" t="s">
        <v>571</v>
      </c>
      <c r="AJ62" s="79" t="b">
        <v>0</v>
      </c>
      <c r="AK62" s="79">
        <v>1</v>
      </c>
      <c r="AL62" s="85" t="s">
        <v>556</v>
      </c>
      <c r="AM62" s="79" t="s">
        <v>578</v>
      </c>
      <c r="AN62" s="79" t="b">
        <v>0</v>
      </c>
      <c r="AO62" s="85" t="s">
        <v>556</v>
      </c>
      <c r="AP62" s="79" t="s">
        <v>176</v>
      </c>
      <c r="AQ62" s="79">
        <v>0</v>
      </c>
      <c r="AR62" s="79">
        <v>0</v>
      </c>
      <c r="AS62" s="79"/>
      <c r="AT62" s="79"/>
      <c r="AU62" s="79"/>
      <c r="AV62" s="79"/>
      <c r="AW62" s="79"/>
      <c r="AX62" s="79"/>
      <c r="AY62" s="79"/>
      <c r="AZ62" s="79"/>
      <c r="BA62">
        <v>3</v>
      </c>
      <c r="BB62" s="78" t="str">
        <f>REPLACE(INDEX(GroupVertices[Group],MATCH(Edges25[[#This Row],[Vertex 1]],GroupVertices[Vertex],0)),1,1,"")</f>
        <v>1</v>
      </c>
      <c r="BC62" s="78" t="str">
        <f>REPLACE(INDEX(GroupVertices[Group],MATCH(Edges25[[#This Row],[Vertex 2]],GroupVertices[Vertex],0)),1,1,"")</f>
        <v>7</v>
      </c>
      <c r="BD62" s="48">
        <v>0</v>
      </c>
      <c r="BE62" s="49">
        <v>0</v>
      </c>
      <c r="BF62" s="48">
        <v>0</v>
      </c>
      <c r="BG62" s="49">
        <v>0</v>
      </c>
      <c r="BH62" s="48">
        <v>0</v>
      </c>
      <c r="BI62" s="49">
        <v>0</v>
      </c>
      <c r="BJ62" s="48">
        <v>16</v>
      </c>
      <c r="BK62" s="49">
        <v>100</v>
      </c>
      <c r="BL62" s="48">
        <v>16</v>
      </c>
    </row>
    <row r="63" spans="1:64" ht="15">
      <c r="A63" s="64" t="s">
        <v>246</v>
      </c>
      <c r="B63" s="64" t="s">
        <v>236</v>
      </c>
      <c r="C63" s="65"/>
      <c r="D63" s="66"/>
      <c r="E63" s="67"/>
      <c r="F63" s="68"/>
      <c r="G63" s="65"/>
      <c r="H63" s="69"/>
      <c r="I63" s="70"/>
      <c r="J63" s="70"/>
      <c r="K63" s="34" t="s">
        <v>66</v>
      </c>
      <c r="L63" s="77">
        <v>125</v>
      </c>
      <c r="M63" s="77"/>
      <c r="N63" s="72"/>
      <c r="O63" s="79" t="s">
        <v>280</v>
      </c>
      <c r="P63" s="81">
        <v>43770.46277777778</v>
      </c>
      <c r="Q63" s="79" t="s">
        <v>320</v>
      </c>
      <c r="R63" s="79"/>
      <c r="S63" s="79"/>
      <c r="T63" s="79" t="s">
        <v>366</v>
      </c>
      <c r="U63" s="79"/>
      <c r="V63" s="83" t="s">
        <v>422</v>
      </c>
      <c r="W63" s="81">
        <v>43770.46277777778</v>
      </c>
      <c r="X63" s="83" t="s">
        <v>491</v>
      </c>
      <c r="Y63" s="79"/>
      <c r="Z63" s="79"/>
      <c r="AA63" s="85" t="s">
        <v>560</v>
      </c>
      <c r="AB63" s="79"/>
      <c r="AC63" s="79" t="b">
        <v>0</v>
      </c>
      <c r="AD63" s="79">
        <v>0</v>
      </c>
      <c r="AE63" s="85" t="s">
        <v>571</v>
      </c>
      <c r="AF63" s="79" t="b">
        <v>0</v>
      </c>
      <c r="AG63" s="79" t="s">
        <v>576</v>
      </c>
      <c r="AH63" s="79"/>
      <c r="AI63" s="85" t="s">
        <v>571</v>
      </c>
      <c r="AJ63" s="79" t="b">
        <v>0</v>
      </c>
      <c r="AK63" s="79">
        <v>1</v>
      </c>
      <c r="AL63" s="85" t="s">
        <v>557</v>
      </c>
      <c r="AM63" s="79" t="s">
        <v>578</v>
      </c>
      <c r="AN63" s="79" t="b">
        <v>0</v>
      </c>
      <c r="AO63" s="85" t="s">
        <v>557</v>
      </c>
      <c r="AP63" s="79" t="s">
        <v>176</v>
      </c>
      <c r="AQ63" s="79">
        <v>0</v>
      </c>
      <c r="AR63" s="79">
        <v>0</v>
      </c>
      <c r="AS63" s="79"/>
      <c r="AT63" s="79"/>
      <c r="AU63" s="79"/>
      <c r="AV63" s="79"/>
      <c r="AW63" s="79"/>
      <c r="AX63" s="79"/>
      <c r="AY63" s="79"/>
      <c r="AZ63" s="79"/>
      <c r="BA63">
        <v>3</v>
      </c>
      <c r="BB63" s="78" t="str">
        <f>REPLACE(INDEX(GroupVertices[Group],MATCH(Edges25[[#This Row],[Vertex 1]],GroupVertices[Vertex],0)),1,1,"")</f>
        <v>1</v>
      </c>
      <c r="BC63" s="78" t="str">
        <f>REPLACE(INDEX(GroupVertices[Group],MATCH(Edges25[[#This Row],[Vertex 2]],GroupVertices[Vertex],0)),1,1,"")</f>
        <v>7</v>
      </c>
      <c r="BD63" s="48">
        <v>0</v>
      </c>
      <c r="BE63" s="49">
        <v>0</v>
      </c>
      <c r="BF63" s="48">
        <v>0</v>
      </c>
      <c r="BG63" s="49">
        <v>0</v>
      </c>
      <c r="BH63" s="48">
        <v>0</v>
      </c>
      <c r="BI63" s="49">
        <v>0</v>
      </c>
      <c r="BJ63" s="48">
        <v>14</v>
      </c>
      <c r="BK63" s="49">
        <v>100</v>
      </c>
      <c r="BL63" s="48">
        <v>14</v>
      </c>
    </row>
    <row r="64" spans="1:64" ht="15">
      <c r="A64" s="64" t="s">
        <v>246</v>
      </c>
      <c r="B64" s="64" t="s">
        <v>236</v>
      </c>
      <c r="C64" s="65"/>
      <c r="D64" s="66"/>
      <c r="E64" s="67"/>
      <c r="F64" s="68"/>
      <c r="G64" s="65"/>
      <c r="H64" s="69"/>
      <c r="I64" s="70"/>
      <c r="J64" s="70"/>
      <c r="K64" s="34" t="s">
        <v>66</v>
      </c>
      <c r="L64" s="77">
        <v>126</v>
      </c>
      <c r="M64" s="77"/>
      <c r="N64" s="72"/>
      <c r="O64" s="79" t="s">
        <v>280</v>
      </c>
      <c r="P64" s="81">
        <v>43770.46282407407</v>
      </c>
      <c r="Q64" s="79" t="s">
        <v>321</v>
      </c>
      <c r="R64" s="79"/>
      <c r="S64" s="79"/>
      <c r="T64" s="79"/>
      <c r="U64" s="79"/>
      <c r="V64" s="83" t="s">
        <v>422</v>
      </c>
      <c r="W64" s="81">
        <v>43770.46282407407</v>
      </c>
      <c r="X64" s="83" t="s">
        <v>492</v>
      </c>
      <c r="Y64" s="79"/>
      <c r="Z64" s="79"/>
      <c r="AA64" s="85" t="s">
        <v>561</v>
      </c>
      <c r="AB64" s="79"/>
      <c r="AC64" s="79" t="b">
        <v>0</v>
      </c>
      <c r="AD64" s="79">
        <v>0</v>
      </c>
      <c r="AE64" s="85" t="s">
        <v>571</v>
      </c>
      <c r="AF64" s="79" t="b">
        <v>0</v>
      </c>
      <c r="AG64" s="79" t="s">
        <v>576</v>
      </c>
      <c r="AH64" s="79"/>
      <c r="AI64" s="85" t="s">
        <v>571</v>
      </c>
      <c r="AJ64" s="79" t="b">
        <v>0</v>
      </c>
      <c r="AK64" s="79">
        <v>2</v>
      </c>
      <c r="AL64" s="85" t="s">
        <v>558</v>
      </c>
      <c r="AM64" s="79" t="s">
        <v>578</v>
      </c>
      <c r="AN64" s="79" t="b">
        <v>0</v>
      </c>
      <c r="AO64" s="85" t="s">
        <v>558</v>
      </c>
      <c r="AP64" s="79" t="s">
        <v>176</v>
      </c>
      <c r="AQ64" s="79">
        <v>0</v>
      </c>
      <c r="AR64" s="79">
        <v>0</v>
      </c>
      <c r="AS64" s="79"/>
      <c r="AT64" s="79"/>
      <c r="AU64" s="79"/>
      <c r="AV64" s="79"/>
      <c r="AW64" s="79"/>
      <c r="AX64" s="79"/>
      <c r="AY64" s="79"/>
      <c r="AZ64" s="79"/>
      <c r="BA64">
        <v>3</v>
      </c>
      <c r="BB64" s="78" t="str">
        <f>REPLACE(INDEX(GroupVertices[Group],MATCH(Edges25[[#This Row],[Vertex 1]],GroupVertices[Vertex],0)),1,1,"")</f>
        <v>1</v>
      </c>
      <c r="BC64" s="78" t="str">
        <f>REPLACE(INDEX(GroupVertices[Group],MATCH(Edges25[[#This Row],[Vertex 2]],GroupVertices[Vertex],0)),1,1,"")</f>
        <v>7</v>
      </c>
      <c r="BD64" s="48">
        <v>0</v>
      </c>
      <c r="BE64" s="49">
        <v>0</v>
      </c>
      <c r="BF64" s="48">
        <v>0</v>
      </c>
      <c r="BG64" s="49">
        <v>0</v>
      </c>
      <c r="BH64" s="48">
        <v>0</v>
      </c>
      <c r="BI64" s="49">
        <v>0</v>
      </c>
      <c r="BJ64" s="48">
        <v>14</v>
      </c>
      <c r="BK64" s="49">
        <v>100</v>
      </c>
      <c r="BL64" s="48">
        <v>14</v>
      </c>
    </row>
    <row r="65" spans="1:64" ht="15">
      <c r="A65" s="64" t="s">
        <v>246</v>
      </c>
      <c r="B65" s="64" t="s">
        <v>246</v>
      </c>
      <c r="C65" s="65"/>
      <c r="D65" s="66"/>
      <c r="E65" s="67"/>
      <c r="F65" s="68"/>
      <c r="G65" s="65"/>
      <c r="H65" s="69"/>
      <c r="I65" s="70"/>
      <c r="J65" s="70"/>
      <c r="K65" s="34" t="s">
        <v>65</v>
      </c>
      <c r="L65" s="77">
        <v>127</v>
      </c>
      <c r="M65" s="77"/>
      <c r="N65" s="72"/>
      <c r="O65" s="79" t="s">
        <v>176</v>
      </c>
      <c r="P65" s="81">
        <v>43763.522627314815</v>
      </c>
      <c r="Q65" s="79" t="s">
        <v>322</v>
      </c>
      <c r="R65" s="83" t="s">
        <v>340</v>
      </c>
      <c r="S65" s="79" t="s">
        <v>349</v>
      </c>
      <c r="T65" s="79" t="s">
        <v>379</v>
      </c>
      <c r="U65" s="79"/>
      <c r="V65" s="83" t="s">
        <v>422</v>
      </c>
      <c r="W65" s="81">
        <v>43763.522627314815</v>
      </c>
      <c r="X65" s="83" t="s">
        <v>493</v>
      </c>
      <c r="Y65" s="79"/>
      <c r="Z65" s="79"/>
      <c r="AA65" s="85" t="s">
        <v>562</v>
      </c>
      <c r="AB65" s="79"/>
      <c r="AC65" s="79" t="b">
        <v>0</v>
      </c>
      <c r="AD65" s="79">
        <v>2</v>
      </c>
      <c r="AE65" s="85" t="s">
        <v>571</v>
      </c>
      <c r="AF65" s="79" t="b">
        <v>0</v>
      </c>
      <c r="AG65" s="79" t="s">
        <v>576</v>
      </c>
      <c r="AH65" s="79"/>
      <c r="AI65" s="85" t="s">
        <v>571</v>
      </c>
      <c r="AJ65" s="79" t="b">
        <v>0</v>
      </c>
      <c r="AK65" s="79">
        <v>2</v>
      </c>
      <c r="AL65" s="85" t="s">
        <v>571</v>
      </c>
      <c r="AM65" s="79" t="s">
        <v>578</v>
      </c>
      <c r="AN65" s="79" t="b">
        <v>0</v>
      </c>
      <c r="AO65" s="85" t="s">
        <v>562</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26</v>
      </c>
      <c r="BK65" s="49">
        <v>100</v>
      </c>
      <c r="BL65" s="48">
        <v>26</v>
      </c>
    </row>
    <row r="66" spans="1:64" ht="15">
      <c r="A66" s="64" t="s">
        <v>251</v>
      </c>
      <c r="B66" s="64" t="s">
        <v>246</v>
      </c>
      <c r="C66" s="65"/>
      <c r="D66" s="66"/>
      <c r="E66" s="67"/>
      <c r="F66" s="68"/>
      <c r="G66" s="65"/>
      <c r="H66" s="69"/>
      <c r="I66" s="70"/>
      <c r="J66" s="70"/>
      <c r="K66" s="34" t="s">
        <v>65</v>
      </c>
      <c r="L66" s="77">
        <v>128</v>
      </c>
      <c r="M66" s="77"/>
      <c r="N66" s="72"/>
      <c r="O66" s="79" t="s">
        <v>280</v>
      </c>
      <c r="P66" s="81">
        <v>43766.52092592593</v>
      </c>
      <c r="Q66" s="79" t="s">
        <v>323</v>
      </c>
      <c r="R66" s="83" t="s">
        <v>341</v>
      </c>
      <c r="S66" s="79" t="s">
        <v>353</v>
      </c>
      <c r="T66" s="79"/>
      <c r="U66" s="83" t="s">
        <v>389</v>
      </c>
      <c r="V66" s="83" t="s">
        <v>389</v>
      </c>
      <c r="W66" s="81">
        <v>43766.52092592593</v>
      </c>
      <c r="X66" s="83" t="s">
        <v>494</v>
      </c>
      <c r="Y66" s="79"/>
      <c r="Z66" s="79"/>
      <c r="AA66" s="85" t="s">
        <v>563</v>
      </c>
      <c r="AB66" s="79"/>
      <c r="AC66" s="79" t="b">
        <v>0</v>
      </c>
      <c r="AD66" s="79">
        <v>3</v>
      </c>
      <c r="AE66" s="85" t="s">
        <v>571</v>
      </c>
      <c r="AF66" s="79" t="b">
        <v>0</v>
      </c>
      <c r="AG66" s="79" t="s">
        <v>576</v>
      </c>
      <c r="AH66" s="79"/>
      <c r="AI66" s="85" t="s">
        <v>571</v>
      </c>
      <c r="AJ66" s="79" t="b">
        <v>0</v>
      </c>
      <c r="AK66" s="79">
        <v>3</v>
      </c>
      <c r="AL66" s="85" t="s">
        <v>571</v>
      </c>
      <c r="AM66" s="79" t="s">
        <v>587</v>
      </c>
      <c r="AN66" s="79" t="b">
        <v>0</v>
      </c>
      <c r="AO66" s="85" t="s">
        <v>563</v>
      </c>
      <c r="AP66" s="79" t="s">
        <v>176</v>
      </c>
      <c r="AQ66" s="79">
        <v>0</v>
      </c>
      <c r="AR66" s="79">
        <v>0</v>
      </c>
      <c r="AS66" s="79"/>
      <c r="AT66" s="79"/>
      <c r="AU66" s="79"/>
      <c r="AV66" s="79"/>
      <c r="AW66" s="79"/>
      <c r="AX66" s="79"/>
      <c r="AY66" s="79"/>
      <c r="AZ66" s="79"/>
      <c r="BA66">
        <v>2</v>
      </c>
      <c r="BB66" s="78" t="str">
        <f>REPLACE(INDEX(GroupVertices[Group],MATCH(Edges25[[#This Row],[Vertex 1]],GroupVertices[Vertex],0)),1,1,"")</f>
        <v>5</v>
      </c>
      <c r="BC66" s="78" t="str">
        <f>REPLACE(INDEX(GroupVertices[Group],MATCH(Edges25[[#This Row],[Vertex 2]],GroupVertices[Vertex],0)),1,1,"")</f>
        <v>1</v>
      </c>
      <c r="BD66" s="48"/>
      <c r="BE66" s="49"/>
      <c r="BF66" s="48"/>
      <c r="BG66" s="49"/>
      <c r="BH66" s="48"/>
      <c r="BI66" s="49"/>
      <c r="BJ66" s="48"/>
      <c r="BK66" s="49"/>
      <c r="BL66" s="48"/>
    </row>
    <row r="67" spans="1:64" ht="15">
      <c r="A67" s="64" t="s">
        <v>251</v>
      </c>
      <c r="B67" s="64" t="s">
        <v>246</v>
      </c>
      <c r="C67" s="65"/>
      <c r="D67" s="66"/>
      <c r="E67" s="67"/>
      <c r="F67" s="68"/>
      <c r="G67" s="65"/>
      <c r="H67" s="69"/>
      <c r="I67" s="70"/>
      <c r="J67" s="70"/>
      <c r="K67" s="34" t="s">
        <v>65</v>
      </c>
      <c r="L67" s="77">
        <v>129</v>
      </c>
      <c r="M67" s="77"/>
      <c r="N67" s="72"/>
      <c r="O67" s="79" t="s">
        <v>280</v>
      </c>
      <c r="P67" s="81">
        <v>43772.68765046296</v>
      </c>
      <c r="Q67" s="79" t="s">
        <v>324</v>
      </c>
      <c r="R67" s="83" t="s">
        <v>342</v>
      </c>
      <c r="S67" s="79" t="s">
        <v>354</v>
      </c>
      <c r="T67" s="79"/>
      <c r="U67" s="83" t="s">
        <v>390</v>
      </c>
      <c r="V67" s="83" t="s">
        <v>390</v>
      </c>
      <c r="W67" s="81">
        <v>43772.68765046296</v>
      </c>
      <c r="X67" s="83" t="s">
        <v>495</v>
      </c>
      <c r="Y67" s="79"/>
      <c r="Z67" s="79"/>
      <c r="AA67" s="85" t="s">
        <v>564</v>
      </c>
      <c r="AB67" s="79"/>
      <c r="AC67" s="79" t="b">
        <v>0</v>
      </c>
      <c r="AD67" s="79">
        <v>10</v>
      </c>
      <c r="AE67" s="85" t="s">
        <v>571</v>
      </c>
      <c r="AF67" s="79" t="b">
        <v>0</v>
      </c>
      <c r="AG67" s="79" t="s">
        <v>576</v>
      </c>
      <c r="AH67" s="79"/>
      <c r="AI67" s="85" t="s">
        <v>571</v>
      </c>
      <c r="AJ67" s="79" t="b">
        <v>0</v>
      </c>
      <c r="AK67" s="79">
        <v>1</v>
      </c>
      <c r="AL67" s="85" t="s">
        <v>571</v>
      </c>
      <c r="AM67" s="79" t="s">
        <v>587</v>
      </c>
      <c r="AN67" s="79" t="b">
        <v>0</v>
      </c>
      <c r="AO67" s="85" t="s">
        <v>564</v>
      </c>
      <c r="AP67" s="79" t="s">
        <v>176</v>
      </c>
      <c r="AQ67" s="79">
        <v>0</v>
      </c>
      <c r="AR67" s="79">
        <v>0</v>
      </c>
      <c r="AS67" s="79"/>
      <c r="AT67" s="79"/>
      <c r="AU67" s="79"/>
      <c r="AV67" s="79"/>
      <c r="AW67" s="79"/>
      <c r="AX67" s="79"/>
      <c r="AY67" s="79"/>
      <c r="AZ67" s="79"/>
      <c r="BA67">
        <v>2</v>
      </c>
      <c r="BB67" s="78" t="str">
        <f>REPLACE(INDEX(GroupVertices[Group],MATCH(Edges25[[#This Row],[Vertex 1]],GroupVertices[Vertex],0)),1,1,"")</f>
        <v>5</v>
      </c>
      <c r="BC67" s="78" t="str">
        <f>REPLACE(INDEX(GroupVertices[Group],MATCH(Edges25[[#This Row],[Vertex 2]],GroupVertices[Vertex],0)),1,1,"")</f>
        <v>1</v>
      </c>
      <c r="BD67" s="48"/>
      <c r="BE67" s="49"/>
      <c r="BF67" s="48"/>
      <c r="BG67" s="49"/>
      <c r="BH67" s="48"/>
      <c r="BI67" s="49"/>
      <c r="BJ67" s="48"/>
      <c r="BK67" s="49"/>
      <c r="BL67" s="48"/>
    </row>
    <row r="68" spans="1:64" ht="15">
      <c r="A68" s="64" t="s">
        <v>252</v>
      </c>
      <c r="B68" s="64" t="s">
        <v>251</v>
      </c>
      <c r="C68" s="65"/>
      <c r="D68" s="66"/>
      <c r="E68" s="67"/>
      <c r="F68" s="68"/>
      <c r="G68" s="65"/>
      <c r="H68" s="69"/>
      <c r="I68" s="70"/>
      <c r="J68" s="70"/>
      <c r="K68" s="34" t="s">
        <v>66</v>
      </c>
      <c r="L68" s="77">
        <v>130</v>
      </c>
      <c r="M68" s="77"/>
      <c r="N68" s="72"/>
      <c r="O68" s="79" t="s">
        <v>280</v>
      </c>
      <c r="P68" s="81">
        <v>43766.650405092594</v>
      </c>
      <c r="Q68" s="79" t="s">
        <v>288</v>
      </c>
      <c r="R68" s="79"/>
      <c r="S68" s="79"/>
      <c r="T68" s="79"/>
      <c r="U68" s="79"/>
      <c r="V68" s="83" t="s">
        <v>428</v>
      </c>
      <c r="W68" s="81">
        <v>43766.650405092594</v>
      </c>
      <c r="X68" s="83" t="s">
        <v>496</v>
      </c>
      <c r="Y68" s="79"/>
      <c r="Z68" s="79"/>
      <c r="AA68" s="85" t="s">
        <v>565</v>
      </c>
      <c r="AB68" s="79"/>
      <c r="AC68" s="79" t="b">
        <v>0</v>
      </c>
      <c r="AD68" s="79">
        <v>0</v>
      </c>
      <c r="AE68" s="85" t="s">
        <v>571</v>
      </c>
      <c r="AF68" s="79" t="b">
        <v>0</v>
      </c>
      <c r="AG68" s="79" t="s">
        <v>576</v>
      </c>
      <c r="AH68" s="79"/>
      <c r="AI68" s="85" t="s">
        <v>571</v>
      </c>
      <c r="AJ68" s="79" t="b">
        <v>0</v>
      </c>
      <c r="AK68" s="79">
        <v>3</v>
      </c>
      <c r="AL68" s="85" t="s">
        <v>563</v>
      </c>
      <c r="AM68" s="79" t="s">
        <v>585</v>
      </c>
      <c r="AN68" s="79" t="b">
        <v>0</v>
      </c>
      <c r="AO68" s="85" t="s">
        <v>563</v>
      </c>
      <c r="AP68" s="79" t="s">
        <v>176</v>
      </c>
      <c r="AQ68" s="79">
        <v>0</v>
      </c>
      <c r="AR68" s="79">
        <v>0</v>
      </c>
      <c r="AS68" s="79"/>
      <c r="AT68" s="79"/>
      <c r="AU68" s="79"/>
      <c r="AV68" s="79"/>
      <c r="AW68" s="79"/>
      <c r="AX68" s="79"/>
      <c r="AY68" s="79"/>
      <c r="AZ68" s="79"/>
      <c r="BA68">
        <v>1</v>
      </c>
      <c r="BB68" s="78" t="str">
        <f>REPLACE(INDEX(GroupVertices[Group],MATCH(Edges25[[#This Row],[Vertex 1]],GroupVertices[Vertex],0)),1,1,"")</f>
        <v>5</v>
      </c>
      <c r="BC68" s="78" t="str">
        <f>REPLACE(INDEX(GroupVertices[Group],MATCH(Edges25[[#This Row],[Vertex 2]],GroupVertices[Vertex],0)),1,1,"")</f>
        <v>5</v>
      </c>
      <c r="BD68" s="48">
        <v>0</v>
      </c>
      <c r="BE68" s="49">
        <v>0</v>
      </c>
      <c r="BF68" s="48">
        <v>0</v>
      </c>
      <c r="BG68" s="49">
        <v>0</v>
      </c>
      <c r="BH68" s="48">
        <v>0</v>
      </c>
      <c r="BI68" s="49">
        <v>0</v>
      </c>
      <c r="BJ68" s="48">
        <v>14</v>
      </c>
      <c r="BK68" s="49">
        <v>100</v>
      </c>
      <c r="BL68" s="48">
        <v>14</v>
      </c>
    </row>
    <row r="69" spans="1:64" ht="15">
      <c r="A69" s="64" t="s">
        <v>253</v>
      </c>
      <c r="B69" s="64" t="s">
        <v>251</v>
      </c>
      <c r="C69" s="65"/>
      <c r="D69" s="66"/>
      <c r="E69" s="67"/>
      <c r="F69" s="68"/>
      <c r="G69" s="65"/>
      <c r="H69" s="69"/>
      <c r="I69" s="70"/>
      <c r="J69" s="70"/>
      <c r="K69" s="34" t="s">
        <v>65</v>
      </c>
      <c r="L69" s="77">
        <v>133</v>
      </c>
      <c r="M69" s="77"/>
      <c r="N69" s="72"/>
      <c r="O69" s="79" t="s">
        <v>280</v>
      </c>
      <c r="P69" s="81">
        <v>43772.76305555556</v>
      </c>
      <c r="Q69" s="79" t="s">
        <v>325</v>
      </c>
      <c r="R69" s="79"/>
      <c r="S69" s="79"/>
      <c r="T69" s="79"/>
      <c r="U69" s="79"/>
      <c r="V69" s="83" t="s">
        <v>429</v>
      </c>
      <c r="W69" s="81">
        <v>43772.76305555556</v>
      </c>
      <c r="X69" s="83" t="s">
        <v>497</v>
      </c>
      <c r="Y69" s="79"/>
      <c r="Z69" s="79"/>
      <c r="AA69" s="85" t="s">
        <v>566</v>
      </c>
      <c r="AB69" s="79"/>
      <c r="AC69" s="79" t="b">
        <v>0</v>
      </c>
      <c r="AD69" s="79">
        <v>0</v>
      </c>
      <c r="AE69" s="85" t="s">
        <v>571</v>
      </c>
      <c r="AF69" s="79" t="b">
        <v>0</v>
      </c>
      <c r="AG69" s="79" t="s">
        <v>576</v>
      </c>
      <c r="AH69" s="79"/>
      <c r="AI69" s="85" t="s">
        <v>571</v>
      </c>
      <c r="AJ69" s="79" t="b">
        <v>0</v>
      </c>
      <c r="AK69" s="79">
        <v>1</v>
      </c>
      <c r="AL69" s="85" t="s">
        <v>564</v>
      </c>
      <c r="AM69" s="79" t="s">
        <v>581</v>
      </c>
      <c r="AN69" s="79" t="b">
        <v>0</v>
      </c>
      <c r="AO69" s="85" t="s">
        <v>564</v>
      </c>
      <c r="AP69" s="79" t="s">
        <v>176</v>
      </c>
      <c r="AQ69" s="79">
        <v>0</v>
      </c>
      <c r="AR69" s="79">
        <v>0</v>
      </c>
      <c r="AS69" s="79"/>
      <c r="AT69" s="79"/>
      <c r="AU69" s="79"/>
      <c r="AV69" s="79"/>
      <c r="AW69" s="79"/>
      <c r="AX69" s="79"/>
      <c r="AY69" s="79"/>
      <c r="AZ69" s="79"/>
      <c r="BA69">
        <v>1</v>
      </c>
      <c r="BB69" s="78" t="str">
        <f>REPLACE(INDEX(GroupVertices[Group],MATCH(Edges25[[#This Row],[Vertex 1]],GroupVertices[Vertex],0)),1,1,"")</f>
        <v>5</v>
      </c>
      <c r="BC69" s="78" t="str">
        <f>REPLACE(INDEX(GroupVertices[Group],MATCH(Edges25[[#This Row],[Vertex 2]],GroupVertices[Vertex],0)),1,1,"")</f>
        <v>5</v>
      </c>
      <c r="BD69" s="48">
        <v>0</v>
      </c>
      <c r="BE69" s="49">
        <v>0</v>
      </c>
      <c r="BF69" s="48">
        <v>0</v>
      </c>
      <c r="BG69" s="49">
        <v>0</v>
      </c>
      <c r="BH69" s="48">
        <v>0</v>
      </c>
      <c r="BI69" s="49">
        <v>0</v>
      </c>
      <c r="BJ69" s="48">
        <v>15</v>
      </c>
      <c r="BK69" s="49">
        <v>100</v>
      </c>
      <c r="BL69" s="48">
        <v>15</v>
      </c>
    </row>
    <row r="70" spans="1:64" ht="15">
      <c r="A70" s="64" t="s">
        <v>254</v>
      </c>
      <c r="B70" s="64" t="s">
        <v>254</v>
      </c>
      <c r="C70" s="65"/>
      <c r="D70" s="66"/>
      <c r="E70" s="67"/>
      <c r="F70" s="68"/>
      <c r="G70" s="65"/>
      <c r="H70" s="69"/>
      <c r="I70" s="70"/>
      <c r="J70" s="70"/>
      <c r="K70" s="34" t="s">
        <v>65</v>
      </c>
      <c r="L70" s="77">
        <v>134</v>
      </c>
      <c r="M70" s="77"/>
      <c r="N70" s="72"/>
      <c r="O70" s="79" t="s">
        <v>176</v>
      </c>
      <c r="P70" s="81">
        <v>43774.47226851852</v>
      </c>
      <c r="Q70" s="79" t="s">
        <v>326</v>
      </c>
      <c r="R70" s="83" t="s">
        <v>343</v>
      </c>
      <c r="S70" s="79" t="s">
        <v>355</v>
      </c>
      <c r="T70" s="79" t="s">
        <v>380</v>
      </c>
      <c r="U70" s="83" t="s">
        <v>391</v>
      </c>
      <c r="V70" s="83" t="s">
        <v>391</v>
      </c>
      <c r="W70" s="81">
        <v>43774.47226851852</v>
      </c>
      <c r="X70" s="83" t="s">
        <v>498</v>
      </c>
      <c r="Y70" s="79"/>
      <c r="Z70" s="79"/>
      <c r="AA70" s="85" t="s">
        <v>567</v>
      </c>
      <c r="AB70" s="79"/>
      <c r="AC70" s="79" t="b">
        <v>0</v>
      </c>
      <c r="AD70" s="79">
        <v>3</v>
      </c>
      <c r="AE70" s="85" t="s">
        <v>571</v>
      </c>
      <c r="AF70" s="79" t="b">
        <v>0</v>
      </c>
      <c r="AG70" s="79" t="s">
        <v>576</v>
      </c>
      <c r="AH70" s="79"/>
      <c r="AI70" s="85" t="s">
        <v>571</v>
      </c>
      <c r="AJ70" s="79" t="b">
        <v>0</v>
      </c>
      <c r="AK70" s="79">
        <v>1</v>
      </c>
      <c r="AL70" s="85" t="s">
        <v>571</v>
      </c>
      <c r="AM70" s="79" t="s">
        <v>578</v>
      </c>
      <c r="AN70" s="79" t="b">
        <v>0</v>
      </c>
      <c r="AO70" s="85" t="s">
        <v>567</v>
      </c>
      <c r="AP70" s="79" t="s">
        <v>176</v>
      </c>
      <c r="AQ70" s="79">
        <v>0</v>
      </c>
      <c r="AR70" s="79">
        <v>0</v>
      </c>
      <c r="AS70" s="79"/>
      <c r="AT70" s="79"/>
      <c r="AU70" s="79"/>
      <c r="AV70" s="79"/>
      <c r="AW70" s="79"/>
      <c r="AX70" s="79"/>
      <c r="AY70" s="79"/>
      <c r="AZ70" s="79"/>
      <c r="BA70">
        <v>1</v>
      </c>
      <c r="BB70" s="78" t="str">
        <f>REPLACE(INDEX(GroupVertices[Group],MATCH(Edges25[[#This Row],[Vertex 1]],GroupVertices[Vertex],0)),1,1,"")</f>
        <v>9</v>
      </c>
      <c r="BC70" s="78" t="str">
        <f>REPLACE(INDEX(GroupVertices[Group],MATCH(Edges25[[#This Row],[Vertex 2]],GroupVertices[Vertex],0)),1,1,"")</f>
        <v>9</v>
      </c>
      <c r="BD70" s="48">
        <v>0</v>
      </c>
      <c r="BE70" s="49">
        <v>0</v>
      </c>
      <c r="BF70" s="48">
        <v>0</v>
      </c>
      <c r="BG70" s="49">
        <v>0</v>
      </c>
      <c r="BH70" s="48">
        <v>0</v>
      </c>
      <c r="BI70" s="49">
        <v>0</v>
      </c>
      <c r="BJ70" s="48">
        <v>18</v>
      </c>
      <c r="BK70" s="49">
        <v>100</v>
      </c>
      <c r="BL70" s="48">
        <v>18</v>
      </c>
    </row>
    <row r="71" spans="1:64" ht="15">
      <c r="A71" s="64" t="s">
        <v>255</v>
      </c>
      <c r="B71" s="64" t="s">
        <v>254</v>
      </c>
      <c r="C71" s="65"/>
      <c r="D71" s="66"/>
      <c r="E71" s="67"/>
      <c r="F71" s="68"/>
      <c r="G71" s="65"/>
      <c r="H71" s="69"/>
      <c r="I71" s="70"/>
      <c r="J71" s="70"/>
      <c r="K71" s="34" t="s">
        <v>65</v>
      </c>
      <c r="L71" s="77">
        <v>135</v>
      </c>
      <c r="M71" s="77"/>
      <c r="N71" s="72"/>
      <c r="O71" s="79" t="s">
        <v>280</v>
      </c>
      <c r="P71" s="81">
        <v>43774.812314814815</v>
      </c>
      <c r="Q71" s="79" t="s">
        <v>327</v>
      </c>
      <c r="R71" s="79"/>
      <c r="S71" s="79"/>
      <c r="T71" s="79"/>
      <c r="U71" s="79"/>
      <c r="V71" s="83" t="s">
        <v>430</v>
      </c>
      <c r="W71" s="81">
        <v>43774.812314814815</v>
      </c>
      <c r="X71" s="83" t="s">
        <v>499</v>
      </c>
      <c r="Y71" s="79"/>
      <c r="Z71" s="79"/>
      <c r="AA71" s="85" t="s">
        <v>568</v>
      </c>
      <c r="AB71" s="79"/>
      <c r="AC71" s="79" t="b">
        <v>0</v>
      </c>
      <c r="AD71" s="79">
        <v>0</v>
      </c>
      <c r="AE71" s="85" t="s">
        <v>571</v>
      </c>
      <c r="AF71" s="79" t="b">
        <v>0</v>
      </c>
      <c r="AG71" s="79" t="s">
        <v>576</v>
      </c>
      <c r="AH71" s="79"/>
      <c r="AI71" s="85" t="s">
        <v>571</v>
      </c>
      <c r="AJ71" s="79" t="b">
        <v>0</v>
      </c>
      <c r="AK71" s="79">
        <v>1</v>
      </c>
      <c r="AL71" s="85" t="s">
        <v>567</v>
      </c>
      <c r="AM71" s="79" t="s">
        <v>581</v>
      </c>
      <c r="AN71" s="79" t="b">
        <v>0</v>
      </c>
      <c r="AO71" s="85" t="s">
        <v>567</v>
      </c>
      <c r="AP71" s="79" t="s">
        <v>176</v>
      </c>
      <c r="AQ71" s="79">
        <v>0</v>
      </c>
      <c r="AR71" s="79">
        <v>0</v>
      </c>
      <c r="AS71" s="79"/>
      <c r="AT71" s="79"/>
      <c r="AU71" s="79"/>
      <c r="AV71" s="79"/>
      <c r="AW71" s="79"/>
      <c r="AX71" s="79"/>
      <c r="AY71" s="79"/>
      <c r="AZ71" s="79"/>
      <c r="BA71">
        <v>1</v>
      </c>
      <c r="BB71" s="78" t="str">
        <f>REPLACE(INDEX(GroupVertices[Group],MATCH(Edges25[[#This Row],[Vertex 1]],GroupVertices[Vertex],0)),1,1,"")</f>
        <v>9</v>
      </c>
      <c r="BC71" s="78" t="str">
        <f>REPLACE(INDEX(GroupVertices[Group],MATCH(Edges25[[#This Row],[Vertex 2]],GroupVertices[Vertex],0)),1,1,"")</f>
        <v>9</v>
      </c>
      <c r="BD71" s="48">
        <v>0</v>
      </c>
      <c r="BE71" s="49">
        <v>0</v>
      </c>
      <c r="BF71" s="48">
        <v>0</v>
      </c>
      <c r="BG71" s="49">
        <v>0</v>
      </c>
      <c r="BH71" s="48">
        <v>0</v>
      </c>
      <c r="BI71" s="49">
        <v>0</v>
      </c>
      <c r="BJ71" s="48">
        <v>16</v>
      </c>
      <c r="BK71" s="49">
        <v>100</v>
      </c>
      <c r="BL71" s="48">
        <v>16</v>
      </c>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allowBlank="1" showInputMessage="1" showErrorMessage="1" promptTitle="Vertex 2 Name" prompt="Enter the name of the edge's second vertex." sqref="B3:B71"/>
    <dataValidation allowBlank="1" showInputMessage="1" showErrorMessage="1" promptTitle="Vertex 1 Name" prompt="Enter the name of the edge's first vertex." sqref="A3:A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Color" prompt="To select an optional edge color, right-click and select Select Color on the right-click menu." sqref="C3:C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ErrorMessage="1" sqref="N2:N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s>
  <hyperlinks>
    <hyperlink ref="R3" r:id="rId1" display="https://smartregions3.com/"/>
    <hyperlink ref="R14" r:id="rId2" display="https://www.aamulehti.fi/a/4e2edc17-9542-4b0e-96f5-5e10f2f8e67f?c=1522737894164"/>
    <hyperlink ref="R20" r:id="rId3" display="https://smarttampere.fi/tampereen-seudun-tekoalykartoitus-kerro-yrityksesi-tekoalykehityksen-tilasta-ja-toiveista/"/>
    <hyperlink ref="R29" r:id="rId4" display="http://ateriat.com/"/>
    <hyperlink ref="R32" r:id="rId5" display="https://businesstampere.com/fi/?event=teollisuus-ja-kyber-hankevalmistelun-aloitustilaisuus"/>
    <hyperlink ref="R34" r:id="rId6" display="http://ateriat.com/"/>
    <hyperlink ref="R35" r:id="rId7" display="http://ateriat.com/"/>
    <hyperlink ref="R37" r:id="rId8" display="http://ateriat.com/"/>
    <hyperlink ref="R40" r:id="rId9" display="http://ateriat.com/"/>
    <hyperlink ref="R41" r:id="rId10" display="http://ateriat.com/"/>
    <hyperlink ref="R42" r:id="rId11" display="http://ateriat.com/"/>
    <hyperlink ref="R45" r:id="rId12" display="https://smarttampere.fi/fima-kutsui-xenomatixn-demonstroimaan-solid-state-lidar-teknologiaansa-tampereen-yliopistolle/"/>
    <hyperlink ref="R48" r:id="rId13" display="https://businesstampere.com/fi/?event=messumatka-teknologia-19-messuille-helsinkiin"/>
    <hyperlink ref="R50" r:id="rId14" display="https://businesstampere.com/fi/alypuhelinjatti-xiaomi-avaa-alypuhelinkameroiden-tutkimus-ja-tuotekehitysyksikon-tampereelle/"/>
    <hyperlink ref="R51" r:id="rId15" display="https://businesstampere.com/fi/?event=messumatka-teknologia-19-messuille-helsinkiin"/>
    <hyperlink ref="R53" r:id="rId16" display="https://www.kauppalehti.fi/uutiset/kiinan-alypuhelinjatti-xiaomi-avaa-tutkimusyksikon-tampereelle-kamerayksikosta-tulee-yhtion-suurin-kiinan-ulkopuolella/92164711-a654-4966-8532-c52612c1ffe1?ref=twitter:e5cd"/>
    <hyperlink ref="R57" r:id="rId17" display="https://www.businessfinland.fi/ajankohtaista/uutiset/tiedotteet/2019/valmistavan-teollisuuden-kilpailukykya-nostetaan-business-finlandin-uudella-ohjelmalla/"/>
    <hyperlink ref="R65" r:id="rId18" display="https://businesstampere.com/fi/tampereen-seudulla-on-maailmanluokan-osaamista-autoteollisuuden-tarpeisiin/"/>
    <hyperlink ref="R66" r:id="rId19" display="http://r.socialstudio.radian6.com/64aef2fe-272c-47d1-a6bd-6f5573dce567"/>
    <hyperlink ref="R67" r:id="rId20" display="https://bddy.me/2NcITuI"/>
    <hyperlink ref="R70" r:id="rId21" display="https://www.tampere.fi/tampereen-kaupunki/ajankohtaista/artikkelit/2019/10/28102019_1.html"/>
    <hyperlink ref="U5" r:id="rId22" display="https://pbs.twimg.com/media/EHjqzQfWwAEMc8u.jpg"/>
    <hyperlink ref="U7" r:id="rId23" display="https://pbs.twimg.com/media/EHomSNHXYAEcJGF.jpg"/>
    <hyperlink ref="U21" r:id="rId24" display="https://pbs.twimg.com/media/EICezEhXYAAmCvP.jpg"/>
    <hyperlink ref="U26" r:id="rId25" display="https://pbs.twimg.com/media/EIMM5lIWsAAg8iM.jpg"/>
    <hyperlink ref="U30" r:id="rId26" display="https://pbs.twimg.com/media/EIMgwhpXsAEKpkq.jpg"/>
    <hyperlink ref="U55" r:id="rId27" display="https://pbs.twimg.com/media/EIMIKsJXkAATVVn.jpg"/>
    <hyperlink ref="U60" r:id="rId28" display="https://pbs.twimg.com/media/EIR0fdpW4AAUMbH.jpg"/>
    <hyperlink ref="U61" r:id="rId29" display="https://pbs.twimg.com/media/EIRnc12XYAAEF23.jpg"/>
    <hyperlink ref="U66" r:id="rId30" display="https://pbs.twimg.com/media/EH9y0jbXUAAv3Lq.jpg"/>
    <hyperlink ref="U67" r:id="rId31" display="https://pbs.twimg.com/media/EIdjTzqXsAAeXza.jpg"/>
    <hyperlink ref="U70" r:id="rId32" display="https://pbs.twimg.com/media/EImvgPNWoAAwuHM.png"/>
    <hyperlink ref="V3" r:id="rId33" display="http://pbs.twimg.com/profile_images/829738333500801024/Fp9smXZD_normal.jpg"/>
    <hyperlink ref="V4" r:id="rId34" display="http://pbs.twimg.com/profile_images/2658014084/63bb3fb4c968a711760cba6ef66030ca_normal.jpeg"/>
    <hyperlink ref="V5" r:id="rId35" display="https://pbs.twimg.com/media/EHjqzQfWwAEMc8u.jpg"/>
    <hyperlink ref="V6" r:id="rId36" display="http://pbs.twimg.com/profile_images/1162441361414610945/QMKT6AF-_normal.jpg"/>
    <hyperlink ref="V7" r:id="rId37" display="https://pbs.twimg.com/media/EHomSNHXYAEcJGF.jpg"/>
    <hyperlink ref="V8" r:id="rId38" display="http://pbs.twimg.com/profile_images/1131855016766124032/vhasETOF_normal.jpg"/>
    <hyperlink ref="V9" r:id="rId39" display="http://pbs.twimg.com/profile_images/1164868140389621761/75AUlkJO_normal.jpg"/>
    <hyperlink ref="V10" r:id="rId40" display="http://pbs.twimg.com/profile_images/565485434919059456/Wec7mkS__normal.jpeg"/>
    <hyperlink ref="V11" r:id="rId41" display="http://pbs.twimg.com/profile_images/1183735881359855616/kWpmX2Qh_normal.jpg"/>
    <hyperlink ref="V12" r:id="rId42" display="http://pbs.twimg.com/profile_images/466889974835458048/HXMIfTx8_normal.jpeg"/>
    <hyperlink ref="V13" r:id="rId43" display="http://pbs.twimg.com/profile_images/563237819167293440/TamzQvj-_normal.jpeg"/>
    <hyperlink ref="V14" r:id="rId44" display="http://pbs.twimg.com/profile_images/1068523340669739008/Pzbgm2RH_normal.jpg"/>
    <hyperlink ref="V15" r:id="rId45" display="http://pbs.twimg.com/profile_images/1068523340669739008/Pzbgm2RH_normal.jpg"/>
    <hyperlink ref="V16" r:id="rId46" display="http://pbs.twimg.com/profile_images/956529006807011329/Y8Oz9W_o_normal.jpg"/>
    <hyperlink ref="V17" r:id="rId47" display="http://pbs.twimg.com/profile_images/1164392229416427520/S9WRyMXf_normal.jpg"/>
    <hyperlink ref="V18" r:id="rId48" display="http://pbs.twimg.com/profile_images/1119805300406661120/CwnAhZH7_normal.jpg"/>
    <hyperlink ref="V19" r:id="rId49" display="http://pbs.twimg.com/profile_images/1070985650072100864/t4OyiyIv_normal.jpg"/>
    <hyperlink ref="V20" r:id="rId50" display="http://pbs.twimg.com/profile_images/787336839954894848/h90UjdE8_normal.jpg"/>
    <hyperlink ref="V21" r:id="rId51" display="https://pbs.twimg.com/media/EICezEhXYAAmCvP.jpg"/>
    <hyperlink ref="V22" r:id="rId52" display="http://pbs.twimg.com/profile_images/565139369640476672/z9Dhq41q_normal.jpeg"/>
    <hyperlink ref="V23" r:id="rId53" display="http://pbs.twimg.com/profile_images/787336839954894848/h90UjdE8_normal.jpg"/>
    <hyperlink ref="V24" r:id="rId54" display="http://pbs.twimg.com/profile_images/998256335979298816/Xe-66om0_normal.jpg"/>
    <hyperlink ref="V25" r:id="rId55" display="http://pbs.twimg.com/profile_images/998256335979298816/Xe-66om0_normal.jpg"/>
    <hyperlink ref="V26" r:id="rId56" display="https://pbs.twimg.com/media/EIMM5lIWsAAg8iM.jpg"/>
    <hyperlink ref="V27" r:id="rId57" display="http://pbs.twimg.com/profile_images/713099216902598657/rtHShLuy_normal.jpg"/>
    <hyperlink ref="V28" r:id="rId58" display="http://pbs.twimg.com/profile_images/544074405630849025/9esp0jTk_normal.jpeg"/>
    <hyperlink ref="V29" r:id="rId59" display="http://pbs.twimg.com/profile_images/1170326595023855616/L5W19xyz_normal.jpg"/>
    <hyperlink ref="V30" r:id="rId60" display="https://pbs.twimg.com/media/EIMgwhpXsAEKpkq.jpg"/>
    <hyperlink ref="V31" r:id="rId61" display="http://pbs.twimg.com/profile_images/765116328701206528/qHg3tHBi_normal.jpg"/>
    <hyperlink ref="V32" r:id="rId62" display="http://pbs.twimg.com/profile_images/787336839954894848/h90UjdE8_normal.jpg"/>
    <hyperlink ref="V33" r:id="rId63" display="http://pbs.twimg.com/profile_images/496548925998788608/Up5aV09L_normal.jpeg"/>
    <hyperlink ref="V34" r:id="rId64" display="http://pbs.twimg.com/profile_images/1045338036727361537/nNvTKVV7_normal.jpg"/>
    <hyperlink ref="V35" r:id="rId65" display="http://pbs.twimg.com/profile_images/843959369205239809/XwyE3NOE_normal.jpg"/>
    <hyperlink ref="V36" r:id="rId66" display="http://pbs.twimg.com/profile_images/1182743946511958016/dyVxx8ku_normal.jpg"/>
    <hyperlink ref="V37" r:id="rId67" display="http://pbs.twimg.com/profile_images/516909273704439808/WpHQ4xcR_normal.png"/>
    <hyperlink ref="V38" r:id="rId68" display="http://pbs.twimg.com/profile_images/915157150095282177/v9I5W2Nc_normal.jpg"/>
    <hyperlink ref="V39" r:id="rId69" display="http://pbs.twimg.com/profile_images/915157150095282177/v9I5W2Nc_normal.jpg"/>
    <hyperlink ref="V40" r:id="rId70" display="http://pbs.twimg.com/profile_images/795847454/tommiuitti__normal.JPG"/>
    <hyperlink ref="V41" r:id="rId71" display="http://pbs.twimg.com/profile_images/1131163371036913664/iUME9R3L_normal.png"/>
    <hyperlink ref="V42" r:id="rId72" display="http://pbs.twimg.com/profile_images/1187640701724565504/ocZMP_2G_normal.jpg"/>
    <hyperlink ref="V43" r:id="rId73" display="http://pbs.twimg.com/profile_images/787336839954894848/h90UjdE8_normal.jpg"/>
    <hyperlink ref="V44" r:id="rId74" display="http://pbs.twimg.com/profile_images/1117752969842315264/CCI6mgfT_normal.png"/>
    <hyperlink ref="V45" r:id="rId75" display="http://pbs.twimg.com/profile_images/787336839954894848/h90UjdE8_normal.jpg"/>
    <hyperlink ref="V46" r:id="rId76" display="http://pbs.twimg.com/profile_images/1117752969842315264/CCI6mgfT_normal.png"/>
    <hyperlink ref="V47" r:id="rId77" display="http://pbs.twimg.com/profile_images/570857869960966144/vsuuKbZn_normal.jpeg"/>
    <hyperlink ref="V48" r:id="rId78" display="http://pbs.twimg.com/profile_images/787336839954894848/h90UjdE8_normal.jpg"/>
    <hyperlink ref="V49" r:id="rId79" display="http://pbs.twimg.com/profile_images/826896244647874560/LHGbK6Uk_normal.jpg"/>
    <hyperlink ref="V50" r:id="rId80" display="http://pbs.twimg.com/profile_images/1117752969842315264/CCI6mgfT_normal.png"/>
    <hyperlink ref="V51" r:id="rId81" display="http://pbs.twimg.com/profile_images/1117752969842315264/CCI6mgfT_normal.png"/>
    <hyperlink ref="V52" r:id="rId82" display="http://pbs.twimg.com/profile_images/1117752969842315264/CCI6mgfT_normal.png"/>
    <hyperlink ref="V53" r:id="rId83" display="http://pbs.twimg.com/profile_images/1145586645955203073/uV8dfJIi_normal.jpg"/>
    <hyperlink ref="V54" r:id="rId84" display="http://pbs.twimg.com/profile_images/1117752969842315264/CCI6mgfT_normal.png"/>
    <hyperlink ref="V55" r:id="rId85" display="https://pbs.twimg.com/media/EIMIKsJXkAATVVn.jpg"/>
    <hyperlink ref="V56" r:id="rId86" display="http://pbs.twimg.com/profile_images/1117752969842315264/CCI6mgfT_normal.png"/>
    <hyperlink ref="V57" r:id="rId87" display="http://pbs.twimg.com/profile_images/1146327363296419841/JFfxWHyF_normal.png"/>
    <hyperlink ref="V58" r:id="rId88" display="http://pbs.twimg.com/profile_images/1117752969842315264/CCI6mgfT_normal.png"/>
    <hyperlink ref="V59" r:id="rId89" display="http://pbs.twimg.com/profile_images/378800000820049974/bb7bd8fdb4671e53ef9ba6f522e27333_normal.jpeg"/>
    <hyperlink ref="V60" r:id="rId90" display="https://pbs.twimg.com/media/EIR0fdpW4AAUMbH.jpg"/>
    <hyperlink ref="V61" r:id="rId91" display="https://pbs.twimg.com/media/EIRnc12XYAAEF23.jpg"/>
    <hyperlink ref="V62" r:id="rId92" display="http://pbs.twimg.com/profile_images/1117752969842315264/CCI6mgfT_normal.png"/>
    <hyperlink ref="V63" r:id="rId93" display="http://pbs.twimg.com/profile_images/1117752969842315264/CCI6mgfT_normal.png"/>
    <hyperlink ref="V64" r:id="rId94" display="http://pbs.twimg.com/profile_images/1117752969842315264/CCI6mgfT_normal.png"/>
    <hyperlink ref="V65" r:id="rId95" display="http://pbs.twimg.com/profile_images/1117752969842315264/CCI6mgfT_normal.png"/>
    <hyperlink ref="V66" r:id="rId96" display="https://pbs.twimg.com/media/EH9y0jbXUAAv3Lq.jpg"/>
    <hyperlink ref="V67" r:id="rId97" display="https://pbs.twimg.com/media/EIdjTzqXsAAeXza.jpg"/>
    <hyperlink ref="V68" r:id="rId98" display="http://pbs.twimg.com/profile_images/557546363135619072/m_8UccUd_normal.jpeg"/>
    <hyperlink ref="V69" r:id="rId99" display="http://pbs.twimg.com/profile_images/1058068145657823232/yn2FruBA_normal.jpg"/>
    <hyperlink ref="V70" r:id="rId100" display="https://pbs.twimg.com/media/EImvgPNWoAAwuHM.png"/>
    <hyperlink ref="V71" r:id="rId101" display="http://pbs.twimg.com/profile_images/917653900488003585/XMGTav57_normal.jpg"/>
    <hyperlink ref="X3" r:id="rId102" display="https://twitter.com/#!/eutampere/status/1186631537086943238"/>
    <hyperlink ref="X4" r:id="rId103" display="https://twitter.com/#!/pirkanmaan_liit/status/1186943182157877248"/>
    <hyperlink ref="X5" r:id="rId104" display="https://twitter.com/#!/reunavuorijukka/status/1186956678828384257"/>
    <hyperlink ref="X6" r:id="rId105" display="https://twitter.com/#!/retweet49751068/status/1187286397624999936"/>
    <hyperlink ref="X7" r:id="rId106" display="https://twitter.com/#!/learningscoop/status/1187303552718381056"/>
    <hyperlink ref="X8" r:id="rId107" display="https://twitter.com/#!/cybersec_feeds/status/1187334442345521157"/>
    <hyperlink ref="X9" r:id="rId108" display="https://twitter.com/#!/heldroid/status/1188787929352683520"/>
    <hyperlink ref="X10" r:id="rId109" display="https://twitter.com/#!/hpertta/status/1188815607032156160"/>
    <hyperlink ref="X11" r:id="rId110" display="https://twitter.com/#!/mtaval/status/1188816622523502597"/>
    <hyperlink ref="X12" r:id="rId111" display="https://twitter.com/#!/tamperekaupunki/status/1187296871150182400"/>
    <hyperlink ref="X13" r:id="rId112" display="https://twitter.com/#!/leopoldvano/status/1188805268588638210"/>
    <hyperlink ref="X14" r:id="rId113" display="https://twitter.com/#!/paivinurmi/status/1188791700480778241"/>
    <hyperlink ref="X15" r:id="rId114" display="https://twitter.com/#!/paivinurmi/status/1188841361270890497"/>
    <hyperlink ref="X16" r:id="rId115" display="https://twitter.com/#!/tampereenseutu/status/1188794547339444224"/>
    <hyperlink ref="X17" r:id="rId116" display="https://twitter.com/#!/hennaniiranen/status/1189123673225125888"/>
    <hyperlink ref="X18" r:id="rId117" display="https://twitter.com/#!/kmuranen/status/1189125055533461504"/>
    <hyperlink ref="X19" r:id="rId118" display="https://twitter.com/#!/ai_hub_tampere/status/1187357108435595271"/>
    <hyperlink ref="X20" r:id="rId119" display="https://twitter.com/#!/smarttampere/status/1187323863950090240"/>
    <hyperlink ref="X21" r:id="rId120" display="https://twitter.com/#!/dimecc_fi/status/1189124909487808513"/>
    <hyperlink ref="X22" r:id="rId121" display="https://twitter.com/#!/petrinykanen/status/1189178419176558593"/>
    <hyperlink ref="X23" r:id="rId122" display="https://twitter.com/#!/smarttampere/status/1189402924583137281"/>
    <hyperlink ref="X24" r:id="rId123" display="https://twitter.com/#!/ictfinland/status/1187328464216608768"/>
    <hyperlink ref="X25" r:id="rId124" display="https://twitter.com/#!/ictfinland/status/1189807443561385984"/>
    <hyperlink ref="X26" r:id="rId125" display="https://twitter.com/#!/kimmorouhiainen/status/1189808914558341120"/>
    <hyperlink ref="X27" r:id="rId126" display="https://twitter.com/#!/reiman_kirsi/status/1189809752618029056"/>
    <hyperlink ref="X28" r:id="rId127" display="https://twitter.com/#!/paulikuosmanen/status/1189810350159466496"/>
    <hyperlink ref="X29" r:id="rId128" display="https://twitter.com/#!/jonimettala/status/1189821631339925505"/>
    <hyperlink ref="X30" r:id="rId129" display="https://twitter.com/#!/minna_kinnunen/status/1189830752436965376"/>
    <hyperlink ref="X31" r:id="rId130" display="https://twitter.com/#!/dimecc_fi/status/1187283967793422336"/>
    <hyperlink ref="X32" r:id="rId131" display="https://twitter.com/#!/smarttampere/status/1187283597243367425"/>
    <hyperlink ref="X33" r:id="rId132" display="https://twitter.com/#!/k2tre/status/1189836765701558274"/>
    <hyperlink ref="X34" r:id="rId133" display="https://twitter.com/#!/tribetampere/status/1189870705548107781"/>
    <hyperlink ref="X35" r:id="rId134" display="https://twitter.com/#!/ippu/status/1189871898680795136"/>
    <hyperlink ref="X36" r:id="rId135" display="https://twitter.com/#!/maja_66/status/1189901926399389696"/>
    <hyperlink ref="X37" r:id="rId136" display="https://twitter.com/#!/tamperees/status/1189906272285581312"/>
    <hyperlink ref="X38" r:id="rId137" display="https://twitter.com/#!/akarjaluoto/status/1187286257212284928"/>
    <hyperlink ref="X39" r:id="rId138" display="https://twitter.com/#!/akarjaluoto/status/1189965561595338753"/>
    <hyperlink ref="X40" r:id="rId139" display="https://twitter.com/#!/tommiuitti/status/1190158574384758785"/>
    <hyperlink ref="X41" r:id="rId140" display="https://twitter.com/#!/jjmaksy/status/1190165638339272704"/>
    <hyperlink ref="X42" r:id="rId141" display="https://twitter.com/#!/kekrifoodtech/status/1190223186618716161"/>
    <hyperlink ref="X43" r:id="rId142" display="https://twitter.com/#!/smarttampere/status/1187280833616535552"/>
    <hyperlink ref="X44" r:id="rId143" display="https://twitter.com/#!/businesstre_fi/status/1186961487719489536"/>
    <hyperlink ref="X45" r:id="rId144" display="https://twitter.com/#!/smarttampere/status/1186177268709765121"/>
    <hyperlink ref="X46" r:id="rId145" display="https://twitter.com/#!/businesstre_fi/status/1186961962011451392"/>
    <hyperlink ref="X47" r:id="rId146" display="https://twitter.com/#!/teknologiamessu/status/1186944548674641921"/>
    <hyperlink ref="X48" r:id="rId147" display="https://twitter.com/#!/smarttampere/status/1186537847236509698"/>
    <hyperlink ref="X49" r:id="rId148" display="https://twitter.com/#!/heiniwallander/status/1187373163832926209"/>
    <hyperlink ref="X50" r:id="rId149" display="https://twitter.com/#!/businesstre_fi/status/1189494585803919361"/>
    <hyperlink ref="X51" r:id="rId150" display="https://twitter.com/#!/businesstre_fi/status/1189497526094831616"/>
    <hyperlink ref="X52" r:id="rId151" display="https://twitter.com/#!/businesstre_fi/status/1189649399519088643"/>
    <hyperlink ref="X53" r:id="rId152" display="https://twitter.com/#!/kauppalehtifi/status/1189552741410136066"/>
    <hyperlink ref="X54" r:id="rId153" display="https://twitter.com/#!/businesstre_fi/status/1189785783978336256"/>
    <hyperlink ref="X55" r:id="rId154" display="https://twitter.com/#!/heiniwallander/status/1189803717584990208"/>
    <hyperlink ref="X56" r:id="rId155" display="https://twitter.com/#!/businesstre_fi/status/1189829012153143296"/>
    <hyperlink ref="X57" r:id="rId156" display="https://twitter.com/#!/businessfinland/status/1189142499408973824"/>
    <hyperlink ref="X58" r:id="rId157" display="https://twitter.com/#!/businesstre_fi/status/1190183141983559680"/>
    <hyperlink ref="X59" r:id="rId158" display="https://twitter.com/#!/minna_kinnunen/status/1186960660187549699"/>
    <hyperlink ref="X60" r:id="rId159" display="https://twitter.com/#!/minna_kinnunen/status/1190204291929313281"/>
    <hyperlink ref="X61" r:id="rId160" display="https://twitter.com/#!/minna_kinnunen/status/1190189952614752257"/>
    <hyperlink ref="X62" r:id="rId161" display="https://twitter.com/#!/businesstre_fi/status/1186961617159970817"/>
    <hyperlink ref="X63" r:id="rId162" display="https://twitter.com/#!/businesstre_fi/status/1190223561262346241"/>
    <hyperlink ref="X64" r:id="rId163" display="https://twitter.com/#!/businesstre_fi/status/1190223574965063682"/>
    <hyperlink ref="X65" r:id="rId164" display="https://twitter.com/#!/businesstre_fi/status/1187708532440911872"/>
    <hyperlink ref="X66" r:id="rId165" display="https://twitter.com/#!/tietosuomi/status/1188795080766820352"/>
    <hyperlink ref="X67" r:id="rId166" display="https://twitter.com/#!/tietosuomi/status/1191029825374478336"/>
    <hyperlink ref="X68" r:id="rId167" display="https://twitter.com/#!/aaltoari/status/1188842000017178624"/>
    <hyperlink ref="X69" r:id="rId168" display="https://twitter.com/#!/aulipeltola/status/1191057153056002049"/>
    <hyperlink ref="X70" r:id="rId169" display="https://twitter.com/#!/hiedanranta/status/1191676549860339713"/>
    <hyperlink ref="X71" r:id="rId170" display="https://twitter.com/#!/reijovaliharju/status/1191799779921158152"/>
    <hyperlink ref="AZ52" r:id="rId171" display="https://api.twitter.com/1.1/geo/id/3a269fb4ff679ed1.json"/>
    <hyperlink ref="AZ59" r:id="rId172" display="https://api.twitter.com/1.1/geo/id/e3ba9e096a0fc232.json"/>
    <hyperlink ref="AZ60" r:id="rId173" display="https://api.twitter.com/1.1/geo/id/0caa8c7fd414f000.json"/>
    <hyperlink ref="AZ61" r:id="rId174" display="https://api.twitter.com/1.1/geo/id/0caa8c7fd414f000.json"/>
  </hyperlinks>
  <printOptions/>
  <pageMargins left="0.7" right="0.7" top="0.75" bottom="0.75" header="0.3" footer="0.3"/>
  <pageSetup horizontalDpi="600" verticalDpi="600" orientation="portrait" r:id="rId178"/>
  <legacyDrawing r:id="rId176"/>
  <tableParts>
    <tablePart r:id="rId17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1700</v>
      </c>
      <c r="B1" s="13" t="s">
        <v>34</v>
      </c>
    </row>
    <row r="2" spans="1:2" ht="15">
      <c r="A2" s="114" t="s">
        <v>246</v>
      </c>
      <c r="B2" s="78">
        <v>3296.883766</v>
      </c>
    </row>
    <row r="3" spans="1:2" ht="15">
      <c r="A3" s="114" t="s">
        <v>220</v>
      </c>
      <c r="B3" s="78">
        <v>1298</v>
      </c>
    </row>
    <row r="4" spans="1:2" ht="15">
      <c r="A4" s="114" t="s">
        <v>232</v>
      </c>
      <c r="B4" s="78">
        <v>968</v>
      </c>
    </row>
    <row r="5" spans="1:2" ht="15">
      <c r="A5" s="114" t="s">
        <v>228</v>
      </c>
      <c r="B5" s="78">
        <v>683.038961</v>
      </c>
    </row>
    <row r="6" spans="1:2" ht="15">
      <c r="A6" s="114" t="s">
        <v>251</v>
      </c>
      <c r="B6" s="78">
        <v>500</v>
      </c>
    </row>
    <row r="7" spans="1:2" ht="15">
      <c r="A7" s="114" t="s">
        <v>248</v>
      </c>
      <c r="B7" s="78">
        <v>464.712121</v>
      </c>
    </row>
    <row r="8" spans="1:2" ht="15">
      <c r="A8" s="114" t="s">
        <v>236</v>
      </c>
      <c r="B8" s="78">
        <v>339.812121</v>
      </c>
    </row>
    <row r="9" spans="1:2" ht="15">
      <c r="A9" s="114" t="s">
        <v>214</v>
      </c>
      <c r="B9" s="78">
        <v>254</v>
      </c>
    </row>
    <row r="10" spans="1:2" ht="15">
      <c r="A10" s="114" t="s">
        <v>223</v>
      </c>
      <c r="B10" s="78">
        <v>207.112987</v>
      </c>
    </row>
    <row r="11" spans="1:2" ht="15">
      <c r="A11" s="114" t="s">
        <v>222</v>
      </c>
      <c r="B11" s="78">
        <v>207.112987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1702</v>
      </c>
      <c r="B25" t="s">
        <v>1701</v>
      </c>
    </row>
    <row r="26" spans="1:2" ht="15">
      <c r="A26" s="125" t="s">
        <v>1704</v>
      </c>
      <c r="B26" s="3"/>
    </row>
    <row r="27" spans="1:2" ht="15">
      <c r="A27" s="126" t="s">
        <v>1705</v>
      </c>
      <c r="B27" s="3"/>
    </row>
    <row r="28" spans="1:2" ht="15">
      <c r="A28" s="127" t="s">
        <v>1706</v>
      </c>
      <c r="B28" s="3"/>
    </row>
    <row r="29" spans="1:2" ht="15">
      <c r="A29" s="128" t="s">
        <v>1707</v>
      </c>
      <c r="B29" s="3">
        <v>1</v>
      </c>
    </row>
    <row r="30" spans="1:2" ht="15">
      <c r="A30" s="127" t="s">
        <v>1708</v>
      </c>
      <c r="B30" s="3"/>
    </row>
    <row r="31" spans="1:2" ht="15">
      <c r="A31" s="128" t="s">
        <v>1707</v>
      </c>
      <c r="B31" s="3">
        <v>1</v>
      </c>
    </row>
    <row r="32" spans="1:2" ht="15">
      <c r="A32" s="128" t="s">
        <v>1709</v>
      </c>
      <c r="B32" s="3">
        <v>1</v>
      </c>
    </row>
    <row r="33" spans="1:2" ht="15">
      <c r="A33" s="127" t="s">
        <v>1710</v>
      </c>
      <c r="B33" s="3"/>
    </row>
    <row r="34" spans="1:2" ht="15">
      <c r="A34" s="128" t="s">
        <v>1711</v>
      </c>
      <c r="B34" s="3">
        <v>2</v>
      </c>
    </row>
    <row r="35" spans="1:2" ht="15">
      <c r="A35" s="128" t="s">
        <v>1712</v>
      </c>
      <c r="B35" s="3">
        <v>1</v>
      </c>
    </row>
    <row r="36" spans="1:2" ht="15">
      <c r="A36" s="128" t="s">
        <v>1713</v>
      </c>
      <c r="B36" s="3">
        <v>4</v>
      </c>
    </row>
    <row r="37" spans="1:2" ht="15">
      <c r="A37" s="127" t="s">
        <v>1714</v>
      </c>
      <c r="B37" s="3"/>
    </row>
    <row r="38" spans="1:2" ht="15">
      <c r="A38" s="128" t="s">
        <v>1715</v>
      </c>
      <c r="B38" s="3">
        <v>5</v>
      </c>
    </row>
    <row r="39" spans="1:2" ht="15">
      <c r="A39" s="128" t="s">
        <v>1711</v>
      </c>
      <c r="B39" s="3">
        <v>2</v>
      </c>
    </row>
    <row r="40" spans="1:2" ht="15">
      <c r="A40" s="128" t="s">
        <v>1713</v>
      </c>
      <c r="B40" s="3">
        <v>3</v>
      </c>
    </row>
    <row r="41" spans="1:2" ht="15">
      <c r="A41" s="128" t="s">
        <v>1709</v>
      </c>
      <c r="B41" s="3">
        <v>1</v>
      </c>
    </row>
    <row r="42" spans="1:2" ht="15">
      <c r="A42" s="128" t="s">
        <v>1716</v>
      </c>
      <c r="B42" s="3">
        <v>1</v>
      </c>
    </row>
    <row r="43" spans="1:2" ht="15">
      <c r="A43" s="127" t="s">
        <v>1717</v>
      </c>
      <c r="B43" s="3"/>
    </row>
    <row r="44" spans="1:2" ht="15">
      <c r="A44" s="128" t="s">
        <v>1718</v>
      </c>
      <c r="B44" s="3">
        <v>1</v>
      </c>
    </row>
    <row r="45" spans="1:2" ht="15">
      <c r="A45" s="127" t="s">
        <v>1719</v>
      </c>
      <c r="B45" s="3"/>
    </row>
    <row r="46" spans="1:2" ht="15">
      <c r="A46" s="128" t="s">
        <v>1718</v>
      </c>
      <c r="B46" s="3">
        <v>4</v>
      </c>
    </row>
    <row r="47" spans="1:2" ht="15">
      <c r="A47" s="128" t="s">
        <v>1709</v>
      </c>
      <c r="B47" s="3">
        <v>3</v>
      </c>
    </row>
    <row r="48" spans="1:2" ht="15">
      <c r="A48" s="128" t="s">
        <v>1720</v>
      </c>
      <c r="B48" s="3">
        <v>2</v>
      </c>
    </row>
    <row r="49" spans="1:2" ht="15">
      <c r="A49" s="127" t="s">
        <v>1721</v>
      </c>
      <c r="B49" s="3"/>
    </row>
    <row r="50" spans="1:2" ht="15">
      <c r="A50" s="128" t="s">
        <v>1712</v>
      </c>
      <c r="B50" s="3">
        <v>3</v>
      </c>
    </row>
    <row r="51" spans="1:2" ht="15">
      <c r="A51" s="128" t="s">
        <v>1713</v>
      </c>
      <c r="B51" s="3">
        <v>1</v>
      </c>
    </row>
    <row r="52" spans="1:2" ht="15">
      <c r="A52" s="128" t="s">
        <v>1709</v>
      </c>
      <c r="B52" s="3">
        <v>1</v>
      </c>
    </row>
    <row r="53" spans="1:2" ht="15">
      <c r="A53" s="127" t="s">
        <v>1722</v>
      </c>
      <c r="B53" s="3"/>
    </row>
    <row r="54" spans="1:2" ht="15">
      <c r="A54" s="128" t="s">
        <v>1723</v>
      </c>
      <c r="B54" s="3">
        <v>1</v>
      </c>
    </row>
    <row r="55" spans="1:2" ht="15">
      <c r="A55" s="128" t="s">
        <v>1712</v>
      </c>
      <c r="B55" s="3">
        <v>1</v>
      </c>
    </row>
    <row r="56" spans="1:2" ht="15">
      <c r="A56" s="128" t="s">
        <v>1713</v>
      </c>
      <c r="B56" s="3">
        <v>1</v>
      </c>
    </row>
    <row r="57" spans="1:2" ht="15">
      <c r="A57" s="128" t="s">
        <v>1716</v>
      </c>
      <c r="B57" s="3">
        <v>1</v>
      </c>
    </row>
    <row r="58" spans="1:2" ht="15">
      <c r="A58" s="128" t="s">
        <v>1724</v>
      </c>
      <c r="B58" s="3">
        <v>1</v>
      </c>
    </row>
    <row r="59" spans="1:2" ht="15">
      <c r="A59" s="127" t="s">
        <v>1725</v>
      </c>
      <c r="B59" s="3"/>
    </row>
    <row r="60" spans="1:2" ht="15">
      <c r="A60" s="128" t="s">
        <v>1726</v>
      </c>
      <c r="B60" s="3">
        <v>1</v>
      </c>
    </row>
    <row r="61" spans="1:2" ht="15">
      <c r="A61" s="128" t="s">
        <v>1707</v>
      </c>
      <c r="B61" s="3">
        <v>5</v>
      </c>
    </row>
    <row r="62" spans="1:2" ht="15">
      <c r="A62" s="128" t="s">
        <v>1715</v>
      </c>
      <c r="B62" s="3">
        <v>2</v>
      </c>
    </row>
    <row r="63" spans="1:2" ht="15">
      <c r="A63" s="128" t="s">
        <v>1711</v>
      </c>
      <c r="B63" s="3">
        <v>2</v>
      </c>
    </row>
    <row r="64" spans="1:2" ht="15">
      <c r="A64" s="128" t="s">
        <v>1713</v>
      </c>
      <c r="B64" s="3">
        <v>2</v>
      </c>
    </row>
    <row r="65" spans="1:2" ht="15">
      <c r="A65" s="128" t="s">
        <v>1709</v>
      </c>
      <c r="B65" s="3">
        <v>1</v>
      </c>
    </row>
    <row r="66" spans="1:2" ht="15">
      <c r="A66" s="128" t="s">
        <v>1716</v>
      </c>
      <c r="B66" s="3">
        <v>1</v>
      </c>
    </row>
    <row r="67" spans="1:2" ht="15">
      <c r="A67" s="128" t="s">
        <v>1727</v>
      </c>
      <c r="B67" s="3">
        <v>1</v>
      </c>
    </row>
    <row r="68" spans="1:2" ht="15">
      <c r="A68" s="126" t="s">
        <v>1728</v>
      </c>
      <c r="B68" s="3"/>
    </row>
    <row r="69" spans="1:2" ht="15">
      <c r="A69" s="127" t="s">
        <v>1729</v>
      </c>
      <c r="B69" s="3"/>
    </row>
    <row r="70" spans="1:2" ht="15">
      <c r="A70" s="128" t="s">
        <v>1726</v>
      </c>
      <c r="B70" s="3">
        <v>1</v>
      </c>
    </row>
    <row r="71" spans="1:2" ht="15">
      <c r="A71" s="128" t="s">
        <v>1707</v>
      </c>
      <c r="B71" s="3">
        <v>1</v>
      </c>
    </row>
    <row r="72" spans="1:2" ht="15">
      <c r="A72" s="128" t="s">
        <v>1715</v>
      </c>
      <c r="B72" s="3">
        <v>2</v>
      </c>
    </row>
    <row r="73" spans="1:2" ht="15">
      <c r="A73" s="128" t="s">
        <v>1711</v>
      </c>
      <c r="B73" s="3">
        <v>1</v>
      </c>
    </row>
    <row r="74" spans="1:2" ht="15">
      <c r="A74" s="128" t="s">
        <v>1713</v>
      </c>
      <c r="B74" s="3">
        <v>3</v>
      </c>
    </row>
    <row r="75" spans="1:2" ht="15">
      <c r="A75" s="127" t="s">
        <v>1730</v>
      </c>
      <c r="B75" s="3"/>
    </row>
    <row r="76" spans="1:2" ht="15">
      <c r="A76" s="128" t="s">
        <v>1731</v>
      </c>
      <c r="B76" s="3">
        <v>1</v>
      </c>
    </row>
    <row r="77" spans="1:2" ht="15">
      <c r="A77" s="128" t="s">
        <v>1727</v>
      </c>
      <c r="B77" s="3">
        <v>1</v>
      </c>
    </row>
    <row r="78" spans="1:2" ht="15">
      <c r="A78" s="127" t="s">
        <v>1732</v>
      </c>
      <c r="B78" s="3"/>
    </row>
    <row r="79" spans="1:2" ht="15">
      <c r="A79" s="128" t="s">
        <v>1713</v>
      </c>
      <c r="B79" s="3">
        <v>1</v>
      </c>
    </row>
    <row r="80" spans="1:2" ht="15">
      <c r="A80" s="128" t="s">
        <v>1733</v>
      </c>
      <c r="B80" s="3">
        <v>1</v>
      </c>
    </row>
    <row r="81" spans="1:2" ht="15">
      <c r="A81" s="125" t="s">
        <v>1703</v>
      </c>
      <c r="B81" s="3">
        <v>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607</v>
      </c>
      <c r="AE2" s="13" t="s">
        <v>608</v>
      </c>
      <c r="AF2" s="13" t="s">
        <v>609</v>
      </c>
      <c r="AG2" s="13" t="s">
        <v>610</v>
      </c>
      <c r="AH2" s="13" t="s">
        <v>611</v>
      </c>
      <c r="AI2" s="13" t="s">
        <v>612</v>
      </c>
      <c r="AJ2" s="13" t="s">
        <v>613</v>
      </c>
      <c r="AK2" s="13" t="s">
        <v>614</v>
      </c>
      <c r="AL2" s="13" t="s">
        <v>615</v>
      </c>
      <c r="AM2" s="13" t="s">
        <v>616</v>
      </c>
      <c r="AN2" s="13" t="s">
        <v>617</v>
      </c>
      <c r="AO2" s="13" t="s">
        <v>618</v>
      </c>
      <c r="AP2" s="13" t="s">
        <v>619</v>
      </c>
      <c r="AQ2" s="13" t="s">
        <v>620</v>
      </c>
      <c r="AR2" s="13" t="s">
        <v>621</v>
      </c>
      <c r="AS2" s="13" t="s">
        <v>192</v>
      </c>
      <c r="AT2" s="13" t="s">
        <v>622</v>
      </c>
      <c r="AU2" s="13" t="s">
        <v>623</v>
      </c>
      <c r="AV2" s="13" t="s">
        <v>624</v>
      </c>
      <c r="AW2" s="13" t="s">
        <v>625</v>
      </c>
      <c r="AX2" s="13" t="s">
        <v>626</v>
      </c>
      <c r="AY2" s="13" t="s">
        <v>627</v>
      </c>
      <c r="AZ2" s="13" t="s">
        <v>1128</v>
      </c>
      <c r="BA2" s="115" t="s">
        <v>1417</v>
      </c>
      <c r="BB2" s="115" t="s">
        <v>1420</v>
      </c>
      <c r="BC2" s="115" t="s">
        <v>1421</v>
      </c>
      <c r="BD2" s="115" t="s">
        <v>1423</v>
      </c>
      <c r="BE2" s="115" t="s">
        <v>1424</v>
      </c>
      <c r="BF2" s="115" t="s">
        <v>1428</v>
      </c>
      <c r="BG2" s="115" t="s">
        <v>1432</v>
      </c>
      <c r="BH2" s="115" t="s">
        <v>1458</v>
      </c>
      <c r="BI2" s="115" t="s">
        <v>1465</v>
      </c>
      <c r="BJ2" s="115" t="s">
        <v>1492</v>
      </c>
      <c r="BK2" s="115" t="s">
        <v>1656</v>
      </c>
      <c r="BL2" s="115" t="s">
        <v>1657</v>
      </c>
      <c r="BM2" s="115" t="s">
        <v>1658</v>
      </c>
      <c r="BN2" s="115" t="s">
        <v>1659</v>
      </c>
      <c r="BO2" s="115" t="s">
        <v>1660</v>
      </c>
      <c r="BP2" s="115" t="s">
        <v>1661</v>
      </c>
      <c r="BQ2" s="115" t="s">
        <v>1662</v>
      </c>
      <c r="BR2" s="115" t="s">
        <v>1663</v>
      </c>
      <c r="BS2" s="115" t="s">
        <v>1665</v>
      </c>
      <c r="BT2" s="3"/>
      <c r="BU2" s="3"/>
    </row>
    <row r="3" spans="1:73" ht="15" customHeight="1">
      <c r="A3" s="64" t="s">
        <v>212</v>
      </c>
      <c r="B3" s="65"/>
      <c r="C3" s="65" t="s">
        <v>64</v>
      </c>
      <c r="D3" s="66">
        <v>163.82567902805164</v>
      </c>
      <c r="E3" s="68"/>
      <c r="F3" s="100" t="s">
        <v>392</v>
      </c>
      <c r="G3" s="65"/>
      <c r="H3" s="69" t="s">
        <v>212</v>
      </c>
      <c r="I3" s="70"/>
      <c r="J3" s="70"/>
      <c r="K3" s="69" t="s">
        <v>1003</v>
      </c>
      <c r="L3" s="73">
        <v>447.1178967102233</v>
      </c>
      <c r="M3" s="74">
        <v>5274.2421875</v>
      </c>
      <c r="N3" s="74">
        <v>5969.072265625</v>
      </c>
      <c r="O3" s="75"/>
      <c r="P3" s="76"/>
      <c r="Q3" s="76"/>
      <c r="R3" s="48"/>
      <c r="S3" s="48">
        <v>1</v>
      </c>
      <c r="T3" s="48">
        <v>6</v>
      </c>
      <c r="U3" s="49">
        <v>147.109307</v>
      </c>
      <c r="V3" s="49">
        <v>0.006369</v>
      </c>
      <c r="W3" s="49">
        <v>0.038023</v>
      </c>
      <c r="X3" s="49">
        <v>1.546794</v>
      </c>
      <c r="Y3" s="49">
        <v>0.2</v>
      </c>
      <c r="Z3" s="49">
        <v>0.16666666666666666</v>
      </c>
      <c r="AA3" s="71">
        <v>3</v>
      </c>
      <c r="AB3" s="71"/>
      <c r="AC3" s="72"/>
      <c r="AD3" s="78" t="s">
        <v>628</v>
      </c>
      <c r="AE3" s="78">
        <v>141</v>
      </c>
      <c r="AF3" s="78">
        <v>427</v>
      </c>
      <c r="AG3" s="78">
        <v>588</v>
      </c>
      <c r="AH3" s="78">
        <v>411</v>
      </c>
      <c r="AI3" s="78"/>
      <c r="AJ3" s="78" t="s">
        <v>692</v>
      </c>
      <c r="AK3" s="78" t="s">
        <v>756</v>
      </c>
      <c r="AL3" s="82" t="s">
        <v>775</v>
      </c>
      <c r="AM3" s="78"/>
      <c r="AN3" s="80">
        <v>42775.697280092594</v>
      </c>
      <c r="AO3" s="82" t="s">
        <v>829</v>
      </c>
      <c r="AP3" s="78" t="b">
        <v>1</v>
      </c>
      <c r="AQ3" s="78" t="b">
        <v>0</v>
      </c>
      <c r="AR3" s="78" t="b">
        <v>0</v>
      </c>
      <c r="AS3" s="78"/>
      <c r="AT3" s="78">
        <v>4</v>
      </c>
      <c r="AU3" s="78"/>
      <c r="AV3" s="78" t="b">
        <v>0</v>
      </c>
      <c r="AW3" s="78" t="s">
        <v>934</v>
      </c>
      <c r="AX3" s="82" t="s">
        <v>935</v>
      </c>
      <c r="AY3" s="78" t="s">
        <v>66</v>
      </c>
      <c r="AZ3" s="78" t="str">
        <f>REPLACE(INDEX(GroupVertices[Group],MATCH(Vertices[[#This Row],[Vertex]],GroupVertices[Vertex],0)),1,1,"")</f>
        <v>4</v>
      </c>
      <c r="BA3" s="48" t="s">
        <v>328</v>
      </c>
      <c r="BB3" s="48" t="s">
        <v>328</v>
      </c>
      <c r="BC3" s="48" t="s">
        <v>344</v>
      </c>
      <c r="BD3" s="48" t="s">
        <v>344</v>
      </c>
      <c r="BE3" s="48" t="s">
        <v>356</v>
      </c>
      <c r="BF3" s="48" t="s">
        <v>356</v>
      </c>
      <c r="BG3" s="116" t="s">
        <v>1433</v>
      </c>
      <c r="BH3" s="116" t="s">
        <v>1433</v>
      </c>
      <c r="BI3" s="116" t="s">
        <v>1466</v>
      </c>
      <c r="BJ3" s="116" t="s">
        <v>1466</v>
      </c>
      <c r="BK3" s="116">
        <v>1</v>
      </c>
      <c r="BL3" s="120">
        <v>4</v>
      </c>
      <c r="BM3" s="116">
        <v>0</v>
      </c>
      <c r="BN3" s="120">
        <v>0</v>
      </c>
      <c r="BO3" s="116">
        <v>0</v>
      </c>
      <c r="BP3" s="120">
        <v>0</v>
      </c>
      <c r="BQ3" s="116">
        <v>24</v>
      </c>
      <c r="BR3" s="120">
        <v>96</v>
      </c>
      <c r="BS3" s="116">
        <v>25</v>
      </c>
      <c r="BT3" s="3"/>
      <c r="BU3" s="3"/>
    </row>
    <row r="4" spans="1:76" ht="15">
      <c r="A4" s="64" t="s">
        <v>224</v>
      </c>
      <c r="B4" s="65"/>
      <c r="C4" s="65" t="s">
        <v>64</v>
      </c>
      <c r="D4" s="66">
        <v>167.83684244004834</v>
      </c>
      <c r="E4" s="68"/>
      <c r="F4" s="100" t="s">
        <v>402</v>
      </c>
      <c r="G4" s="65"/>
      <c r="H4" s="69" t="s">
        <v>224</v>
      </c>
      <c r="I4" s="70"/>
      <c r="J4" s="70"/>
      <c r="K4" s="69" t="s">
        <v>1004</v>
      </c>
      <c r="L4" s="73">
        <v>17.770979299972083</v>
      </c>
      <c r="M4" s="74">
        <v>5699.44970703125</v>
      </c>
      <c r="N4" s="74">
        <v>7685.36474609375</v>
      </c>
      <c r="O4" s="75"/>
      <c r="P4" s="76"/>
      <c r="Q4" s="76"/>
      <c r="R4" s="86"/>
      <c r="S4" s="48">
        <v>3</v>
      </c>
      <c r="T4" s="48">
        <v>1</v>
      </c>
      <c r="U4" s="49">
        <v>5.530303</v>
      </c>
      <c r="V4" s="49">
        <v>0.004739</v>
      </c>
      <c r="W4" s="49">
        <v>0.013348</v>
      </c>
      <c r="X4" s="49">
        <v>0.803773</v>
      </c>
      <c r="Y4" s="49">
        <v>0.3333333333333333</v>
      </c>
      <c r="Z4" s="49">
        <v>0.3333333333333333</v>
      </c>
      <c r="AA4" s="71">
        <v>4</v>
      </c>
      <c r="AB4" s="71"/>
      <c r="AC4" s="72"/>
      <c r="AD4" s="78" t="s">
        <v>629</v>
      </c>
      <c r="AE4" s="78">
        <v>338</v>
      </c>
      <c r="AF4" s="78">
        <v>1330</v>
      </c>
      <c r="AG4" s="78">
        <v>492</v>
      </c>
      <c r="AH4" s="78">
        <v>560</v>
      </c>
      <c r="AI4" s="78"/>
      <c r="AJ4" s="78" t="s">
        <v>693</v>
      </c>
      <c r="AK4" s="78"/>
      <c r="AL4" s="82" t="s">
        <v>776</v>
      </c>
      <c r="AM4" s="78"/>
      <c r="AN4" s="80">
        <v>42030.46622685185</v>
      </c>
      <c r="AO4" s="82" t="s">
        <v>830</v>
      </c>
      <c r="AP4" s="78" t="b">
        <v>1</v>
      </c>
      <c r="AQ4" s="78" t="b">
        <v>0</v>
      </c>
      <c r="AR4" s="78" t="b">
        <v>0</v>
      </c>
      <c r="AS4" s="78"/>
      <c r="AT4" s="78">
        <v>10</v>
      </c>
      <c r="AU4" s="82" t="s">
        <v>893</v>
      </c>
      <c r="AV4" s="78" t="b">
        <v>0</v>
      </c>
      <c r="AW4" s="78" t="s">
        <v>934</v>
      </c>
      <c r="AX4" s="82" t="s">
        <v>936</v>
      </c>
      <c r="AY4" s="78" t="s">
        <v>66</v>
      </c>
      <c r="AZ4" s="78" t="str">
        <f>REPLACE(INDEX(GroupVertices[Group],MATCH(Vertices[[#This Row],[Vertex]],GroupVertices[Vertex],0)),1,1,"")</f>
        <v>4</v>
      </c>
      <c r="BA4" s="48"/>
      <c r="BB4" s="48"/>
      <c r="BC4" s="48"/>
      <c r="BD4" s="48"/>
      <c r="BE4" s="48"/>
      <c r="BF4" s="48"/>
      <c r="BG4" s="116" t="s">
        <v>1434</v>
      </c>
      <c r="BH4" s="116" t="s">
        <v>1434</v>
      </c>
      <c r="BI4" s="116" t="s">
        <v>1467</v>
      </c>
      <c r="BJ4" s="116" t="s">
        <v>1467</v>
      </c>
      <c r="BK4" s="116">
        <v>0</v>
      </c>
      <c r="BL4" s="120">
        <v>0</v>
      </c>
      <c r="BM4" s="116">
        <v>0</v>
      </c>
      <c r="BN4" s="120">
        <v>0</v>
      </c>
      <c r="BO4" s="116">
        <v>0</v>
      </c>
      <c r="BP4" s="120">
        <v>0</v>
      </c>
      <c r="BQ4" s="116">
        <v>16</v>
      </c>
      <c r="BR4" s="120">
        <v>100</v>
      </c>
      <c r="BS4" s="116">
        <v>16</v>
      </c>
      <c r="BT4" s="2"/>
      <c r="BU4" s="3"/>
      <c r="BV4" s="3"/>
      <c r="BW4" s="3"/>
      <c r="BX4" s="3"/>
    </row>
    <row r="5" spans="1:76" ht="15">
      <c r="A5" s="64" t="s">
        <v>229</v>
      </c>
      <c r="B5" s="65"/>
      <c r="C5" s="65" t="s">
        <v>64</v>
      </c>
      <c r="D5" s="66">
        <v>171.13727922311983</v>
      </c>
      <c r="E5" s="68"/>
      <c r="F5" s="100" t="s">
        <v>412</v>
      </c>
      <c r="G5" s="65"/>
      <c r="H5" s="69" t="s">
        <v>229</v>
      </c>
      <c r="I5" s="70"/>
      <c r="J5" s="70"/>
      <c r="K5" s="69" t="s">
        <v>1005</v>
      </c>
      <c r="L5" s="73">
        <v>89.26195617719573</v>
      </c>
      <c r="M5" s="74">
        <v>1092.6669921875</v>
      </c>
      <c r="N5" s="74">
        <v>7225.6103515625</v>
      </c>
      <c r="O5" s="75"/>
      <c r="P5" s="76"/>
      <c r="Q5" s="76"/>
      <c r="R5" s="86"/>
      <c r="S5" s="48">
        <v>5</v>
      </c>
      <c r="T5" s="48">
        <v>3</v>
      </c>
      <c r="U5" s="49">
        <v>29.104762</v>
      </c>
      <c r="V5" s="49">
        <v>0.006452</v>
      </c>
      <c r="W5" s="49">
        <v>0.04362</v>
      </c>
      <c r="X5" s="49">
        <v>1.551317</v>
      </c>
      <c r="Y5" s="49">
        <v>0.3333333333333333</v>
      </c>
      <c r="Z5" s="49">
        <v>0.3333333333333333</v>
      </c>
      <c r="AA5" s="71">
        <v>5</v>
      </c>
      <c r="AB5" s="71"/>
      <c r="AC5" s="72"/>
      <c r="AD5" s="78" t="s">
        <v>630</v>
      </c>
      <c r="AE5" s="78">
        <v>1040</v>
      </c>
      <c r="AF5" s="78">
        <v>2073</v>
      </c>
      <c r="AG5" s="78">
        <v>2431</v>
      </c>
      <c r="AH5" s="78">
        <v>1115</v>
      </c>
      <c r="AI5" s="78"/>
      <c r="AJ5" s="78" t="s">
        <v>694</v>
      </c>
      <c r="AK5" s="78" t="s">
        <v>595</v>
      </c>
      <c r="AL5" s="82" t="s">
        <v>777</v>
      </c>
      <c r="AM5" s="78"/>
      <c r="AN5" s="80">
        <v>40347.46493055556</v>
      </c>
      <c r="AO5" s="82" t="s">
        <v>831</v>
      </c>
      <c r="AP5" s="78" t="b">
        <v>0</v>
      </c>
      <c r="AQ5" s="78" t="b">
        <v>0</v>
      </c>
      <c r="AR5" s="78" t="b">
        <v>1</v>
      </c>
      <c r="AS5" s="78"/>
      <c r="AT5" s="78">
        <v>66</v>
      </c>
      <c r="AU5" s="82" t="s">
        <v>894</v>
      </c>
      <c r="AV5" s="78" t="b">
        <v>0</v>
      </c>
      <c r="AW5" s="78" t="s">
        <v>934</v>
      </c>
      <c r="AX5" s="82" t="s">
        <v>937</v>
      </c>
      <c r="AY5" s="78" t="s">
        <v>66</v>
      </c>
      <c r="AZ5" s="78" t="str">
        <f>REPLACE(INDEX(GroupVertices[Group],MATCH(Vertices[[#This Row],[Vertex]],GroupVertices[Vertex],0)),1,1,"")</f>
        <v>1</v>
      </c>
      <c r="BA5" s="48"/>
      <c r="BB5" s="48"/>
      <c r="BC5" s="48"/>
      <c r="BD5" s="48"/>
      <c r="BE5" s="48" t="s">
        <v>363</v>
      </c>
      <c r="BF5" s="48" t="s">
        <v>363</v>
      </c>
      <c r="BG5" s="116" t="s">
        <v>1435</v>
      </c>
      <c r="BH5" s="116" t="s">
        <v>1435</v>
      </c>
      <c r="BI5" s="116" t="s">
        <v>1468</v>
      </c>
      <c r="BJ5" s="116" t="s">
        <v>1468</v>
      </c>
      <c r="BK5" s="116">
        <v>0</v>
      </c>
      <c r="BL5" s="120">
        <v>0</v>
      </c>
      <c r="BM5" s="116">
        <v>0</v>
      </c>
      <c r="BN5" s="120">
        <v>0</v>
      </c>
      <c r="BO5" s="116">
        <v>0</v>
      </c>
      <c r="BP5" s="120">
        <v>0</v>
      </c>
      <c r="BQ5" s="116">
        <v>28</v>
      </c>
      <c r="BR5" s="120">
        <v>100</v>
      </c>
      <c r="BS5" s="116">
        <v>28</v>
      </c>
      <c r="BT5" s="2"/>
      <c r="BU5" s="3"/>
      <c r="BV5" s="3"/>
      <c r="BW5" s="3"/>
      <c r="BX5" s="3"/>
    </row>
    <row r="6" spans="1:76" ht="15">
      <c r="A6" s="64" t="s">
        <v>221</v>
      </c>
      <c r="B6" s="65"/>
      <c r="C6" s="65" t="s">
        <v>64</v>
      </c>
      <c r="D6" s="66">
        <v>231.10928058011575</v>
      </c>
      <c r="E6" s="68"/>
      <c r="F6" s="100" t="s">
        <v>399</v>
      </c>
      <c r="G6" s="65"/>
      <c r="H6" s="69" t="s">
        <v>221</v>
      </c>
      <c r="I6" s="70"/>
      <c r="J6" s="70"/>
      <c r="K6" s="69" t="s">
        <v>1006</v>
      </c>
      <c r="L6" s="73">
        <v>80.44390055879211</v>
      </c>
      <c r="M6" s="74">
        <v>6004.60546875</v>
      </c>
      <c r="N6" s="74">
        <v>5756.953125</v>
      </c>
      <c r="O6" s="75"/>
      <c r="P6" s="76"/>
      <c r="Q6" s="76"/>
      <c r="R6" s="86"/>
      <c r="S6" s="48">
        <v>3</v>
      </c>
      <c r="T6" s="48">
        <v>1</v>
      </c>
      <c r="U6" s="49">
        <v>26.19697</v>
      </c>
      <c r="V6" s="49">
        <v>0.005208</v>
      </c>
      <c r="W6" s="49">
        <v>0.023443</v>
      </c>
      <c r="X6" s="49">
        <v>1.032535</v>
      </c>
      <c r="Y6" s="49">
        <v>0.25</v>
      </c>
      <c r="Z6" s="49">
        <v>0</v>
      </c>
      <c r="AA6" s="71">
        <v>6</v>
      </c>
      <c r="AB6" s="71"/>
      <c r="AC6" s="72"/>
      <c r="AD6" s="78" t="s">
        <v>631</v>
      </c>
      <c r="AE6" s="78">
        <v>229</v>
      </c>
      <c r="AF6" s="78">
        <v>15574</v>
      </c>
      <c r="AG6" s="78">
        <v>44873</v>
      </c>
      <c r="AH6" s="78">
        <v>16345</v>
      </c>
      <c r="AI6" s="78"/>
      <c r="AJ6" s="78" t="s">
        <v>695</v>
      </c>
      <c r="AK6" s="78" t="s">
        <v>595</v>
      </c>
      <c r="AL6" s="82" t="s">
        <v>778</v>
      </c>
      <c r="AM6" s="78"/>
      <c r="AN6" s="80">
        <v>40119.415914351855</v>
      </c>
      <c r="AO6" s="82" t="s">
        <v>832</v>
      </c>
      <c r="AP6" s="78" t="b">
        <v>0</v>
      </c>
      <c r="AQ6" s="78" t="b">
        <v>0</v>
      </c>
      <c r="AR6" s="78" t="b">
        <v>0</v>
      </c>
      <c r="AS6" s="78"/>
      <c r="AT6" s="78">
        <v>148</v>
      </c>
      <c r="AU6" s="82" t="s">
        <v>895</v>
      </c>
      <c r="AV6" s="78" t="b">
        <v>0</v>
      </c>
      <c r="AW6" s="78" t="s">
        <v>934</v>
      </c>
      <c r="AX6" s="82" t="s">
        <v>938</v>
      </c>
      <c r="AY6" s="78" t="s">
        <v>66</v>
      </c>
      <c r="AZ6" s="78" t="str">
        <f>REPLACE(INDEX(GroupVertices[Group],MATCH(Vertices[[#This Row],[Vertex]],GroupVertices[Vertex],0)),1,1,"")</f>
        <v>4</v>
      </c>
      <c r="BA6" s="48"/>
      <c r="BB6" s="48"/>
      <c r="BC6" s="48"/>
      <c r="BD6" s="48"/>
      <c r="BE6" s="48"/>
      <c r="BF6" s="48"/>
      <c r="BG6" s="116" t="s">
        <v>1436</v>
      </c>
      <c r="BH6" s="116" t="s">
        <v>1436</v>
      </c>
      <c r="BI6" s="116" t="s">
        <v>1469</v>
      </c>
      <c r="BJ6" s="116" t="s">
        <v>1469</v>
      </c>
      <c r="BK6" s="116">
        <v>0</v>
      </c>
      <c r="BL6" s="120">
        <v>0</v>
      </c>
      <c r="BM6" s="116">
        <v>0</v>
      </c>
      <c r="BN6" s="120">
        <v>0</v>
      </c>
      <c r="BO6" s="116">
        <v>0</v>
      </c>
      <c r="BP6" s="120">
        <v>0</v>
      </c>
      <c r="BQ6" s="116">
        <v>14</v>
      </c>
      <c r="BR6" s="120">
        <v>100</v>
      </c>
      <c r="BS6" s="116">
        <v>14</v>
      </c>
      <c r="BT6" s="2"/>
      <c r="BU6" s="3"/>
      <c r="BV6" s="3"/>
      <c r="BW6" s="3"/>
      <c r="BX6" s="3"/>
    </row>
    <row r="7" spans="1:76" ht="15">
      <c r="A7" s="64" t="s">
        <v>246</v>
      </c>
      <c r="B7" s="65"/>
      <c r="C7" s="65" t="s">
        <v>64</v>
      </c>
      <c r="D7" s="66">
        <v>180.03468820897737</v>
      </c>
      <c r="E7" s="68"/>
      <c r="F7" s="100" t="s">
        <v>422</v>
      </c>
      <c r="G7" s="65"/>
      <c r="H7" s="69" t="s">
        <v>246</v>
      </c>
      <c r="I7" s="70"/>
      <c r="J7" s="70"/>
      <c r="K7" s="69" t="s">
        <v>1007</v>
      </c>
      <c r="L7" s="73">
        <v>9999</v>
      </c>
      <c r="M7" s="74">
        <v>1927.029541015625</v>
      </c>
      <c r="N7" s="74">
        <v>6196.904296875</v>
      </c>
      <c r="O7" s="75"/>
      <c r="P7" s="76"/>
      <c r="Q7" s="76"/>
      <c r="R7" s="86"/>
      <c r="S7" s="48">
        <v>17</v>
      </c>
      <c r="T7" s="48">
        <v>14</v>
      </c>
      <c r="U7" s="49">
        <v>3296.883766</v>
      </c>
      <c r="V7" s="49">
        <v>0.009434</v>
      </c>
      <c r="W7" s="49">
        <v>0.1085</v>
      </c>
      <c r="X7" s="49">
        <v>6.976881</v>
      </c>
      <c r="Y7" s="49">
        <v>0.03985507246376811</v>
      </c>
      <c r="Z7" s="49">
        <v>0.20833333333333334</v>
      </c>
      <c r="AA7" s="71">
        <v>7</v>
      </c>
      <c r="AB7" s="71"/>
      <c r="AC7" s="72"/>
      <c r="AD7" s="78" t="s">
        <v>632</v>
      </c>
      <c r="AE7" s="78">
        <v>907</v>
      </c>
      <c r="AF7" s="78">
        <v>4076</v>
      </c>
      <c r="AG7" s="78">
        <v>7501</v>
      </c>
      <c r="AH7" s="78">
        <v>3578</v>
      </c>
      <c r="AI7" s="78"/>
      <c r="AJ7" s="78" t="s">
        <v>696</v>
      </c>
      <c r="AK7" s="78" t="s">
        <v>601</v>
      </c>
      <c r="AL7" s="82" t="s">
        <v>779</v>
      </c>
      <c r="AM7" s="78"/>
      <c r="AN7" s="80">
        <v>41655.58552083333</v>
      </c>
      <c r="AO7" s="82" t="s">
        <v>833</v>
      </c>
      <c r="AP7" s="78" t="b">
        <v>0</v>
      </c>
      <c r="AQ7" s="78" t="b">
        <v>0</v>
      </c>
      <c r="AR7" s="78" t="b">
        <v>1</v>
      </c>
      <c r="AS7" s="78"/>
      <c r="AT7" s="78">
        <v>110</v>
      </c>
      <c r="AU7" s="82" t="s">
        <v>893</v>
      </c>
      <c r="AV7" s="78" t="b">
        <v>0</v>
      </c>
      <c r="AW7" s="78" t="s">
        <v>934</v>
      </c>
      <c r="AX7" s="82" t="s">
        <v>939</v>
      </c>
      <c r="AY7" s="78" t="s">
        <v>66</v>
      </c>
      <c r="AZ7" s="78" t="str">
        <f>REPLACE(INDEX(GroupVertices[Group],MATCH(Vertices[[#This Row],[Vertex]],GroupVertices[Vertex],0)),1,1,"")</f>
        <v>1</v>
      </c>
      <c r="BA7" s="48" t="s">
        <v>1418</v>
      </c>
      <c r="BB7" s="48" t="s">
        <v>1418</v>
      </c>
      <c r="BC7" s="48" t="s">
        <v>349</v>
      </c>
      <c r="BD7" s="48" t="s">
        <v>349</v>
      </c>
      <c r="BE7" s="48" t="s">
        <v>1425</v>
      </c>
      <c r="BF7" s="48" t="s">
        <v>1429</v>
      </c>
      <c r="BG7" s="116" t="s">
        <v>1437</v>
      </c>
      <c r="BH7" s="116" t="s">
        <v>1459</v>
      </c>
      <c r="BI7" s="116" t="s">
        <v>1470</v>
      </c>
      <c r="BJ7" s="116" t="s">
        <v>1470</v>
      </c>
      <c r="BK7" s="116">
        <v>1</v>
      </c>
      <c r="BL7" s="120">
        <v>0.5181347150259067</v>
      </c>
      <c r="BM7" s="116">
        <v>0</v>
      </c>
      <c r="BN7" s="120">
        <v>0</v>
      </c>
      <c r="BO7" s="116">
        <v>0</v>
      </c>
      <c r="BP7" s="120">
        <v>0</v>
      </c>
      <c r="BQ7" s="116">
        <v>192</v>
      </c>
      <c r="BR7" s="120">
        <v>99.48186528497409</v>
      </c>
      <c r="BS7" s="116">
        <v>193</v>
      </c>
      <c r="BT7" s="2"/>
      <c r="BU7" s="3"/>
      <c r="BV7" s="3"/>
      <c r="BW7" s="3"/>
      <c r="BX7" s="3"/>
    </row>
    <row r="8" spans="1:76" ht="15">
      <c r="A8" s="64" t="s">
        <v>228</v>
      </c>
      <c r="B8" s="65"/>
      <c r="C8" s="65" t="s">
        <v>64</v>
      </c>
      <c r="D8" s="66">
        <v>171.56815724190574</v>
      </c>
      <c r="E8" s="68"/>
      <c r="F8" s="100" t="s">
        <v>406</v>
      </c>
      <c r="G8" s="65"/>
      <c r="H8" s="69" t="s">
        <v>228</v>
      </c>
      <c r="I8" s="70"/>
      <c r="J8" s="70"/>
      <c r="K8" s="69" t="s">
        <v>1008</v>
      </c>
      <c r="L8" s="73">
        <v>2072.3570804358164</v>
      </c>
      <c r="M8" s="74">
        <v>2813.121826171875</v>
      </c>
      <c r="N8" s="74">
        <v>7716.0810546875</v>
      </c>
      <c r="O8" s="75"/>
      <c r="P8" s="76"/>
      <c r="Q8" s="76"/>
      <c r="R8" s="86"/>
      <c r="S8" s="48">
        <v>12</v>
      </c>
      <c r="T8" s="48">
        <v>8</v>
      </c>
      <c r="U8" s="49">
        <v>683.038961</v>
      </c>
      <c r="V8" s="49">
        <v>0.007143</v>
      </c>
      <c r="W8" s="49">
        <v>0.071755</v>
      </c>
      <c r="X8" s="49">
        <v>4.575233</v>
      </c>
      <c r="Y8" s="49">
        <v>0.07352941176470588</v>
      </c>
      <c r="Z8" s="49">
        <v>0.17647058823529413</v>
      </c>
      <c r="AA8" s="71">
        <v>8</v>
      </c>
      <c r="AB8" s="71"/>
      <c r="AC8" s="72"/>
      <c r="AD8" s="78" t="s">
        <v>633</v>
      </c>
      <c r="AE8" s="78">
        <v>1273</v>
      </c>
      <c r="AF8" s="78">
        <v>2170</v>
      </c>
      <c r="AG8" s="78">
        <v>2579</v>
      </c>
      <c r="AH8" s="78">
        <v>3495</v>
      </c>
      <c r="AI8" s="78"/>
      <c r="AJ8" s="78" t="s">
        <v>697</v>
      </c>
      <c r="AK8" s="78" t="s">
        <v>757</v>
      </c>
      <c r="AL8" s="82" t="s">
        <v>780</v>
      </c>
      <c r="AM8" s="78"/>
      <c r="AN8" s="80">
        <v>42519.806446759256</v>
      </c>
      <c r="AO8" s="82" t="s">
        <v>834</v>
      </c>
      <c r="AP8" s="78" t="b">
        <v>1</v>
      </c>
      <c r="AQ8" s="78" t="b">
        <v>0</v>
      </c>
      <c r="AR8" s="78" t="b">
        <v>0</v>
      </c>
      <c r="AS8" s="78"/>
      <c r="AT8" s="78">
        <v>29</v>
      </c>
      <c r="AU8" s="78"/>
      <c r="AV8" s="78" t="b">
        <v>0</v>
      </c>
      <c r="AW8" s="78" t="s">
        <v>934</v>
      </c>
      <c r="AX8" s="82" t="s">
        <v>940</v>
      </c>
      <c r="AY8" s="78" t="s">
        <v>66</v>
      </c>
      <c r="AZ8" s="78" t="str">
        <f>REPLACE(INDEX(GroupVertices[Group],MATCH(Vertices[[#This Row],[Vertex]],GroupVertices[Vertex],0)),1,1,"")</f>
        <v>1</v>
      </c>
      <c r="BA8" s="48" t="s">
        <v>1419</v>
      </c>
      <c r="BB8" s="48" t="s">
        <v>1419</v>
      </c>
      <c r="BC8" s="48" t="s">
        <v>1422</v>
      </c>
      <c r="BD8" s="48" t="s">
        <v>1422</v>
      </c>
      <c r="BE8" s="48" t="s">
        <v>1426</v>
      </c>
      <c r="BF8" s="48" t="s">
        <v>1430</v>
      </c>
      <c r="BG8" s="116" t="s">
        <v>1438</v>
      </c>
      <c r="BH8" s="116" t="s">
        <v>1460</v>
      </c>
      <c r="BI8" s="116" t="s">
        <v>1471</v>
      </c>
      <c r="BJ8" s="116" t="s">
        <v>1471</v>
      </c>
      <c r="BK8" s="116">
        <v>1</v>
      </c>
      <c r="BL8" s="120">
        <v>0.8771929824561403</v>
      </c>
      <c r="BM8" s="116">
        <v>0</v>
      </c>
      <c r="BN8" s="120">
        <v>0</v>
      </c>
      <c r="BO8" s="116">
        <v>0</v>
      </c>
      <c r="BP8" s="120">
        <v>0</v>
      </c>
      <c r="BQ8" s="116">
        <v>113</v>
      </c>
      <c r="BR8" s="120">
        <v>99.12280701754386</v>
      </c>
      <c r="BS8" s="116">
        <v>114</v>
      </c>
      <c r="BT8" s="2"/>
      <c r="BU8" s="3"/>
      <c r="BV8" s="3"/>
      <c r="BW8" s="3"/>
      <c r="BX8" s="3"/>
    </row>
    <row r="9" spans="1:76" ht="15">
      <c r="A9" s="64" t="s">
        <v>213</v>
      </c>
      <c r="B9" s="65"/>
      <c r="C9" s="65" t="s">
        <v>64</v>
      </c>
      <c r="D9" s="66">
        <v>176.3477938214278</v>
      </c>
      <c r="E9" s="68"/>
      <c r="F9" s="100" t="s">
        <v>393</v>
      </c>
      <c r="G9" s="65"/>
      <c r="H9" s="69" t="s">
        <v>213</v>
      </c>
      <c r="I9" s="70"/>
      <c r="J9" s="70"/>
      <c r="K9" s="69" t="s">
        <v>1009</v>
      </c>
      <c r="L9" s="73">
        <v>12.978614595780687</v>
      </c>
      <c r="M9" s="74">
        <v>4664.900390625</v>
      </c>
      <c r="N9" s="74">
        <v>5175.953125</v>
      </c>
      <c r="O9" s="75"/>
      <c r="P9" s="76"/>
      <c r="Q9" s="76"/>
      <c r="R9" s="86"/>
      <c r="S9" s="48">
        <v>2</v>
      </c>
      <c r="T9" s="48">
        <v>1</v>
      </c>
      <c r="U9" s="49">
        <v>3.95</v>
      </c>
      <c r="V9" s="49">
        <v>0.004673</v>
      </c>
      <c r="W9" s="49">
        <v>0.0096</v>
      </c>
      <c r="X9" s="49">
        <v>0.620945</v>
      </c>
      <c r="Y9" s="49">
        <v>0</v>
      </c>
      <c r="Z9" s="49">
        <v>0.5</v>
      </c>
      <c r="AA9" s="71">
        <v>9</v>
      </c>
      <c r="AB9" s="71"/>
      <c r="AC9" s="72"/>
      <c r="AD9" s="78" t="s">
        <v>634</v>
      </c>
      <c r="AE9" s="78">
        <v>1057</v>
      </c>
      <c r="AF9" s="78">
        <v>3246</v>
      </c>
      <c r="AG9" s="78">
        <v>2937</v>
      </c>
      <c r="AH9" s="78">
        <v>1420</v>
      </c>
      <c r="AI9" s="78"/>
      <c r="AJ9" s="78" t="s">
        <v>698</v>
      </c>
      <c r="AK9" s="78" t="s">
        <v>758</v>
      </c>
      <c r="AL9" s="82" t="s">
        <v>781</v>
      </c>
      <c r="AM9" s="78"/>
      <c r="AN9" s="80">
        <v>40274.32299768519</v>
      </c>
      <c r="AO9" s="82" t="s">
        <v>835</v>
      </c>
      <c r="AP9" s="78" t="b">
        <v>0</v>
      </c>
      <c r="AQ9" s="78" t="b">
        <v>0</v>
      </c>
      <c r="AR9" s="78" t="b">
        <v>1</v>
      </c>
      <c r="AS9" s="78"/>
      <c r="AT9" s="78">
        <v>30</v>
      </c>
      <c r="AU9" s="82" t="s">
        <v>893</v>
      </c>
      <c r="AV9" s="78" t="b">
        <v>0</v>
      </c>
      <c r="AW9" s="78" t="s">
        <v>934</v>
      </c>
      <c r="AX9" s="82" t="s">
        <v>941</v>
      </c>
      <c r="AY9" s="78" t="s">
        <v>66</v>
      </c>
      <c r="AZ9" s="78" t="str">
        <f>REPLACE(INDEX(GroupVertices[Group],MATCH(Vertices[[#This Row],[Vertex]],GroupVertices[Vertex],0)),1,1,"")</f>
        <v>4</v>
      </c>
      <c r="BA9" s="48"/>
      <c r="BB9" s="48"/>
      <c r="BC9" s="48"/>
      <c r="BD9" s="48"/>
      <c r="BE9" s="48"/>
      <c r="BF9" s="48"/>
      <c r="BG9" s="116" t="s">
        <v>1439</v>
      </c>
      <c r="BH9" s="116" t="s">
        <v>1439</v>
      </c>
      <c r="BI9" s="116" t="s">
        <v>1472</v>
      </c>
      <c r="BJ9" s="116" t="s">
        <v>1472</v>
      </c>
      <c r="BK9" s="116">
        <v>1</v>
      </c>
      <c r="BL9" s="120">
        <v>5</v>
      </c>
      <c r="BM9" s="116">
        <v>0</v>
      </c>
      <c r="BN9" s="120">
        <v>0</v>
      </c>
      <c r="BO9" s="116">
        <v>0</v>
      </c>
      <c r="BP9" s="120">
        <v>0</v>
      </c>
      <c r="BQ9" s="116">
        <v>19</v>
      </c>
      <c r="BR9" s="120">
        <v>95</v>
      </c>
      <c r="BS9" s="116">
        <v>20</v>
      </c>
      <c r="BT9" s="2"/>
      <c r="BU9" s="3"/>
      <c r="BV9" s="3"/>
      <c r="BW9" s="3"/>
      <c r="BX9" s="3"/>
    </row>
    <row r="10" spans="1:76" ht="15">
      <c r="A10" s="64" t="s">
        <v>214</v>
      </c>
      <c r="B10" s="65"/>
      <c r="C10" s="65" t="s">
        <v>64</v>
      </c>
      <c r="D10" s="66">
        <v>163.03499565337233</v>
      </c>
      <c r="E10" s="68"/>
      <c r="F10" s="100" t="s">
        <v>905</v>
      </c>
      <c r="G10" s="65"/>
      <c r="H10" s="69" t="s">
        <v>214</v>
      </c>
      <c r="I10" s="70"/>
      <c r="J10" s="70"/>
      <c r="K10" s="69" t="s">
        <v>1010</v>
      </c>
      <c r="L10" s="73">
        <v>771.2704069185556</v>
      </c>
      <c r="M10" s="74">
        <v>7741.265625</v>
      </c>
      <c r="N10" s="74">
        <v>752.8659057617188</v>
      </c>
      <c r="O10" s="75"/>
      <c r="P10" s="76"/>
      <c r="Q10" s="76"/>
      <c r="R10" s="86"/>
      <c r="S10" s="48">
        <v>2</v>
      </c>
      <c r="T10" s="48">
        <v>3</v>
      </c>
      <c r="U10" s="49">
        <v>254</v>
      </c>
      <c r="V10" s="49">
        <v>0.006289</v>
      </c>
      <c r="W10" s="49">
        <v>0.026405</v>
      </c>
      <c r="X10" s="49">
        <v>1.363559</v>
      </c>
      <c r="Y10" s="49">
        <v>0.16666666666666666</v>
      </c>
      <c r="Z10" s="49">
        <v>0.25</v>
      </c>
      <c r="AA10" s="71">
        <v>10</v>
      </c>
      <c r="AB10" s="71"/>
      <c r="AC10" s="72"/>
      <c r="AD10" s="78" t="s">
        <v>635</v>
      </c>
      <c r="AE10" s="78">
        <v>192</v>
      </c>
      <c r="AF10" s="78">
        <v>249</v>
      </c>
      <c r="AG10" s="78">
        <v>361</v>
      </c>
      <c r="AH10" s="78">
        <v>994</v>
      </c>
      <c r="AI10" s="78"/>
      <c r="AJ10" s="78" t="s">
        <v>699</v>
      </c>
      <c r="AK10" s="78" t="s">
        <v>595</v>
      </c>
      <c r="AL10" s="82" t="s">
        <v>782</v>
      </c>
      <c r="AM10" s="78"/>
      <c r="AN10" s="80">
        <v>42338.830555555556</v>
      </c>
      <c r="AO10" s="82" t="s">
        <v>836</v>
      </c>
      <c r="AP10" s="78" t="b">
        <v>0</v>
      </c>
      <c r="AQ10" s="78" t="b">
        <v>0</v>
      </c>
      <c r="AR10" s="78" t="b">
        <v>0</v>
      </c>
      <c r="AS10" s="78"/>
      <c r="AT10" s="78">
        <v>7</v>
      </c>
      <c r="AU10" s="82" t="s">
        <v>893</v>
      </c>
      <c r="AV10" s="78" t="b">
        <v>0</v>
      </c>
      <c r="AW10" s="78" t="s">
        <v>934</v>
      </c>
      <c r="AX10" s="82" t="s">
        <v>942</v>
      </c>
      <c r="AY10" s="78" t="s">
        <v>66</v>
      </c>
      <c r="AZ10" s="78" t="str">
        <f>REPLACE(INDEX(GroupVertices[Group],MATCH(Vertices[[#This Row],[Vertex]],GroupVertices[Vertex],0)),1,1,"")</f>
        <v>8</v>
      </c>
      <c r="BA10" s="48"/>
      <c r="BB10" s="48"/>
      <c r="BC10" s="48"/>
      <c r="BD10" s="48"/>
      <c r="BE10" s="48" t="s">
        <v>357</v>
      </c>
      <c r="BF10" s="48" t="s">
        <v>357</v>
      </c>
      <c r="BG10" s="116" t="s">
        <v>1440</v>
      </c>
      <c r="BH10" s="116" t="s">
        <v>1440</v>
      </c>
      <c r="BI10" s="116" t="s">
        <v>1473</v>
      </c>
      <c r="BJ10" s="116" t="s">
        <v>1473</v>
      </c>
      <c r="BK10" s="116">
        <v>0</v>
      </c>
      <c r="BL10" s="120">
        <v>0</v>
      </c>
      <c r="BM10" s="116">
        <v>0</v>
      </c>
      <c r="BN10" s="120">
        <v>0</v>
      </c>
      <c r="BO10" s="116">
        <v>0</v>
      </c>
      <c r="BP10" s="120">
        <v>0</v>
      </c>
      <c r="BQ10" s="116">
        <v>20</v>
      </c>
      <c r="BR10" s="120">
        <v>100</v>
      </c>
      <c r="BS10" s="116">
        <v>20</v>
      </c>
      <c r="BT10" s="2"/>
      <c r="BU10" s="3"/>
      <c r="BV10" s="3"/>
      <c r="BW10" s="3"/>
      <c r="BX10" s="3"/>
    </row>
    <row r="11" spans="1:76" ht="15">
      <c r="A11" s="64" t="s">
        <v>256</v>
      </c>
      <c r="B11" s="65"/>
      <c r="C11" s="65" t="s">
        <v>64</v>
      </c>
      <c r="D11" s="66">
        <v>166.65525941946018</v>
      </c>
      <c r="E11" s="68"/>
      <c r="F11" s="100" t="s">
        <v>906</v>
      </c>
      <c r="G11" s="65"/>
      <c r="H11" s="69" t="s">
        <v>256</v>
      </c>
      <c r="I11" s="70"/>
      <c r="J11" s="70"/>
      <c r="K11" s="69" t="s">
        <v>1011</v>
      </c>
      <c r="L11" s="73">
        <v>1</v>
      </c>
      <c r="M11" s="74">
        <v>7741.265625</v>
      </c>
      <c r="N11" s="74">
        <v>1552.785888671875</v>
      </c>
      <c r="O11" s="75"/>
      <c r="P11" s="76"/>
      <c r="Q11" s="76"/>
      <c r="R11" s="86"/>
      <c r="S11" s="48">
        <v>1</v>
      </c>
      <c r="T11" s="48">
        <v>0</v>
      </c>
      <c r="U11" s="49">
        <v>0</v>
      </c>
      <c r="V11" s="49">
        <v>0.004484</v>
      </c>
      <c r="W11" s="49">
        <v>0.003715</v>
      </c>
      <c r="X11" s="49">
        <v>0.439756</v>
      </c>
      <c r="Y11" s="49">
        <v>0</v>
      </c>
      <c r="Z11" s="49">
        <v>0</v>
      </c>
      <c r="AA11" s="71">
        <v>11</v>
      </c>
      <c r="AB11" s="71"/>
      <c r="AC11" s="72"/>
      <c r="AD11" s="78" t="s">
        <v>636</v>
      </c>
      <c r="AE11" s="78">
        <v>203</v>
      </c>
      <c r="AF11" s="78">
        <v>1064</v>
      </c>
      <c r="AG11" s="78">
        <v>1916</v>
      </c>
      <c r="AH11" s="78">
        <v>5748</v>
      </c>
      <c r="AI11" s="78"/>
      <c r="AJ11" s="78" t="s">
        <v>700</v>
      </c>
      <c r="AK11" s="78"/>
      <c r="AL11" s="82" t="s">
        <v>783</v>
      </c>
      <c r="AM11" s="78"/>
      <c r="AN11" s="80">
        <v>42144.39376157407</v>
      </c>
      <c r="AO11" s="82" t="s">
        <v>837</v>
      </c>
      <c r="AP11" s="78" t="b">
        <v>1</v>
      </c>
      <c r="AQ11" s="78" t="b">
        <v>0</v>
      </c>
      <c r="AR11" s="78" t="b">
        <v>1</v>
      </c>
      <c r="AS11" s="78"/>
      <c r="AT11" s="78">
        <v>17</v>
      </c>
      <c r="AU11" s="82" t="s">
        <v>893</v>
      </c>
      <c r="AV11" s="78" t="b">
        <v>0</v>
      </c>
      <c r="AW11" s="78" t="s">
        <v>934</v>
      </c>
      <c r="AX11" s="82" t="s">
        <v>943</v>
      </c>
      <c r="AY11" s="78" t="s">
        <v>65</v>
      </c>
      <c r="AZ11" s="78" t="str">
        <f>REPLACE(INDEX(GroupVertices[Group],MATCH(Vertices[[#This Row],[Vertex]],GroupVertices[Vertex],0)),1,1,"")</f>
        <v>8</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257</v>
      </c>
      <c r="B12" s="65"/>
      <c r="C12" s="65" t="s">
        <v>64</v>
      </c>
      <c r="D12" s="66">
        <v>163.29263405635774</v>
      </c>
      <c r="E12" s="68"/>
      <c r="F12" s="100" t="s">
        <v>907</v>
      </c>
      <c r="G12" s="65"/>
      <c r="H12" s="69" t="s">
        <v>257</v>
      </c>
      <c r="I12" s="70"/>
      <c r="J12" s="70"/>
      <c r="K12" s="69" t="s">
        <v>1012</v>
      </c>
      <c r="L12" s="73">
        <v>1</v>
      </c>
      <c r="M12" s="74">
        <v>8709.3310546875</v>
      </c>
      <c r="N12" s="74">
        <v>1552.785888671875</v>
      </c>
      <c r="O12" s="75"/>
      <c r="P12" s="76"/>
      <c r="Q12" s="76"/>
      <c r="R12" s="86"/>
      <c r="S12" s="48">
        <v>1</v>
      </c>
      <c r="T12" s="48">
        <v>0</v>
      </c>
      <c r="U12" s="49">
        <v>0</v>
      </c>
      <c r="V12" s="49">
        <v>0.004484</v>
      </c>
      <c r="W12" s="49">
        <v>0.003715</v>
      </c>
      <c r="X12" s="49">
        <v>0.439756</v>
      </c>
      <c r="Y12" s="49">
        <v>0</v>
      </c>
      <c r="Z12" s="49">
        <v>0</v>
      </c>
      <c r="AA12" s="71">
        <v>12</v>
      </c>
      <c r="AB12" s="71"/>
      <c r="AC12" s="72"/>
      <c r="AD12" s="78" t="s">
        <v>637</v>
      </c>
      <c r="AE12" s="78">
        <v>185</v>
      </c>
      <c r="AF12" s="78">
        <v>307</v>
      </c>
      <c r="AG12" s="78">
        <v>302</v>
      </c>
      <c r="AH12" s="78">
        <v>223</v>
      </c>
      <c r="AI12" s="78"/>
      <c r="AJ12" s="78" t="s">
        <v>701</v>
      </c>
      <c r="AK12" s="78" t="s">
        <v>759</v>
      </c>
      <c r="AL12" s="82" t="s">
        <v>784</v>
      </c>
      <c r="AM12" s="78"/>
      <c r="AN12" s="80">
        <v>41211.734293981484</v>
      </c>
      <c r="AO12" s="78"/>
      <c r="AP12" s="78" t="b">
        <v>0</v>
      </c>
      <c r="AQ12" s="78" t="b">
        <v>0</v>
      </c>
      <c r="AR12" s="78" t="b">
        <v>1</v>
      </c>
      <c r="AS12" s="78"/>
      <c r="AT12" s="78">
        <v>4</v>
      </c>
      <c r="AU12" s="82" t="s">
        <v>896</v>
      </c>
      <c r="AV12" s="78" t="b">
        <v>0</v>
      </c>
      <c r="AW12" s="78" t="s">
        <v>934</v>
      </c>
      <c r="AX12" s="82" t="s">
        <v>944</v>
      </c>
      <c r="AY12" s="78" t="s">
        <v>65</v>
      </c>
      <c r="AZ12" s="78" t="str">
        <f>REPLACE(INDEX(GroupVertices[Group],MATCH(Vertices[[#This Row],[Vertex]],GroupVertices[Vertex],0)),1,1,"")</f>
        <v>8</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215</v>
      </c>
      <c r="B13" s="65"/>
      <c r="C13" s="65" t="s">
        <v>64</v>
      </c>
      <c r="D13" s="66">
        <v>163.1771409791574</v>
      </c>
      <c r="E13" s="68"/>
      <c r="F13" s="100" t="s">
        <v>394</v>
      </c>
      <c r="G13" s="65"/>
      <c r="H13" s="69" t="s">
        <v>215</v>
      </c>
      <c r="I13" s="70"/>
      <c r="J13" s="70"/>
      <c r="K13" s="69" t="s">
        <v>1013</v>
      </c>
      <c r="L13" s="73">
        <v>1</v>
      </c>
      <c r="M13" s="74">
        <v>3633.603271484375</v>
      </c>
      <c r="N13" s="74">
        <v>9193.47265625</v>
      </c>
      <c r="O13" s="75"/>
      <c r="P13" s="76"/>
      <c r="Q13" s="76"/>
      <c r="R13" s="86"/>
      <c r="S13" s="48">
        <v>0</v>
      </c>
      <c r="T13" s="48">
        <v>1</v>
      </c>
      <c r="U13" s="49">
        <v>0</v>
      </c>
      <c r="V13" s="49">
        <v>0.004902</v>
      </c>
      <c r="W13" s="49">
        <v>0.010095</v>
      </c>
      <c r="X13" s="49">
        <v>0.378761</v>
      </c>
      <c r="Y13" s="49">
        <v>0</v>
      </c>
      <c r="Z13" s="49">
        <v>0</v>
      </c>
      <c r="AA13" s="71">
        <v>13</v>
      </c>
      <c r="AB13" s="71"/>
      <c r="AC13" s="72"/>
      <c r="AD13" s="78" t="s">
        <v>638</v>
      </c>
      <c r="AE13" s="78">
        <v>1</v>
      </c>
      <c r="AF13" s="78">
        <v>281</v>
      </c>
      <c r="AG13" s="78">
        <v>19620</v>
      </c>
      <c r="AH13" s="78">
        <v>6</v>
      </c>
      <c r="AI13" s="78"/>
      <c r="AJ13" s="78" t="s">
        <v>702</v>
      </c>
      <c r="AK13" s="78"/>
      <c r="AL13" s="78"/>
      <c r="AM13" s="78"/>
      <c r="AN13" s="80">
        <v>43693.40981481481</v>
      </c>
      <c r="AO13" s="82" t="s">
        <v>838</v>
      </c>
      <c r="AP13" s="78" t="b">
        <v>1</v>
      </c>
      <c r="AQ13" s="78" t="b">
        <v>0</v>
      </c>
      <c r="AR13" s="78" t="b">
        <v>0</v>
      </c>
      <c r="AS13" s="78"/>
      <c r="AT13" s="78">
        <v>21</v>
      </c>
      <c r="AU13" s="78"/>
      <c r="AV13" s="78" t="b">
        <v>0</v>
      </c>
      <c r="AW13" s="78" t="s">
        <v>934</v>
      </c>
      <c r="AX13" s="82" t="s">
        <v>945</v>
      </c>
      <c r="AY13" s="78" t="s">
        <v>66</v>
      </c>
      <c r="AZ13" s="78" t="str">
        <f>REPLACE(INDEX(GroupVertices[Group],MATCH(Vertices[[#This Row],[Vertex]],GroupVertices[Vertex],0)),1,1,"")</f>
        <v>1</v>
      </c>
      <c r="BA13" s="48"/>
      <c r="BB13" s="48"/>
      <c r="BC13" s="48"/>
      <c r="BD13" s="48"/>
      <c r="BE13" s="48"/>
      <c r="BF13" s="48"/>
      <c r="BG13" s="116" t="s">
        <v>1436</v>
      </c>
      <c r="BH13" s="116" t="s">
        <v>1436</v>
      </c>
      <c r="BI13" s="116" t="s">
        <v>1469</v>
      </c>
      <c r="BJ13" s="116" t="s">
        <v>1469</v>
      </c>
      <c r="BK13" s="116">
        <v>0</v>
      </c>
      <c r="BL13" s="120">
        <v>0</v>
      </c>
      <c r="BM13" s="116">
        <v>0</v>
      </c>
      <c r="BN13" s="120">
        <v>0</v>
      </c>
      <c r="BO13" s="116">
        <v>0</v>
      </c>
      <c r="BP13" s="120">
        <v>0</v>
      </c>
      <c r="BQ13" s="116">
        <v>14</v>
      </c>
      <c r="BR13" s="120">
        <v>100</v>
      </c>
      <c r="BS13" s="116">
        <v>14</v>
      </c>
      <c r="BT13" s="2"/>
      <c r="BU13" s="3"/>
      <c r="BV13" s="3"/>
      <c r="BW13" s="3"/>
      <c r="BX13" s="3"/>
    </row>
    <row r="14" spans="1:76" ht="15">
      <c r="A14" s="64" t="s">
        <v>216</v>
      </c>
      <c r="B14" s="65"/>
      <c r="C14" s="65" t="s">
        <v>64</v>
      </c>
      <c r="D14" s="66">
        <v>163.18158302058816</v>
      </c>
      <c r="E14" s="68"/>
      <c r="F14" s="100" t="s">
        <v>908</v>
      </c>
      <c r="G14" s="65"/>
      <c r="H14" s="69" t="s">
        <v>216</v>
      </c>
      <c r="I14" s="70"/>
      <c r="J14" s="70"/>
      <c r="K14" s="69" t="s">
        <v>1014</v>
      </c>
      <c r="L14" s="73">
        <v>1</v>
      </c>
      <c r="M14" s="74">
        <v>3129.162109375</v>
      </c>
      <c r="N14" s="74">
        <v>4598.4345703125</v>
      </c>
      <c r="O14" s="75"/>
      <c r="P14" s="76"/>
      <c r="Q14" s="76"/>
      <c r="R14" s="86"/>
      <c r="S14" s="48">
        <v>0</v>
      </c>
      <c r="T14" s="48">
        <v>1</v>
      </c>
      <c r="U14" s="49">
        <v>0</v>
      </c>
      <c r="V14" s="49">
        <v>0.005882</v>
      </c>
      <c r="W14" s="49">
        <v>0.015264</v>
      </c>
      <c r="X14" s="49">
        <v>0.387214</v>
      </c>
      <c r="Y14" s="49">
        <v>0</v>
      </c>
      <c r="Z14" s="49">
        <v>0</v>
      </c>
      <c r="AA14" s="71">
        <v>14</v>
      </c>
      <c r="AB14" s="71"/>
      <c r="AC14" s="72"/>
      <c r="AD14" s="78" t="s">
        <v>639</v>
      </c>
      <c r="AE14" s="78">
        <v>216</v>
      </c>
      <c r="AF14" s="78">
        <v>282</v>
      </c>
      <c r="AG14" s="78">
        <v>366</v>
      </c>
      <c r="AH14" s="78">
        <v>255</v>
      </c>
      <c r="AI14" s="78"/>
      <c r="AJ14" s="78" t="s">
        <v>703</v>
      </c>
      <c r="AK14" s="78" t="s">
        <v>760</v>
      </c>
      <c r="AL14" s="82" t="s">
        <v>785</v>
      </c>
      <c r="AM14" s="78"/>
      <c r="AN14" s="80">
        <v>42598.483761574076</v>
      </c>
      <c r="AO14" s="82" t="s">
        <v>839</v>
      </c>
      <c r="AP14" s="78" t="b">
        <v>1</v>
      </c>
      <c r="AQ14" s="78" t="b">
        <v>0</v>
      </c>
      <c r="AR14" s="78" t="b">
        <v>0</v>
      </c>
      <c r="AS14" s="78"/>
      <c r="AT14" s="78">
        <v>6</v>
      </c>
      <c r="AU14" s="78"/>
      <c r="AV14" s="78" t="b">
        <v>0</v>
      </c>
      <c r="AW14" s="78" t="s">
        <v>934</v>
      </c>
      <c r="AX14" s="82" t="s">
        <v>946</v>
      </c>
      <c r="AY14" s="78" t="s">
        <v>66</v>
      </c>
      <c r="AZ14" s="78" t="str">
        <f>REPLACE(INDEX(GroupVertices[Group],MATCH(Vertices[[#This Row],[Vertex]],GroupVertices[Vertex],0)),1,1,"")</f>
        <v>1</v>
      </c>
      <c r="BA14" s="48"/>
      <c r="BB14" s="48"/>
      <c r="BC14" s="48"/>
      <c r="BD14" s="48"/>
      <c r="BE14" s="48" t="s">
        <v>358</v>
      </c>
      <c r="BF14" s="48" t="s">
        <v>358</v>
      </c>
      <c r="BG14" s="116" t="s">
        <v>1441</v>
      </c>
      <c r="BH14" s="116" t="s">
        <v>1441</v>
      </c>
      <c r="BI14" s="116" t="s">
        <v>1474</v>
      </c>
      <c r="BJ14" s="116" t="s">
        <v>1474</v>
      </c>
      <c r="BK14" s="116">
        <v>5</v>
      </c>
      <c r="BL14" s="120">
        <v>17.857142857142858</v>
      </c>
      <c r="BM14" s="116">
        <v>0</v>
      </c>
      <c r="BN14" s="120">
        <v>0</v>
      </c>
      <c r="BO14" s="116">
        <v>0</v>
      </c>
      <c r="BP14" s="120">
        <v>0</v>
      </c>
      <c r="BQ14" s="116">
        <v>23</v>
      </c>
      <c r="BR14" s="120">
        <v>82.14285714285714</v>
      </c>
      <c r="BS14" s="116">
        <v>28</v>
      </c>
      <c r="BT14" s="2"/>
      <c r="BU14" s="3"/>
      <c r="BV14" s="3"/>
      <c r="BW14" s="3"/>
      <c r="BX14" s="3"/>
    </row>
    <row r="15" spans="1:76" ht="15">
      <c r="A15" s="64" t="s">
        <v>217</v>
      </c>
      <c r="B15" s="65"/>
      <c r="C15" s="65" t="s">
        <v>64</v>
      </c>
      <c r="D15" s="66">
        <v>180.7676250450565</v>
      </c>
      <c r="E15" s="68"/>
      <c r="F15" s="100" t="s">
        <v>395</v>
      </c>
      <c r="G15" s="65"/>
      <c r="H15" s="69" t="s">
        <v>217</v>
      </c>
      <c r="I15" s="70"/>
      <c r="J15" s="70"/>
      <c r="K15" s="69" t="s">
        <v>1015</v>
      </c>
      <c r="L15" s="73">
        <v>1</v>
      </c>
      <c r="M15" s="74">
        <v>2428.268310546875</v>
      </c>
      <c r="N15" s="74">
        <v>9629.44921875</v>
      </c>
      <c r="O15" s="75"/>
      <c r="P15" s="76"/>
      <c r="Q15" s="76"/>
      <c r="R15" s="86"/>
      <c r="S15" s="48">
        <v>0</v>
      </c>
      <c r="T15" s="48">
        <v>1</v>
      </c>
      <c r="U15" s="49">
        <v>0</v>
      </c>
      <c r="V15" s="49">
        <v>0.004902</v>
      </c>
      <c r="W15" s="49">
        <v>0.010095</v>
      </c>
      <c r="X15" s="49">
        <v>0.378761</v>
      </c>
      <c r="Y15" s="49">
        <v>0</v>
      </c>
      <c r="Z15" s="49">
        <v>0</v>
      </c>
      <c r="AA15" s="71">
        <v>15</v>
      </c>
      <c r="AB15" s="71"/>
      <c r="AC15" s="72"/>
      <c r="AD15" s="78" t="s">
        <v>582</v>
      </c>
      <c r="AE15" s="78">
        <v>0</v>
      </c>
      <c r="AF15" s="78">
        <v>4241</v>
      </c>
      <c r="AG15" s="78">
        <v>345157</v>
      </c>
      <c r="AH15" s="78">
        <v>0</v>
      </c>
      <c r="AI15" s="78"/>
      <c r="AJ15" s="78" t="s">
        <v>704</v>
      </c>
      <c r="AK15" s="78" t="s">
        <v>761</v>
      </c>
      <c r="AL15" s="78"/>
      <c r="AM15" s="78"/>
      <c r="AN15" s="80">
        <v>43609.39423611111</v>
      </c>
      <c r="AO15" s="82" t="s">
        <v>840</v>
      </c>
      <c r="AP15" s="78" t="b">
        <v>1</v>
      </c>
      <c r="AQ15" s="78" t="b">
        <v>0</v>
      </c>
      <c r="AR15" s="78" t="b">
        <v>0</v>
      </c>
      <c r="AS15" s="78"/>
      <c r="AT15" s="78">
        <v>117</v>
      </c>
      <c r="AU15" s="78"/>
      <c r="AV15" s="78" t="b">
        <v>0</v>
      </c>
      <c r="AW15" s="78" t="s">
        <v>934</v>
      </c>
      <c r="AX15" s="82" t="s">
        <v>947</v>
      </c>
      <c r="AY15" s="78" t="s">
        <v>66</v>
      </c>
      <c r="AZ15" s="78" t="str">
        <f>REPLACE(INDEX(GroupVertices[Group],MATCH(Vertices[[#This Row],[Vertex]],GroupVertices[Vertex],0)),1,1,"")</f>
        <v>1</v>
      </c>
      <c r="BA15" s="48"/>
      <c r="BB15" s="48"/>
      <c r="BC15" s="48"/>
      <c r="BD15" s="48"/>
      <c r="BE15" s="48"/>
      <c r="BF15" s="48"/>
      <c r="BG15" s="116" t="s">
        <v>1436</v>
      </c>
      <c r="BH15" s="116" t="s">
        <v>1436</v>
      </c>
      <c r="BI15" s="116" t="s">
        <v>1469</v>
      </c>
      <c r="BJ15" s="116" t="s">
        <v>1469</v>
      </c>
      <c r="BK15" s="116">
        <v>0</v>
      </c>
      <c r="BL15" s="120">
        <v>0</v>
      </c>
      <c r="BM15" s="116">
        <v>0</v>
      </c>
      <c r="BN15" s="120">
        <v>0</v>
      </c>
      <c r="BO15" s="116">
        <v>0</v>
      </c>
      <c r="BP15" s="120">
        <v>0</v>
      </c>
      <c r="BQ15" s="116">
        <v>14</v>
      </c>
      <c r="BR15" s="120">
        <v>100</v>
      </c>
      <c r="BS15" s="116">
        <v>14</v>
      </c>
      <c r="BT15" s="2"/>
      <c r="BU15" s="3"/>
      <c r="BV15" s="3"/>
      <c r="BW15" s="3"/>
      <c r="BX15" s="3"/>
    </row>
    <row r="16" spans="1:76" ht="15">
      <c r="A16" s="64" t="s">
        <v>218</v>
      </c>
      <c r="B16" s="65"/>
      <c r="C16" s="65" t="s">
        <v>64</v>
      </c>
      <c r="D16" s="66">
        <v>162.62632784174033</v>
      </c>
      <c r="E16" s="68"/>
      <c r="F16" s="100" t="s">
        <v>396</v>
      </c>
      <c r="G16" s="65"/>
      <c r="H16" s="69" t="s">
        <v>218</v>
      </c>
      <c r="I16" s="70"/>
      <c r="J16" s="70"/>
      <c r="K16" s="69" t="s">
        <v>1016</v>
      </c>
      <c r="L16" s="73">
        <v>1</v>
      </c>
      <c r="M16" s="74">
        <v>1899.6187744140625</v>
      </c>
      <c r="N16" s="74">
        <v>8144.2265625</v>
      </c>
      <c r="O16" s="75"/>
      <c r="P16" s="76"/>
      <c r="Q16" s="76"/>
      <c r="R16" s="86"/>
      <c r="S16" s="48">
        <v>0</v>
      </c>
      <c r="T16" s="48">
        <v>3</v>
      </c>
      <c r="U16" s="49">
        <v>0</v>
      </c>
      <c r="V16" s="49">
        <v>0.006173</v>
      </c>
      <c r="W16" s="49">
        <v>0.030119</v>
      </c>
      <c r="X16" s="49">
        <v>0.849117</v>
      </c>
      <c r="Y16" s="49">
        <v>0.6666666666666666</v>
      </c>
      <c r="Z16" s="49">
        <v>0</v>
      </c>
      <c r="AA16" s="71">
        <v>16</v>
      </c>
      <c r="AB16" s="71"/>
      <c r="AC16" s="72"/>
      <c r="AD16" s="78" t="s">
        <v>640</v>
      </c>
      <c r="AE16" s="78">
        <v>302</v>
      </c>
      <c r="AF16" s="78">
        <v>157</v>
      </c>
      <c r="AG16" s="78">
        <v>1065</v>
      </c>
      <c r="AH16" s="78">
        <v>152</v>
      </c>
      <c r="AI16" s="78"/>
      <c r="AJ16" s="78" t="s">
        <v>705</v>
      </c>
      <c r="AK16" s="78" t="s">
        <v>760</v>
      </c>
      <c r="AL16" s="78"/>
      <c r="AM16" s="78"/>
      <c r="AN16" s="80">
        <v>39975.50771990741</v>
      </c>
      <c r="AO16" s="78"/>
      <c r="AP16" s="78" t="b">
        <v>0</v>
      </c>
      <c r="AQ16" s="78" t="b">
        <v>0</v>
      </c>
      <c r="AR16" s="78" t="b">
        <v>0</v>
      </c>
      <c r="AS16" s="78"/>
      <c r="AT16" s="78">
        <v>10</v>
      </c>
      <c r="AU16" s="82" t="s">
        <v>897</v>
      </c>
      <c r="AV16" s="78" t="b">
        <v>0</v>
      </c>
      <c r="AW16" s="78" t="s">
        <v>934</v>
      </c>
      <c r="AX16" s="82" t="s">
        <v>948</v>
      </c>
      <c r="AY16" s="78" t="s">
        <v>66</v>
      </c>
      <c r="AZ16" s="78" t="str">
        <f>REPLACE(INDEX(GroupVertices[Group],MATCH(Vertices[[#This Row],[Vertex]],GroupVertices[Vertex],0)),1,1,"")</f>
        <v>1</v>
      </c>
      <c r="BA16" s="48"/>
      <c r="BB16" s="48"/>
      <c r="BC16" s="48"/>
      <c r="BD16" s="48"/>
      <c r="BE16" s="48" t="s">
        <v>359</v>
      </c>
      <c r="BF16" s="48" t="s">
        <v>359</v>
      </c>
      <c r="BG16" s="116" t="s">
        <v>1442</v>
      </c>
      <c r="BH16" s="116" t="s">
        <v>1442</v>
      </c>
      <c r="BI16" s="116" t="s">
        <v>1475</v>
      </c>
      <c r="BJ16" s="116" t="s">
        <v>1475</v>
      </c>
      <c r="BK16" s="116">
        <v>0</v>
      </c>
      <c r="BL16" s="120">
        <v>0</v>
      </c>
      <c r="BM16" s="116">
        <v>0</v>
      </c>
      <c r="BN16" s="120">
        <v>0</v>
      </c>
      <c r="BO16" s="116">
        <v>0</v>
      </c>
      <c r="BP16" s="120">
        <v>0</v>
      </c>
      <c r="BQ16" s="116">
        <v>14</v>
      </c>
      <c r="BR16" s="120">
        <v>100</v>
      </c>
      <c r="BS16" s="116">
        <v>14</v>
      </c>
      <c r="BT16" s="2"/>
      <c r="BU16" s="3"/>
      <c r="BV16" s="3"/>
      <c r="BW16" s="3"/>
      <c r="BX16" s="3"/>
    </row>
    <row r="17" spans="1:76" ht="15">
      <c r="A17" s="64" t="s">
        <v>258</v>
      </c>
      <c r="B17" s="65"/>
      <c r="C17" s="65" t="s">
        <v>64</v>
      </c>
      <c r="D17" s="66">
        <v>172.46544961092383</v>
      </c>
      <c r="E17" s="68"/>
      <c r="F17" s="100" t="s">
        <v>909</v>
      </c>
      <c r="G17" s="65"/>
      <c r="H17" s="69" t="s">
        <v>258</v>
      </c>
      <c r="I17" s="70"/>
      <c r="J17" s="70"/>
      <c r="K17" s="69" t="s">
        <v>1017</v>
      </c>
      <c r="L17" s="73">
        <v>3.021708115626664</v>
      </c>
      <c r="M17" s="74">
        <v>2294.316162109375</v>
      </c>
      <c r="N17" s="74">
        <v>7243.29931640625</v>
      </c>
      <c r="O17" s="75"/>
      <c r="P17" s="76"/>
      <c r="Q17" s="76"/>
      <c r="R17" s="86"/>
      <c r="S17" s="48">
        <v>4</v>
      </c>
      <c r="T17" s="48">
        <v>0</v>
      </c>
      <c r="U17" s="49">
        <v>0.666667</v>
      </c>
      <c r="V17" s="49">
        <v>0.006211</v>
      </c>
      <c r="W17" s="49">
        <v>0.033834</v>
      </c>
      <c r="X17" s="49">
        <v>1.09714</v>
      </c>
      <c r="Y17" s="49">
        <v>0.5833333333333334</v>
      </c>
      <c r="Z17" s="49">
        <v>0</v>
      </c>
      <c r="AA17" s="71">
        <v>17</v>
      </c>
      <c r="AB17" s="71"/>
      <c r="AC17" s="72"/>
      <c r="AD17" s="78" t="s">
        <v>641</v>
      </c>
      <c r="AE17" s="78">
        <v>470</v>
      </c>
      <c r="AF17" s="78">
        <v>2372</v>
      </c>
      <c r="AG17" s="78">
        <v>1942</v>
      </c>
      <c r="AH17" s="78">
        <v>1202</v>
      </c>
      <c r="AI17" s="78"/>
      <c r="AJ17" s="78" t="s">
        <v>706</v>
      </c>
      <c r="AK17" s="78" t="s">
        <v>762</v>
      </c>
      <c r="AL17" s="82" t="s">
        <v>786</v>
      </c>
      <c r="AM17" s="78"/>
      <c r="AN17" s="80">
        <v>40673.41670138889</v>
      </c>
      <c r="AO17" s="82" t="s">
        <v>841</v>
      </c>
      <c r="AP17" s="78" t="b">
        <v>0</v>
      </c>
      <c r="AQ17" s="78" t="b">
        <v>0</v>
      </c>
      <c r="AR17" s="78" t="b">
        <v>1</v>
      </c>
      <c r="AS17" s="78"/>
      <c r="AT17" s="78">
        <v>51</v>
      </c>
      <c r="AU17" s="82" t="s">
        <v>893</v>
      </c>
      <c r="AV17" s="78" t="b">
        <v>0</v>
      </c>
      <c r="AW17" s="78" t="s">
        <v>934</v>
      </c>
      <c r="AX17" s="82" t="s">
        <v>949</v>
      </c>
      <c r="AY17" s="78" t="s">
        <v>65</v>
      </c>
      <c r="AZ17" s="78" t="str">
        <f>REPLACE(INDEX(GroupVertices[Group],MATCH(Vertices[[#This Row],[Vertex]],GroupVertices[Vertex],0)),1,1,"")</f>
        <v>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219</v>
      </c>
      <c r="B18" s="65"/>
      <c r="C18" s="65" t="s">
        <v>64</v>
      </c>
      <c r="D18" s="66">
        <v>163.6080189979433</v>
      </c>
      <c r="E18" s="68"/>
      <c r="F18" s="100" t="s">
        <v>397</v>
      </c>
      <c r="G18" s="65"/>
      <c r="H18" s="69" t="s">
        <v>219</v>
      </c>
      <c r="I18" s="70"/>
      <c r="J18" s="70"/>
      <c r="K18" s="69" t="s">
        <v>1018</v>
      </c>
      <c r="L18" s="73">
        <v>1</v>
      </c>
      <c r="M18" s="74">
        <v>9227.47265625</v>
      </c>
      <c r="N18" s="74">
        <v>4917.1552734375</v>
      </c>
      <c r="O18" s="75"/>
      <c r="P18" s="76"/>
      <c r="Q18" s="76"/>
      <c r="R18" s="86"/>
      <c r="S18" s="48">
        <v>0</v>
      </c>
      <c r="T18" s="48">
        <v>1</v>
      </c>
      <c r="U18" s="49">
        <v>0</v>
      </c>
      <c r="V18" s="49">
        <v>0.004425</v>
      </c>
      <c r="W18" s="49">
        <v>0.002332</v>
      </c>
      <c r="X18" s="49">
        <v>0.511435</v>
      </c>
      <c r="Y18" s="49">
        <v>0</v>
      </c>
      <c r="Z18" s="49">
        <v>0</v>
      </c>
      <c r="AA18" s="71">
        <v>18</v>
      </c>
      <c r="AB18" s="71"/>
      <c r="AC18" s="72"/>
      <c r="AD18" s="78" t="s">
        <v>642</v>
      </c>
      <c r="AE18" s="78">
        <v>839</v>
      </c>
      <c r="AF18" s="78">
        <v>378</v>
      </c>
      <c r="AG18" s="78">
        <v>1112</v>
      </c>
      <c r="AH18" s="78">
        <v>831</v>
      </c>
      <c r="AI18" s="78"/>
      <c r="AJ18" s="78" t="s">
        <v>707</v>
      </c>
      <c r="AK18" s="78"/>
      <c r="AL18" s="78"/>
      <c r="AM18" s="78"/>
      <c r="AN18" s="80">
        <v>41312.608981481484</v>
      </c>
      <c r="AO18" s="82" t="s">
        <v>842</v>
      </c>
      <c r="AP18" s="78" t="b">
        <v>1</v>
      </c>
      <c r="AQ18" s="78" t="b">
        <v>0</v>
      </c>
      <c r="AR18" s="78" t="b">
        <v>1</v>
      </c>
      <c r="AS18" s="78"/>
      <c r="AT18" s="78">
        <v>67</v>
      </c>
      <c r="AU18" s="82" t="s">
        <v>893</v>
      </c>
      <c r="AV18" s="78" t="b">
        <v>0</v>
      </c>
      <c r="AW18" s="78" t="s">
        <v>934</v>
      </c>
      <c r="AX18" s="82" t="s">
        <v>950</v>
      </c>
      <c r="AY18" s="78" t="s">
        <v>66</v>
      </c>
      <c r="AZ18" s="78" t="str">
        <f>REPLACE(INDEX(GroupVertices[Group],MATCH(Vertices[[#This Row],[Vertex]],GroupVertices[Vertex],0)),1,1,"")</f>
        <v>5</v>
      </c>
      <c r="BA18" s="48"/>
      <c r="BB18" s="48"/>
      <c r="BC18" s="48"/>
      <c r="BD18" s="48"/>
      <c r="BE18" s="48"/>
      <c r="BF18" s="48"/>
      <c r="BG18" s="116" t="s">
        <v>1443</v>
      </c>
      <c r="BH18" s="116" t="s">
        <v>1443</v>
      </c>
      <c r="BI18" s="116" t="s">
        <v>1476</v>
      </c>
      <c r="BJ18" s="116" t="s">
        <v>1476</v>
      </c>
      <c r="BK18" s="116">
        <v>0</v>
      </c>
      <c r="BL18" s="120">
        <v>0</v>
      </c>
      <c r="BM18" s="116">
        <v>0</v>
      </c>
      <c r="BN18" s="120">
        <v>0</v>
      </c>
      <c r="BO18" s="116">
        <v>0</v>
      </c>
      <c r="BP18" s="120">
        <v>0</v>
      </c>
      <c r="BQ18" s="116">
        <v>14</v>
      </c>
      <c r="BR18" s="120">
        <v>100</v>
      </c>
      <c r="BS18" s="116">
        <v>14</v>
      </c>
      <c r="BT18" s="2"/>
      <c r="BU18" s="3"/>
      <c r="BV18" s="3"/>
      <c r="BW18" s="3"/>
      <c r="BX18" s="3"/>
    </row>
    <row r="19" spans="1:76" ht="15">
      <c r="A19" s="64" t="s">
        <v>251</v>
      </c>
      <c r="B19" s="65"/>
      <c r="C19" s="65" t="s">
        <v>64</v>
      </c>
      <c r="D19" s="66">
        <v>170.74193753578015</v>
      </c>
      <c r="E19" s="68"/>
      <c r="F19" s="100" t="s">
        <v>910</v>
      </c>
      <c r="G19" s="65"/>
      <c r="H19" s="69" t="s">
        <v>251</v>
      </c>
      <c r="I19" s="70"/>
      <c r="J19" s="70"/>
      <c r="K19" s="69" t="s">
        <v>1019</v>
      </c>
      <c r="L19" s="73">
        <v>1517.2803285798338</v>
      </c>
      <c r="M19" s="74">
        <v>8669.9873046875</v>
      </c>
      <c r="N19" s="74">
        <v>5972.501953125</v>
      </c>
      <c r="O19" s="75"/>
      <c r="P19" s="76"/>
      <c r="Q19" s="76"/>
      <c r="R19" s="86"/>
      <c r="S19" s="48">
        <v>4</v>
      </c>
      <c r="T19" s="48">
        <v>2</v>
      </c>
      <c r="U19" s="49">
        <v>500</v>
      </c>
      <c r="V19" s="49">
        <v>0.006173</v>
      </c>
      <c r="W19" s="49">
        <v>0.016577</v>
      </c>
      <c r="X19" s="49">
        <v>2.126091</v>
      </c>
      <c r="Y19" s="49">
        <v>0</v>
      </c>
      <c r="Z19" s="49">
        <v>0.2</v>
      </c>
      <c r="AA19" s="71">
        <v>19</v>
      </c>
      <c r="AB19" s="71"/>
      <c r="AC19" s="72"/>
      <c r="AD19" s="78" t="s">
        <v>643</v>
      </c>
      <c r="AE19" s="78">
        <v>826</v>
      </c>
      <c r="AF19" s="78">
        <v>1984</v>
      </c>
      <c r="AG19" s="78">
        <v>3554</v>
      </c>
      <c r="AH19" s="78">
        <v>1944</v>
      </c>
      <c r="AI19" s="78"/>
      <c r="AJ19" s="78" t="s">
        <v>708</v>
      </c>
      <c r="AK19" s="78" t="s">
        <v>762</v>
      </c>
      <c r="AL19" s="82" t="s">
        <v>787</v>
      </c>
      <c r="AM19" s="78"/>
      <c r="AN19" s="80">
        <v>41325.51608796296</v>
      </c>
      <c r="AO19" s="82" t="s">
        <v>843</v>
      </c>
      <c r="AP19" s="78" t="b">
        <v>0</v>
      </c>
      <c r="AQ19" s="78" t="b">
        <v>0</v>
      </c>
      <c r="AR19" s="78" t="b">
        <v>1</v>
      </c>
      <c r="AS19" s="78"/>
      <c r="AT19" s="78">
        <v>111</v>
      </c>
      <c r="AU19" s="82" t="s">
        <v>893</v>
      </c>
      <c r="AV19" s="78" t="b">
        <v>0</v>
      </c>
      <c r="AW19" s="78" t="s">
        <v>934</v>
      </c>
      <c r="AX19" s="82" t="s">
        <v>951</v>
      </c>
      <c r="AY19" s="78" t="s">
        <v>66</v>
      </c>
      <c r="AZ19" s="78" t="str">
        <f>REPLACE(INDEX(GroupVertices[Group],MATCH(Vertices[[#This Row],[Vertex]],GroupVertices[Vertex],0)),1,1,"")</f>
        <v>5</v>
      </c>
      <c r="BA19" s="48" t="s">
        <v>1156</v>
      </c>
      <c r="BB19" s="48" t="s">
        <v>1156</v>
      </c>
      <c r="BC19" s="48" t="s">
        <v>1172</v>
      </c>
      <c r="BD19" s="48" t="s">
        <v>1172</v>
      </c>
      <c r="BE19" s="48"/>
      <c r="BF19" s="48"/>
      <c r="BG19" s="116" t="s">
        <v>1275</v>
      </c>
      <c r="BH19" s="116" t="s">
        <v>1461</v>
      </c>
      <c r="BI19" s="116" t="s">
        <v>1477</v>
      </c>
      <c r="BJ19" s="116" t="s">
        <v>1493</v>
      </c>
      <c r="BK19" s="116">
        <v>0</v>
      </c>
      <c r="BL19" s="120">
        <v>0</v>
      </c>
      <c r="BM19" s="116">
        <v>0</v>
      </c>
      <c r="BN19" s="120">
        <v>0</v>
      </c>
      <c r="BO19" s="116">
        <v>0</v>
      </c>
      <c r="BP19" s="120">
        <v>0</v>
      </c>
      <c r="BQ19" s="116">
        <v>52</v>
      </c>
      <c r="BR19" s="120">
        <v>100</v>
      </c>
      <c r="BS19" s="116">
        <v>52</v>
      </c>
      <c r="BT19" s="2"/>
      <c r="BU19" s="3"/>
      <c r="BV19" s="3"/>
      <c r="BW19" s="3"/>
      <c r="BX19" s="3"/>
    </row>
    <row r="20" spans="1:76" ht="15">
      <c r="A20" s="64" t="s">
        <v>220</v>
      </c>
      <c r="B20" s="65"/>
      <c r="C20" s="65" t="s">
        <v>64</v>
      </c>
      <c r="D20" s="66">
        <v>169.00954137777495</v>
      </c>
      <c r="E20" s="68"/>
      <c r="F20" s="100" t="s">
        <v>398</v>
      </c>
      <c r="G20" s="65"/>
      <c r="H20" s="69" t="s">
        <v>220</v>
      </c>
      <c r="I20" s="70"/>
      <c r="J20" s="70"/>
      <c r="K20" s="69" t="s">
        <v>1020</v>
      </c>
      <c r="L20" s="73">
        <v>3937.2637329932486</v>
      </c>
      <c r="M20" s="74">
        <v>2315.519287109375</v>
      </c>
      <c r="N20" s="74">
        <v>2224.490966796875</v>
      </c>
      <c r="O20" s="75"/>
      <c r="P20" s="76"/>
      <c r="Q20" s="76"/>
      <c r="R20" s="86"/>
      <c r="S20" s="48">
        <v>0</v>
      </c>
      <c r="T20" s="48">
        <v>13</v>
      </c>
      <c r="U20" s="49">
        <v>1298</v>
      </c>
      <c r="V20" s="49">
        <v>0.006803</v>
      </c>
      <c r="W20" s="49">
        <v>0.023396</v>
      </c>
      <c r="X20" s="49">
        <v>5.354925</v>
      </c>
      <c r="Y20" s="49">
        <v>0.00641025641025641</v>
      </c>
      <c r="Z20" s="49">
        <v>0</v>
      </c>
      <c r="AA20" s="71">
        <v>20</v>
      </c>
      <c r="AB20" s="71"/>
      <c r="AC20" s="72"/>
      <c r="AD20" s="78" t="s">
        <v>644</v>
      </c>
      <c r="AE20" s="78">
        <v>764</v>
      </c>
      <c r="AF20" s="78">
        <v>1594</v>
      </c>
      <c r="AG20" s="78">
        <v>16136</v>
      </c>
      <c r="AH20" s="78">
        <v>8771</v>
      </c>
      <c r="AI20" s="78"/>
      <c r="AJ20" s="78" t="s">
        <v>709</v>
      </c>
      <c r="AK20" s="78" t="s">
        <v>763</v>
      </c>
      <c r="AL20" s="82" t="s">
        <v>788</v>
      </c>
      <c r="AM20" s="78"/>
      <c r="AN20" s="80">
        <v>40933.60223379629</v>
      </c>
      <c r="AO20" s="82" t="s">
        <v>844</v>
      </c>
      <c r="AP20" s="78" t="b">
        <v>0</v>
      </c>
      <c r="AQ20" s="78" t="b">
        <v>0</v>
      </c>
      <c r="AR20" s="78" t="b">
        <v>0</v>
      </c>
      <c r="AS20" s="78"/>
      <c r="AT20" s="78">
        <v>51</v>
      </c>
      <c r="AU20" s="82" t="s">
        <v>893</v>
      </c>
      <c r="AV20" s="78" t="b">
        <v>0</v>
      </c>
      <c r="AW20" s="78" t="s">
        <v>934</v>
      </c>
      <c r="AX20" s="82" t="s">
        <v>952</v>
      </c>
      <c r="AY20" s="78" t="s">
        <v>66</v>
      </c>
      <c r="AZ20" s="78" t="str">
        <f>REPLACE(INDEX(GroupVertices[Group],MATCH(Vertices[[#This Row],[Vertex]],GroupVertices[Vertex],0)),1,1,"")</f>
        <v>2</v>
      </c>
      <c r="BA20" s="48"/>
      <c r="BB20" s="48"/>
      <c r="BC20" s="48"/>
      <c r="BD20" s="48"/>
      <c r="BE20" s="48"/>
      <c r="BF20" s="48"/>
      <c r="BG20" s="116" t="s">
        <v>1444</v>
      </c>
      <c r="BH20" s="116" t="s">
        <v>1444</v>
      </c>
      <c r="BI20" s="116" t="s">
        <v>1478</v>
      </c>
      <c r="BJ20" s="116" t="s">
        <v>1478</v>
      </c>
      <c r="BK20" s="116">
        <v>0</v>
      </c>
      <c r="BL20" s="120">
        <v>0</v>
      </c>
      <c r="BM20" s="116">
        <v>0</v>
      </c>
      <c r="BN20" s="120">
        <v>0</v>
      </c>
      <c r="BO20" s="116">
        <v>0</v>
      </c>
      <c r="BP20" s="120">
        <v>0</v>
      </c>
      <c r="BQ20" s="116">
        <v>14</v>
      </c>
      <c r="BR20" s="120">
        <v>100</v>
      </c>
      <c r="BS20" s="116">
        <v>14</v>
      </c>
      <c r="BT20" s="2"/>
      <c r="BU20" s="3"/>
      <c r="BV20" s="3"/>
      <c r="BW20" s="3"/>
      <c r="BX20" s="3"/>
    </row>
    <row r="21" spans="1:76" ht="15">
      <c r="A21" s="64" t="s">
        <v>259</v>
      </c>
      <c r="B21" s="65"/>
      <c r="C21" s="65" t="s">
        <v>64</v>
      </c>
      <c r="D21" s="66">
        <v>176.68538897016728</v>
      </c>
      <c r="E21" s="68"/>
      <c r="F21" s="100" t="s">
        <v>911</v>
      </c>
      <c r="G21" s="65"/>
      <c r="H21" s="69" t="s">
        <v>259</v>
      </c>
      <c r="I21" s="70"/>
      <c r="J21" s="70"/>
      <c r="K21" s="69" t="s">
        <v>1021</v>
      </c>
      <c r="L21" s="73">
        <v>1</v>
      </c>
      <c r="M21" s="74">
        <v>4469.98828125</v>
      </c>
      <c r="N21" s="74">
        <v>1718.47119140625</v>
      </c>
      <c r="O21" s="75"/>
      <c r="P21" s="76"/>
      <c r="Q21" s="76"/>
      <c r="R21" s="86"/>
      <c r="S21" s="48">
        <v>1</v>
      </c>
      <c r="T21" s="48">
        <v>0</v>
      </c>
      <c r="U21" s="49">
        <v>0</v>
      </c>
      <c r="V21" s="49">
        <v>0.004739</v>
      </c>
      <c r="W21" s="49">
        <v>0.003292</v>
      </c>
      <c r="X21" s="49">
        <v>0.500129</v>
      </c>
      <c r="Y21" s="49">
        <v>0</v>
      </c>
      <c r="Z21" s="49">
        <v>0</v>
      </c>
      <c r="AA21" s="71">
        <v>21</v>
      </c>
      <c r="AB21" s="71"/>
      <c r="AC21" s="72"/>
      <c r="AD21" s="78" t="s">
        <v>645</v>
      </c>
      <c r="AE21" s="78">
        <v>160</v>
      </c>
      <c r="AF21" s="78">
        <v>3322</v>
      </c>
      <c r="AG21" s="78">
        <v>6265</v>
      </c>
      <c r="AH21" s="78">
        <v>1437</v>
      </c>
      <c r="AI21" s="78"/>
      <c r="AJ21" s="78" t="s">
        <v>710</v>
      </c>
      <c r="AK21" s="78"/>
      <c r="AL21" s="82" t="s">
        <v>789</v>
      </c>
      <c r="AM21" s="78"/>
      <c r="AN21" s="80">
        <v>41739.50119212963</v>
      </c>
      <c r="AO21" s="82" t="s">
        <v>845</v>
      </c>
      <c r="AP21" s="78" t="b">
        <v>0</v>
      </c>
      <c r="AQ21" s="78" t="b">
        <v>0</v>
      </c>
      <c r="AR21" s="78" t="b">
        <v>0</v>
      </c>
      <c r="AS21" s="78" t="s">
        <v>576</v>
      </c>
      <c r="AT21" s="78">
        <v>47</v>
      </c>
      <c r="AU21" s="82" t="s">
        <v>893</v>
      </c>
      <c r="AV21" s="78" t="b">
        <v>0</v>
      </c>
      <c r="AW21" s="78" t="s">
        <v>934</v>
      </c>
      <c r="AX21" s="82" t="s">
        <v>953</v>
      </c>
      <c r="AY21" s="78" t="s">
        <v>65</v>
      </c>
      <c r="AZ21" s="78" t="str">
        <f>REPLACE(INDEX(GroupVertices[Group],MATCH(Vertices[[#This Row],[Vertex]],GroupVertices[Vertex],0)),1,1,"")</f>
        <v>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260</v>
      </c>
      <c r="B22" s="65"/>
      <c r="C22" s="65" t="s">
        <v>64</v>
      </c>
      <c r="D22" s="66">
        <v>172.6520153510167</v>
      </c>
      <c r="E22" s="68"/>
      <c r="F22" s="100" t="s">
        <v>912</v>
      </c>
      <c r="G22" s="65"/>
      <c r="H22" s="69" t="s">
        <v>260</v>
      </c>
      <c r="I22" s="70"/>
      <c r="J22" s="70"/>
      <c r="K22" s="69" t="s">
        <v>1022</v>
      </c>
      <c r="L22" s="73">
        <v>1</v>
      </c>
      <c r="M22" s="74">
        <v>3393.53173828125</v>
      </c>
      <c r="N22" s="74">
        <v>1429.1474609375</v>
      </c>
      <c r="O22" s="75"/>
      <c r="P22" s="76"/>
      <c r="Q22" s="76"/>
      <c r="R22" s="86"/>
      <c r="S22" s="48">
        <v>1</v>
      </c>
      <c r="T22" s="48">
        <v>0</v>
      </c>
      <c r="U22" s="49">
        <v>0</v>
      </c>
      <c r="V22" s="49">
        <v>0.004739</v>
      </c>
      <c r="W22" s="49">
        <v>0.003292</v>
      </c>
      <c r="X22" s="49">
        <v>0.500129</v>
      </c>
      <c r="Y22" s="49">
        <v>0</v>
      </c>
      <c r="Z22" s="49">
        <v>0</v>
      </c>
      <c r="AA22" s="71">
        <v>22</v>
      </c>
      <c r="AB22" s="71"/>
      <c r="AC22" s="72"/>
      <c r="AD22" s="78" t="s">
        <v>646</v>
      </c>
      <c r="AE22" s="78">
        <v>1483</v>
      </c>
      <c r="AF22" s="78">
        <v>2414</v>
      </c>
      <c r="AG22" s="78">
        <v>6943</v>
      </c>
      <c r="AH22" s="78">
        <v>800</v>
      </c>
      <c r="AI22" s="78"/>
      <c r="AJ22" s="78" t="s">
        <v>711</v>
      </c>
      <c r="AK22" s="78" t="s">
        <v>764</v>
      </c>
      <c r="AL22" s="82" t="s">
        <v>790</v>
      </c>
      <c r="AM22" s="78"/>
      <c r="AN22" s="80">
        <v>41926.39707175926</v>
      </c>
      <c r="AO22" s="82" t="s">
        <v>846</v>
      </c>
      <c r="AP22" s="78" t="b">
        <v>0</v>
      </c>
      <c r="AQ22" s="78" t="b">
        <v>0</v>
      </c>
      <c r="AR22" s="78" t="b">
        <v>1</v>
      </c>
      <c r="AS22" s="78"/>
      <c r="AT22" s="78">
        <v>17</v>
      </c>
      <c r="AU22" s="82" t="s">
        <v>893</v>
      </c>
      <c r="AV22" s="78" t="b">
        <v>0</v>
      </c>
      <c r="AW22" s="78" t="s">
        <v>934</v>
      </c>
      <c r="AX22" s="82" t="s">
        <v>954</v>
      </c>
      <c r="AY22" s="78" t="s">
        <v>65</v>
      </c>
      <c r="AZ22" s="78"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261</v>
      </c>
      <c r="B23" s="65"/>
      <c r="C23" s="65" t="s">
        <v>64</v>
      </c>
      <c r="D23" s="66">
        <v>188.28800118737146</v>
      </c>
      <c r="E23" s="68"/>
      <c r="F23" s="100" t="s">
        <v>913</v>
      </c>
      <c r="G23" s="65"/>
      <c r="H23" s="69" t="s">
        <v>261</v>
      </c>
      <c r="I23" s="70"/>
      <c r="J23" s="70"/>
      <c r="K23" s="69" t="s">
        <v>1023</v>
      </c>
      <c r="L23" s="73">
        <v>1</v>
      </c>
      <c r="M23" s="74">
        <v>4247.798828125</v>
      </c>
      <c r="N23" s="74">
        <v>2847.47265625</v>
      </c>
      <c r="O23" s="75"/>
      <c r="P23" s="76"/>
      <c r="Q23" s="76"/>
      <c r="R23" s="86"/>
      <c r="S23" s="48">
        <v>1</v>
      </c>
      <c r="T23" s="48">
        <v>0</v>
      </c>
      <c r="U23" s="49">
        <v>0</v>
      </c>
      <c r="V23" s="49">
        <v>0.004739</v>
      </c>
      <c r="W23" s="49">
        <v>0.003292</v>
      </c>
      <c r="X23" s="49">
        <v>0.500129</v>
      </c>
      <c r="Y23" s="49">
        <v>0</v>
      </c>
      <c r="Z23" s="49">
        <v>0</v>
      </c>
      <c r="AA23" s="71">
        <v>23</v>
      </c>
      <c r="AB23" s="71"/>
      <c r="AC23" s="72"/>
      <c r="AD23" s="78" t="s">
        <v>647</v>
      </c>
      <c r="AE23" s="78">
        <v>316</v>
      </c>
      <c r="AF23" s="78">
        <v>5934</v>
      </c>
      <c r="AG23" s="78">
        <v>8028</v>
      </c>
      <c r="AH23" s="78">
        <v>3932</v>
      </c>
      <c r="AI23" s="78"/>
      <c r="AJ23" s="78" t="s">
        <v>712</v>
      </c>
      <c r="AK23" s="78"/>
      <c r="AL23" s="82" t="s">
        <v>791</v>
      </c>
      <c r="AM23" s="78"/>
      <c r="AN23" s="80">
        <v>41680.42872685185</v>
      </c>
      <c r="AO23" s="82" t="s">
        <v>847</v>
      </c>
      <c r="AP23" s="78" t="b">
        <v>0</v>
      </c>
      <c r="AQ23" s="78" t="b">
        <v>0</v>
      </c>
      <c r="AR23" s="78" t="b">
        <v>0</v>
      </c>
      <c r="AS23" s="78"/>
      <c r="AT23" s="78">
        <v>53</v>
      </c>
      <c r="AU23" s="82" t="s">
        <v>893</v>
      </c>
      <c r="AV23" s="78" t="b">
        <v>0</v>
      </c>
      <c r="AW23" s="78" t="s">
        <v>934</v>
      </c>
      <c r="AX23" s="82" t="s">
        <v>955</v>
      </c>
      <c r="AY23" s="78" t="s">
        <v>65</v>
      </c>
      <c r="AZ23" s="78" t="str">
        <f>REPLACE(INDEX(GroupVertices[Group],MATCH(Vertices[[#This Row],[Vertex]],GroupVertices[Vertex],0)),1,1,"")</f>
        <v>2</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262</v>
      </c>
      <c r="B24" s="65"/>
      <c r="C24" s="65" t="s">
        <v>64</v>
      </c>
      <c r="D24" s="66">
        <v>173.24724890274155</v>
      </c>
      <c r="E24" s="68"/>
      <c r="F24" s="100" t="s">
        <v>914</v>
      </c>
      <c r="G24" s="65"/>
      <c r="H24" s="69" t="s">
        <v>262</v>
      </c>
      <c r="I24" s="70"/>
      <c r="J24" s="70"/>
      <c r="K24" s="69" t="s">
        <v>1024</v>
      </c>
      <c r="L24" s="73">
        <v>1</v>
      </c>
      <c r="M24" s="74">
        <v>3316.57177734375</v>
      </c>
      <c r="N24" s="74">
        <v>413.42083740234375</v>
      </c>
      <c r="O24" s="75"/>
      <c r="P24" s="76"/>
      <c r="Q24" s="76"/>
      <c r="R24" s="86"/>
      <c r="S24" s="48">
        <v>1</v>
      </c>
      <c r="T24" s="48">
        <v>0</v>
      </c>
      <c r="U24" s="49">
        <v>0</v>
      </c>
      <c r="V24" s="49">
        <v>0.004739</v>
      </c>
      <c r="W24" s="49">
        <v>0.003292</v>
      </c>
      <c r="X24" s="49">
        <v>0.500129</v>
      </c>
      <c r="Y24" s="49">
        <v>0</v>
      </c>
      <c r="Z24" s="49">
        <v>0</v>
      </c>
      <c r="AA24" s="71">
        <v>24</v>
      </c>
      <c r="AB24" s="71"/>
      <c r="AC24" s="72"/>
      <c r="AD24" s="78" t="s">
        <v>648</v>
      </c>
      <c r="AE24" s="78">
        <v>395</v>
      </c>
      <c r="AF24" s="78">
        <v>2548</v>
      </c>
      <c r="AG24" s="78">
        <v>4037</v>
      </c>
      <c r="AH24" s="78">
        <v>959</v>
      </c>
      <c r="AI24" s="78"/>
      <c r="AJ24" s="78" t="s">
        <v>713</v>
      </c>
      <c r="AK24" s="78" t="s">
        <v>601</v>
      </c>
      <c r="AL24" s="82" t="s">
        <v>792</v>
      </c>
      <c r="AM24" s="78"/>
      <c r="AN24" s="80">
        <v>41758.52259259259</v>
      </c>
      <c r="AO24" s="82" t="s">
        <v>848</v>
      </c>
      <c r="AP24" s="78" t="b">
        <v>0</v>
      </c>
      <c r="AQ24" s="78" t="b">
        <v>0</v>
      </c>
      <c r="AR24" s="78" t="b">
        <v>1</v>
      </c>
      <c r="AS24" s="78"/>
      <c r="AT24" s="78">
        <v>31</v>
      </c>
      <c r="AU24" s="82" t="s">
        <v>893</v>
      </c>
      <c r="AV24" s="78" t="b">
        <v>0</v>
      </c>
      <c r="AW24" s="78" t="s">
        <v>934</v>
      </c>
      <c r="AX24" s="82" t="s">
        <v>956</v>
      </c>
      <c r="AY24" s="78" t="s">
        <v>65</v>
      </c>
      <c r="AZ24" s="78" t="str">
        <f>REPLACE(INDEX(GroupVertices[Group],MATCH(Vertices[[#This Row],[Vertex]],GroupVertices[Vertex],0)),1,1,"")</f>
        <v>2</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263</v>
      </c>
      <c r="B25" s="65"/>
      <c r="C25" s="65" t="s">
        <v>64</v>
      </c>
      <c r="D25" s="66">
        <v>163.70130186798974</v>
      </c>
      <c r="E25" s="68"/>
      <c r="F25" s="100" t="s">
        <v>915</v>
      </c>
      <c r="G25" s="65"/>
      <c r="H25" s="69" t="s">
        <v>263</v>
      </c>
      <c r="I25" s="70"/>
      <c r="J25" s="70"/>
      <c r="K25" s="69" t="s">
        <v>1025</v>
      </c>
      <c r="L25" s="73">
        <v>1</v>
      </c>
      <c r="M25" s="74">
        <v>3602.28466796875</v>
      </c>
      <c r="N25" s="74">
        <v>3655.522705078125</v>
      </c>
      <c r="O25" s="75"/>
      <c r="P25" s="76"/>
      <c r="Q25" s="76"/>
      <c r="R25" s="86"/>
      <c r="S25" s="48">
        <v>1</v>
      </c>
      <c r="T25" s="48">
        <v>0</v>
      </c>
      <c r="U25" s="49">
        <v>0</v>
      </c>
      <c r="V25" s="49">
        <v>0.004739</v>
      </c>
      <c r="W25" s="49">
        <v>0.003292</v>
      </c>
      <c r="X25" s="49">
        <v>0.500129</v>
      </c>
      <c r="Y25" s="49">
        <v>0</v>
      </c>
      <c r="Z25" s="49">
        <v>0</v>
      </c>
      <c r="AA25" s="71">
        <v>25</v>
      </c>
      <c r="AB25" s="71"/>
      <c r="AC25" s="72"/>
      <c r="AD25" s="78" t="s">
        <v>649</v>
      </c>
      <c r="AE25" s="78">
        <v>154</v>
      </c>
      <c r="AF25" s="78">
        <v>399</v>
      </c>
      <c r="AG25" s="78">
        <v>2046</v>
      </c>
      <c r="AH25" s="78">
        <v>506</v>
      </c>
      <c r="AI25" s="78"/>
      <c r="AJ25" s="78" t="s">
        <v>714</v>
      </c>
      <c r="AK25" s="78" t="s">
        <v>765</v>
      </c>
      <c r="AL25" s="82" t="s">
        <v>793</v>
      </c>
      <c r="AM25" s="78"/>
      <c r="AN25" s="80">
        <v>42485.425162037034</v>
      </c>
      <c r="AO25" s="82" t="s">
        <v>849</v>
      </c>
      <c r="AP25" s="78" t="b">
        <v>0</v>
      </c>
      <c r="AQ25" s="78" t="b">
        <v>0</v>
      </c>
      <c r="AR25" s="78" t="b">
        <v>1</v>
      </c>
      <c r="AS25" s="78" t="s">
        <v>576</v>
      </c>
      <c r="AT25" s="78">
        <v>10</v>
      </c>
      <c r="AU25" s="82" t="s">
        <v>893</v>
      </c>
      <c r="AV25" s="78" t="b">
        <v>0</v>
      </c>
      <c r="AW25" s="78" t="s">
        <v>934</v>
      </c>
      <c r="AX25" s="82" t="s">
        <v>957</v>
      </c>
      <c r="AY25" s="78" t="s">
        <v>65</v>
      </c>
      <c r="AZ25" s="78" t="str">
        <f>REPLACE(INDEX(GroupVertices[Group],MATCH(Vertices[[#This Row],[Vertex]],GroupVertices[Vertex],0)),1,1,"")</f>
        <v>2</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264</v>
      </c>
      <c r="B26" s="65"/>
      <c r="C26" s="65" t="s">
        <v>64</v>
      </c>
      <c r="D26" s="66">
        <v>296.7448847613596</v>
      </c>
      <c r="E26" s="68"/>
      <c r="F26" s="100" t="s">
        <v>916</v>
      </c>
      <c r="G26" s="65"/>
      <c r="H26" s="69" t="s">
        <v>264</v>
      </c>
      <c r="I26" s="70"/>
      <c r="J26" s="70"/>
      <c r="K26" s="69" t="s">
        <v>1026</v>
      </c>
      <c r="L26" s="73">
        <v>1</v>
      </c>
      <c r="M26" s="74">
        <v>2048.143310546875</v>
      </c>
      <c r="N26" s="74">
        <v>424.3105773925781</v>
      </c>
      <c r="O26" s="75"/>
      <c r="P26" s="76"/>
      <c r="Q26" s="76"/>
      <c r="R26" s="86"/>
      <c r="S26" s="48">
        <v>1</v>
      </c>
      <c r="T26" s="48">
        <v>0</v>
      </c>
      <c r="U26" s="49">
        <v>0</v>
      </c>
      <c r="V26" s="49">
        <v>0.004739</v>
      </c>
      <c r="W26" s="49">
        <v>0.003292</v>
      </c>
      <c r="X26" s="49">
        <v>0.500129</v>
      </c>
      <c r="Y26" s="49">
        <v>0</v>
      </c>
      <c r="Z26" s="49">
        <v>0</v>
      </c>
      <c r="AA26" s="71">
        <v>26</v>
      </c>
      <c r="AB26" s="71"/>
      <c r="AC26" s="72"/>
      <c r="AD26" s="78" t="s">
        <v>650</v>
      </c>
      <c r="AE26" s="78">
        <v>957</v>
      </c>
      <c r="AF26" s="78">
        <v>30350</v>
      </c>
      <c r="AG26" s="78">
        <v>30466</v>
      </c>
      <c r="AH26" s="78">
        <v>18429</v>
      </c>
      <c r="AI26" s="78"/>
      <c r="AJ26" s="78" t="s">
        <v>715</v>
      </c>
      <c r="AK26" s="78"/>
      <c r="AL26" s="82" t="s">
        <v>794</v>
      </c>
      <c r="AM26" s="78"/>
      <c r="AN26" s="80">
        <v>40195.872824074075</v>
      </c>
      <c r="AO26" s="82" t="s">
        <v>850</v>
      </c>
      <c r="AP26" s="78" t="b">
        <v>0</v>
      </c>
      <c r="AQ26" s="78" t="b">
        <v>0</v>
      </c>
      <c r="AR26" s="78" t="b">
        <v>1</v>
      </c>
      <c r="AS26" s="78"/>
      <c r="AT26" s="78">
        <v>182</v>
      </c>
      <c r="AU26" s="82" t="s">
        <v>898</v>
      </c>
      <c r="AV26" s="78" t="b">
        <v>0</v>
      </c>
      <c r="AW26" s="78" t="s">
        <v>934</v>
      </c>
      <c r="AX26" s="82" t="s">
        <v>958</v>
      </c>
      <c r="AY26" s="78" t="s">
        <v>65</v>
      </c>
      <c r="AZ26" s="78" t="str">
        <f>REPLACE(INDEX(GroupVertices[Group],MATCH(Vertices[[#This Row],[Vertex]],GroupVertices[Vertex],0)),1,1,"")</f>
        <v>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265</v>
      </c>
      <c r="B27" s="65"/>
      <c r="C27" s="65" t="s">
        <v>64</v>
      </c>
      <c r="D27" s="66">
        <v>164.82069630854696</v>
      </c>
      <c r="E27" s="68"/>
      <c r="F27" s="100" t="s">
        <v>917</v>
      </c>
      <c r="G27" s="65"/>
      <c r="H27" s="69" t="s">
        <v>265</v>
      </c>
      <c r="I27" s="70"/>
      <c r="J27" s="70"/>
      <c r="K27" s="69" t="s">
        <v>1027</v>
      </c>
      <c r="L27" s="73">
        <v>1</v>
      </c>
      <c r="M27" s="74">
        <v>2601.329345703125</v>
      </c>
      <c r="N27" s="74">
        <v>4046.654052734375</v>
      </c>
      <c r="O27" s="75"/>
      <c r="P27" s="76"/>
      <c r="Q27" s="76"/>
      <c r="R27" s="86"/>
      <c r="S27" s="48">
        <v>1</v>
      </c>
      <c r="T27" s="48">
        <v>0</v>
      </c>
      <c r="U27" s="49">
        <v>0</v>
      </c>
      <c r="V27" s="49">
        <v>0.004739</v>
      </c>
      <c r="W27" s="49">
        <v>0.003292</v>
      </c>
      <c r="X27" s="49">
        <v>0.500129</v>
      </c>
      <c r="Y27" s="49">
        <v>0</v>
      </c>
      <c r="Z27" s="49">
        <v>0</v>
      </c>
      <c r="AA27" s="71">
        <v>27</v>
      </c>
      <c r="AB27" s="71"/>
      <c r="AC27" s="72"/>
      <c r="AD27" s="78" t="s">
        <v>651</v>
      </c>
      <c r="AE27" s="78">
        <v>544</v>
      </c>
      <c r="AF27" s="78">
        <v>651</v>
      </c>
      <c r="AG27" s="78">
        <v>372</v>
      </c>
      <c r="AH27" s="78">
        <v>261</v>
      </c>
      <c r="AI27" s="78"/>
      <c r="AJ27" s="78" t="s">
        <v>716</v>
      </c>
      <c r="AK27" s="78" t="s">
        <v>766</v>
      </c>
      <c r="AL27" s="82" t="s">
        <v>795</v>
      </c>
      <c r="AM27" s="78"/>
      <c r="AN27" s="80">
        <v>42796.50292824074</v>
      </c>
      <c r="AO27" s="82" t="s">
        <v>851</v>
      </c>
      <c r="AP27" s="78" t="b">
        <v>0</v>
      </c>
      <c r="AQ27" s="78" t="b">
        <v>0</v>
      </c>
      <c r="AR27" s="78" t="b">
        <v>0</v>
      </c>
      <c r="AS27" s="78" t="s">
        <v>576</v>
      </c>
      <c r="AT27" s="78">
        <v>4</v>
      </c>
      <c r="AU27" s="82" t="s">
        <v>893</v>
      </c>
      <c r="AV27" s="78" t="b">
        <v>0</v>
      </c>
      <c r="AW27" s="78" t="s">
        <v>934</v>
      </c>
      <c r="AX27" s="82" t="s">
        <v>959</v>
      </c>
      <c r="AY27" s="78" t="s">
        <v>65</v>
      </c>
      <c r="AZ27" s="78" t="str">
        <f>REPLACE(INDEX(GroupVertices[Group],MATCH(Vertices[[#This Row],[Vertex]],GroupVertices[Vertex],0)),1,1,"")</f>
        <v>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266</v>
      </c>
      <c r="B28" s="65"/>
      <c r="C28" s="65" t="s">
        <v>64</v>
      </c>
      <c r="D28" s="66">
        <v>299.7743570171533</v>
      </c>
      <c r="E28" s="68"/>
      <c r="F28" s="100" t="s">
        <v>918</v>
      </c>
      <c r="G28" s="65"/>
      <c r="H28" s="69" t="s">
        <v>266</v>
      </c>
      <c r="I28" s="70"/>
      <c r="J28" s="70"/>
      <c r="K28" s="69" t="s">
        <v>1028</v>
      </c>
      <c r="L28" s="73">
        <v>1</v>
      </c>
      <c r="M28" s="74">
        <v>234.3495330810547</v>
      </c>
      <c r="N28" s="74">
        <v>1604.1357421875</v>
      </c>
      <c r="O28" s="75"/>
      <c r="P28" s="76"/>
      <c r="Q28" s="76"/>
      <c r="R28" s="86"/>
      <c r="S28" s="48">
        <v>1</v>
      </c>
      <c r="T28" s="48">
        <v>0</v>
      </c>
      <c r="U28" s="49">
        <v>0</v>
      </c>
      <c r="V28" s="49">
        <v>0.004739</v>
      </c>
      <c r="W28" s="49">
        <v>0.003292</v>
      </c>
      <c r="X28" s="49">
        <v>0.500129</v>
      </c>
      <c r="Y28" s="49">
        <v>0</v>
      </c>
      <c r="Z28" s="49">
        <v>0</v>
      </c>
      <c r="AA28" s="71">
        <v>28</v>
      </c>
      <c r="AB28" s="71"/>
      <c r="AC28" s="72"/>
      <c r="AD28" s="78" t="s">
        <v>652</v>
      </c>
      <c r="AE28" s="78">
        <v>9715</v>
      </c>
      <c r="AF28" s="78">
        <v>31032</v>
      </c>
      <c r="AG28" s="78">
        <v>21572</v>
      </c>
      <c r="AH28" s="78">
        <v>27238</v>
      </c>
      <c r="AI28" s="78"/>
      <c r="AJ28" s="78" t="s">
        <v>717</v>
      </c>
      <c r="AK28" s="78" t="s">
        <v>766</v>
      </c>
      <c r="AL28" s="82" t="s">
        <v>796</v>
      </c>
      <c r="AM28" s="78"/>
      <c r="AN28" s="80">
        <v>41154.49048611111</v>
      </c>
      <c r="AO28" s="82" t="s">
        <v>852</v>
      </c>
      <c r="AP28" s="78" t="b">
        <v>0</v>
      </c>
      <c r="AQ28" s="78" t="b">
        <v>0</v>
      </c>
      <c r="AR28" s="78" t="b">
        <v>0</v>
      </c>
      <c r="AS28" s="78"/>
      <c r="AT28" s="78">
        <v>206</v>
      </c>
      <c r="AU28" s="82" t="s">
        <v>899</v>
      </c>
      <c r="AV28" s="78" t="b">
        <v>1</v>
      </c>
      <c r="AW28" s="78" t="s">
        <v>934</v>
      </c>
      <c r="AX28" s="82" t="s">
        <v>960</v>
      </c>
      <c r="AY28" s="78" t="s">
        <v>65</v>
      </c>
      <c r="AZ28" s="78" t="str">
        <f>REPLACE(INDEX(GroupVertices[Group],MATCH(Vertices[[#This Row],[Vertex]],GroupVertices[Vertex],0)),1,1,"")</f>
        <v>2</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267</v>
      </c>
      <c r="B29" s="65"/>
      <c r="C29" s="65" t="s">
        <v>64</v>
      </c>
      <c r="D29" s="66">
        <v>237.37255899751923</v>
      </c>
      <c r="E29" s="68"/>
      <c r="F29" s="100" t="s">
        <v>919</v>
      </c>
      <c r="G29" s="65"/>
      <c r="H29" s="69" t="s">
        <v>267</v>
      </c>
      <c r="I29" s="70"/>
      <c r="J29" s="70"/>
      <c r="K29" s="69" t="s">
        <v>1029</v>
      </c>
      <c r="L29" s="73">
        <v>1</v>
      </c>
      <c r="M29" s="74">
        <v>871.5609130859375</v>
      </c>
      <c r="N29" s="74">
        <v>2390.00390625</v>
      </c>
      <c r="O29" s="75"/>
      <c r="P29" s="76"/>
      <c r="Q29" s="76"/>
      <c r="R29" s="86"/>
      <c r="S29" s="48">
        <v>1</v>
      </c>
      <c r="T29" s="48">
        <v>0</v>
      </c>
      <c r="U29" s="49">
        <v>0</v>
      </c>
      <c r="V29" s="49">
        <v>0.004739</v>
      </c>
      <c r="W29" s="49">
        <v>0.003292</v>
      </c>
      <c r="X29" s="49">
        <v>0.500129</v>
      </c>
      <c r="Y29" s="49">
        <v>0</v>
      </c>
      <c r="Z29" s="49">
        <v>0</v>
      </c>
      <c r="AA29" s="71">
        <v>29</v>
      </c>
      <c r="AB29" s="71"/>
      <c r="AC29" s="72"/>
      <c r="AD29" s="78" t="s">
        <v>653</v>
      </c>
      <c r="AE29" s="78">
        <v>851</v>
      </c>
      <c r="AF29" s="78">
        <v>16984</v>
      </c>
      <c r="AG29" s="78">
        <v>3074</v>
      </c>
      <c r="AH29" s="78">
        <v>8269</v>
      </c>
      <c r="AI29" s="78"/>
      <c r="AJ29" s="78" t="s">
        <v>718</v>
      </c>
      <c r="AK29" s="78" t="s">
        <v>766</v>
      </c>
      <c r="AL29" s="82" t="s">
        <v>797</v>
      </c>
      <c r="AM29" s="78"/>
      <c r="AN29" s="80">
        <v>41387.53252314815</v>
      </c>
      <c r="AO29" s="82" t="s">
        <v>853</v>
      </c>
      <c r="AP29" s="78" t="b">
        <v>0</v>
      </c>
      <c r="AQ29" s="78" t="b">
        <v>0</v>
      </c>
      <c r="AR29" s="78" t="b">
        <v>1</v>
      </c>
      <c r="AS29" s="78"/>
      <c r="AT29" s="78">
        <v>166</v>
      </c>
      <c r="AU29" s="82" t="s">
        <v>893</v>
      </c>
      <c r="AV29" s="78" t="b">
        <v>1</v>
      </c>
      <c r="AW29" s="78" t="s">
        <v>934</v>
      </c>
      <c r="AX29" s="82" t="s">
        <v>961</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268</v>
      </c>
      <c r="B30" s="65"/>
      <c r="C30" s="65" t="s">
        <v>64</v>
      </c>
      <c r="D30" s="66">
        <v>287.4521340881623</v>
      </c>
      <c r="E30" s="68"/>
      <c r="F30" s="100" t="s">
        <v>920</v>
      </c>
      <c r="G30" s="65"/>
      <c r="H30" s="69" t="s">
        <v>268</v>
      </c>
      <c r="I30" s="70"/>
      <c r="J30" s="70"/>
      <c r="K30" s="69" t="s">
        <v>1030</v>
      </c>
      <c r="L30" s="73">
        <v>1</v>
      </c>
      <c r="M30" s="74">
        <v>1024.3704833984375</v>
      </c>
      <c r="N30" s="74">
        <v>755.1777954101562</v>
      </c>
      <c r="O30" s="75"/>
      <c r="P30" s="76"/>
      <c r="Q30" s="76"/>
      <c r="R30" s="86"/>
      <c r="S30" s="48">
        <v>1</v>
      </c>
      <c r="T30" s="48">
        <v>0</v>
      </c>
      <c r="U30" s="49">
        <v>0</v>
      </c>
      <c r="V30" s="49">
        <v>0.004739</v>
      </c>
      <c r="W30" s="49">
        <v>0.003292</v>
      </c>
      <c r="X30" s="49">
        <v>0.500129</v>
      </c>
      <c r="Y30" s="49">
        <v>0</v>
      </c>
      <c r="Z30" s="49">
        <v>0</v>
      </c>
      <c r="AA30" s="71">
        <v>30</v>
      </c>
      <c r="AB30" s="71"/>
      <c r="AC30" s="72"/>
      <c r="AD30" s="78" t="s">
        <v>654</v>
      </c>
      <c r="AE30" s="78">
        <v>826</v>
      </c>
      <c r="AF30" s="78">
        <v>28258</v>
      </c>
      <c r="AG30" s="78">
        <v>13656</v>
      </c>
      <c r="AH30" s="78">
        <v>5985</v>
      </c>
      <c r="AI30" s="78"/>
      <c r="AJ30" s="78" t="s">
        <v>719</v>
      </c>
      <c r="AK30" s="78" t="s">
        <v>592</v>
      </c>
      <c r="AL30" s="82" t="s">
        <v>798</v>
      </c>
      <c r="AM30" s="78"/>
      <c r="AN30" s="80">
        <v>40889.39019675926</v>
      </c>
      <c r="AO30" s="82" t="s">
        <v>854</v>
      </c>
      <c r="AP30" s="78" t="b">
        <v>0</v>
      </c>
      <c r="AQ30" s="78" t="b">
        <v>0</v>
      </c>
      <c r="AR30" s="78" t="b">
        <v>1</v>
      </c>
      <c r="AS30" s="78"/>
      <c r="AT30" s="78">
        <v>253</v>
      </c>
      <c r="AU30" s="82" t="s">
        <v>893</v>
      </c>
      <c r="AV30" s="78" t="b">
        <v>1</v>
      </c>
      <c r="AW30" s="78" t="s">
        <v>934</v>
      </c>
      <c r="AX30" s="82" t="s">
        <v>962</v>
      </c>
      <c r="AY30" s="78" t="s">
        <v>65</v>
      </c>
      <c r="AZ30" s="78" t="str">
        <f>REPLACE(INDEX(GroupVertices[Group],MATCH(Vertices[[#This Row],[Vertex]],GroupVertices[Vertex],0)),1,1,"")</f>
        <v>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269</v>
      </c>
      <c r="B31" s="65"/>
      <c r="C31" s="65" t="s">
        <v>64</v>
      </c>
      <c r="D31" s="66">
        <v>166.29989610499757</v>
      </c>
      <c r="E31" s="68"/>
      <c r="F31" s="100" t="s">
        <v>921</v>
      </c>
      <c r="G31" s="65"/>
      <c r="H31" s="69" t="s">
        <v>269</v>
      </c>
      <c r="I31" s="70"/>
      <c r="J31" s="70"/>
      <c r="K31" s="69" t="s">
        <v>1031</v>
      </c>
      <c r="L31" s="73">
        <v>1</v>
      </c>
      <c r="M31" s="74">
        <v>459.1866149902344</v>
      </c>
      <c r="N31" s="74">
        <v>3312.960693359375</v>
      </c>
      <c r="O31" s="75"/>
      <c r="P31" s="76"/>
      <c r="Q31" s="76"/>
      <c r="R31" s="86"/>
      <c r="S31" s="48">
        <v>1</v>
      </c>
      <c r="T31" s="48">
        <v>0</v>
      </c>
      <c r="U31" s="49">
        <v>0</v>
      </c>
      <c r="V31" s="49">
        <v>0.004739</v>
      </c>
      <c r="W31" s="49">
        <v>0.003292</v>
      </c>
      <c r="X31" s="49">
        <v>0.500129</v>
      </c>
      <c r="Y31" s="49">
        <v>0</v>
      </c>
      <c r="Z31" s="49">
        <v>0</v>
      </c>
      <c r="AA31" s="71">
        <v>31</v>
      </c>
      <c r="AB31" s="71"/>
      <c r="AC31" s="72"/>
      <c r="AD31" s="78" t="s">
        <v>655</v>
      </c>
      <c r="AE31" s="78">
        <v>284</v>
      </c>
      <c r="AF31" s="78">
        <v>984</v>
      </c>
      <c r="AG31" s="78">
        <v>849</v>
      </c>
      <c r="AH31" s="78">
        <v>432</v>
      </c>
      <c r="AI31" s="78"/>
      <c r="AJ31" s="78" t="s">
        <v>720</v>
      </c>
      <c r="AK31" s="78" t="s">
        <v>767</v>
      </c>
      <c r="AL31" s="82" t="s">
        <v>799</v>
      </c>
      <c r="AM31" s="78"/>
      <c r="AN31" s="80">
        <v>42017.42290509259</v>
      </c>
      <c r="AO31" s="82" t="s">
        <v>855</v>
      </c>
      <c r="AP31" s="78" t="b">
        <v>0</v>
      </c>
      <c r="AQ31" s="78" t="b">
        <v>0</v>
      </c>
      <c r="AR31" s="78" t="b">
        <v>0</v>
      </c>
      <c r="AS31" s="78"/>
      <c r="AT31" s="78">
        <v>11</v>
      </c>
      <c r="AU31" s="82" t="s">
        <v>893</v>
      </c>
      <c r="AV31" s="78" t="b">
        <v>0</v>
      </c>
      <c r="AW31" s="78" t="s">
        <v>934</v>
      </c>
      <c r="AX31" s="82" t="s">
        <v>963</v>
      </c>
      <c r="AY31" s="78" t="s">
        <v>65</v>
      </c>
      <c r="AZ31" s="78" t="str">
        <f>REPLACE(INDEX(GroupVertices[Group],MATCH(Vertices[[#This Row],[Vertex]],GroupVertices[Vertex],0)),1,1,"")</f>
        <v>2</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250</v>
      </c>
      <c r="B32" s="65"/>
      <c r="C32" s="65" t="s">
        <v>64</v>
      </c>
      <c r="D32" s="66">
        <v>313.7090409855183</v>
      </c>
      <c r="E32" s="68"/>
      <c r="F32" s="100" t="s">
        <v>426</v>
      </c>
      <c r="G32" s="65"/>
      <c r="H32" s="69" t="s">
        <v>250</v>
      </c>
      <c r="I32" s="70"/>
      <c r="J32" s="70"/>
      <c r="K32" s="69" t="s">
        <v>1032</v>
      </c>
      <c r="L32" s="73">
        <v>1</v>
      </c>
      <c r="M32" s="74">
        <v>1513.8172607421875</v>
      </c>
      <c r="N32" s="74">
        <v>3917.022705078125</v>
      </c>
      <c r="O32" s="75"/>
      <c r="P32" s="76"/>
      <c r="Q32" s="76"/>
      <c r="R32" s="86"/>
      <c r="S32" s="48">
        <v>3</v>
      </c>
      <c r="T32" s="48">
        <v>1</v>
      </c>
      <c r="U32" s="49">
        <v>0</v>
      </c>
      <c r="V32" s="49">
        <v>0.006329</v>
      </c>
      <c r="W32" s="49">
        <v>0.021594</v>
      </c>
      <c r="X32" s="49">
        <v>1.02885</v>
      </c>
      <c r="Y32" s="49">
        <v>0.5</v>
      </c>
      <c r="Z32" s="49">
        <v>0</v>
      </c>
      <c r="AA32" s="71">
        <v>32</v>
      </c>
      <c r="AB32" s="71"/>
      <c r="AC32" s="72"/>
      <c r="AD32" s="78" t="s">
        <v>656</v>
      </c>
      <c r="AE32" s="78">
        <v>834</v>
      </c>
      <c r="AF32" s="78">
        <v>34169</v>
      </c>
      <c r="AG32" s="78">
        <v>21576</v>
      </c>
      <c r="AH32" s="78">
        <v>4885</v>
      </c>
      <c r="AI32" s="78"/>
      <c r="AJ32" s="78" t="s">
        <v>721</v>
      </c>
      <c r="AK32" s="78" t="s">
        <v>760</v>
      </c>
      <c r="AL32" s="82" t="s">
        <v>800</v>
      </c>
      <c r="AM32" s="78"/>
      <c r="AN32" s="80">
        <v>41159.379641203705</v>
      </c>
      <c r="AO32" s="82" t="s">
        <v>856</v>
      </c>
      <c r="AP32" s="78" t="b">
        <v>0</v>
      </c>
      <c r="AQ32" s="78" t="b">
        <v>0</v>
      </c>
      <c r="AR32" s="78" t="b">
        <v>1</v>
      </c>
      <c r="AS32" s="78"/>
      <c r="AT32" s="78">
        <v>520</v>
      </c>
      <c r="AU32" s="82" t="s">
        <v>893</v>
      </c>
      <c r="AV32" s="78" t="b">
        <v>1</v>
      </c>
      <c r="AW32" s="78" t="s">
        <v>934</v>
      </c>
      <c r="AX32" s="82" t="s">
        <v>964</v>
      </c>
      <c r="AY32" s="78" t="s">
        <v>66</v>
      </c>
      <c r="AZ32" s="78" t="str">
        <f>REPLACE(INDEX(GroupVertices[Group],MATCH(Vertices[[#This Row],[Vertex]],GroupVertices[Vertex],0)),1,1,"")</f>
        <v>2</v>
      </c>
      <c r="BA32" s="48" t="s">
        <v>338</v>
      </c>
      <c r="BB32" s="48" t="s">
        <v>338</v>
      </c>
      <c r="BC32" s="48" t="s">
        <v>351</v>
      </c>
      <c r="BD32" s="48" t="s">
        <v>351</v>
      </c>
      <c r="BE32" s="48" t="s">
        <v>375</v>
      </c>
      <c r="BF32" s="48" t="s">
        <v>375</v>
      </c>
      <c r="BG32" s="116" t="s">
        <v>1445</v>
      </c>
      <c r="BH32" s="116" t="s">
        <v>1445</v>
      </c>
      <c r="BI32" s="116" t="s">
        <v>1479</v>
      </c>
      <c r="BJ32" s="116" t="s">
        <v>1479</v>
      </c>
      <c r="BK32" s="116">
        <v>0</v>
      </c>
      <c r="BL32" s="120">
        <v>0</v>
      </c>
      <c r="BM32" s="116">
        <v>0</v>
      </c>
      <c r="BN32" s="120">
        <v>0</v>
      </c>
      <c r="BO32" s="116">
        <v>0</v>
      </c>
      <c r="BP32" s="120">
        <v>0</v>
      </c>
      <c r="BQ32" s="116">
        <v>9</v>
      </c>
      <c r="BR32" s="120">
        <v>100</v>
      </c>
      <c r="BS32" s="116">
        <v>9</v>
      </c>
      <c r="BT32" s="2"/>
      <c r="BU32" s="3"/>
      <c r="BV32" s="3"/>
      <c r="BW32" s="3"/>
      <c r="BX32" s="3"/>
    </row>
    <row r="33" spans="1:76" ht="15">
      <c r="A33" s="64" t="s">
        <v>222</v>
      </c>
      <c r="B33" s="65"/>
      <c r="C33" s="65" t="s">
        <v>64</v>
      </c>
      <c r="D33" s="66">
        <v>162.204333905816</v>
      </c>
      <c r="E33" s="68"/>
      <c r="F33" s="100" t="s">
        <v>400</v>
      </c>
      <c r="G33" s="65"/>
      <c r="H33" s="69" t="s">
        <v>222</v>
      </c>
      <c r="I33" s="70"/>
      <c r="J33" s="70"/>
      <c r="K33" s="69" t="s">
        <v>1033</v>
      </c>
      <c r="L33" s="73">
        <v>629.0826959630217</v>
      </c>
      <c r="M33" s="74">
        <v>6366.8505859375</v>
      </c>
      <c r="N33" s="74">
        <v>7848.359375</v>
      </c>
      <c r="O33" s="75"/>
      <c r="P33" s="76"/>
      <c r="Q33" s="76"/>
      <c r="R33" s="86"/>
      <c r="S33" s="48">
        <v>1</v>
      </c>
      <c r="T33" s="48">
        <v>7</v>
      </c>
      <c r="U33" s="49">
        <v>207.112987</v>
      </c>
      <c r="V33" s="49">
        <v>0.006289</v>
      </c>
      <c r="W33" s="49">
        <v>0.028429</v>
      </c>
      <c r="X33" s="49">
        <v>1.789717</v>
      </c>
      <c r="Y33" s="49">
        <v>0.16666666666666666</v>
      </c>
      <c r="Z33" s="49">
        <v>0.14285714285714285</v>
      </c>
      <c r="AA33" s="71">
        <v>33</v>
      </c>
      <c r="AB33" s="71"/>
      <c r="AC33" s="72"/>
      <c r="AD33" s="78" t="s">
        <v>657</v>
      </c>
      <c r="AE33" s="78">
        <v>180</v>
      </c>
      <c r="AF33" s="78">
        <v>62</v>
      </c>
      <c r="AG33" s="78">
        <v>2226</v>
      </c>
      <c r="AH33" s="78">
        <v>29516</v>
      </c>
      <c r="AI33" s="78"/>
      <c r="AJ33" s="78"/>
      <c r="AK33" s="78"/>
      <c r="AL33" s="78"/>
      <c r="AM33" s="78"/>
      <c r="AN33" s="80">
        <v>41832.35634259259</v>
      </c>
      <c r="AO33" s="82" t="s">
        <v>857</v>
      </c>
      <c r="AP33" s="78" t="b">
        <v>1</v>
      </c>
      <c r="AQ33" s="78" t="b">
        <v>0</v>
      </c>
      <c r="AR33" s="78" t="b">
        <v>1</v>
      </c>
      <c r="AS33" s="78"/>
      <c r="AT33" s="78">
        <v>3</v>
      </c>
      <c r="AU33" s="82" t="s">
        <v>893</v>
      </c>
      <c r="AV33" s="78" t="b">
        <v>0</v>
      </c>
      <c r="AW33" s="78" t="s">
        <v>934</v>
      </c>
      <c r="AX33" s="82" t="s">
        <v>965</v>
      </c>
      <c r="AY33" s="78" t="s">
        <v>66</v>
      </c>
      <c r="AZ33" s="78" t="str">
        <f>REPLACE(INDEX(GroupVertices[Group],MATCH(Vertices[[#This Row],[Vertex]],GroupVertices[Vertex],0)),1,1,"")</f>
        <v>4</v>
      </c>
      <c r="BA33" s="48"/>
      <c r="BB33" s="48"/>
      <c r="BC33" s="48"/>
      <c r="BD33" s="48"/>
      <c r="BE33" s="48"/>
      <c r="BF33" s="48"/>
      <c r="BG33" s="116" t="s">
        <v>1446</v>
      </c>
      <c r="BH33" s="116" t="s">
        <v>1446</v>
      </c>
      <c r="BI33" s="116" t="s">
        <v>1480</v>
      </c>
      <c r="BJ33" s="116" t="s">
        <v>1480</v>
      </c>
      <c r="BK33" s="116">
        <v>0</v>
      </c>
      <c r="BL33" s="120">
        <v>0</v>
      </c>
      <c r="BM33" s="116">
        <v>0</v>
      </c>
      <c r="BN33" s="120">
        <v>0</v>
      </c>
      <c r="BO33" s="116">
        <v>0</v>
      </c>
      <c r="BP33" s="120">
        <v>0</v>
      </c>
      <c r="BQ33" s="116">
        <v>16</v>
      </c>
      <c r="BR33" s="120">
        <v>100</v>
      </c>
      <c r="BS33" s="116">
        <v>16</v>
      </c>
      <c r="BT33" s="2"/>
      <c r="BU33" s="3"/>
      <c r="BV33" s="3"/>
      <c r="BW33" s="3"/>
      <c r="BX33" s="3"/>
    </row>
    <row r="34" spans="1:76" ht="15">
      <c r="A34" s="64" t="s">
        <v>223</v>
      </c>
      <c r="B34" s="65"/>
      <c r="C34" s="65" t="s">
        <v>64</v>
      </c>
      <c r="D34" s="66">
        <v>170.34215380700974</v>
      </c>
      <c r="E34" s="68"/>
      <c r="F34" s="100" t="s">
        <v>401</v>
      </c>
      <c r="G34" s="65"/>
      <c r="H34" s="69" t="s">
        <v>223</v>
      </c>
      <c r="I34" s="70"/>
      <c r="J34" s="70"/>
      <c r="K34" s="69" t="s">
        <v>1034</v>
      </c>
      <c r="L34" s="73">
        <v>629.0826959630217</v>
      </c>
      <c r="M34" s="74">
        <v>6486.7919921875</v>
      </c>
      <c r="N34" s="74">
        <v>7090.404296875</v>
      </c>
      <c r="O34" s="75"/>
      <c r="P34" s="76"/>
      <c r="Q34" s="76"/>
      <c r="R34" s="86"/>
      <c r="S34" s="48">
        <v>2</v>
      </c>
      <c r="T34" s="48">
        <v>7</v>
      </c>
      <c r="U34" s="49">
        <v>207.112987</v>
      </c>
      <c r="V34" s="49">
        <v>0.006289</v>
      </c>
      <c r="W34" s="49">
        <v>0.028429</v>
      </c>
      <c r="X34" s="49">
        <v>1.789717</v>
      </c>
      <c r="Y34" s="49">
        <v>0.14285714285714285</v>
      </c>
      <c r="Z34" s="49">
        <v>0.2857142857142857</v>
      </c>
      <c r="AA34" s="71">
        <v>34</v>
      </c>
      <c r="AB34" s="71"/>
      <c r="AC34" s="72"/>
      <c r="AD34" s="78" t="s">
        <v>658</v>
      </c>
      <c r="AE34" s="78">
        <v>841</v>
      </c>
      <c r="AF34" s="78">
        <v>1894</v>
      </c>
      <c r="AG34" s="78">
        <v>2841</v>
      </c>
      <c r="AH34" s="78">
        <v>5612</v>
      </c>
      <c r="AI34" s="78"/>
      <c r="AJ34" s="78" t="s">
        <v>722</v>
      </c>
      <c r="AK34" s="78"/>
      <c r="AL34" s="82" t="s">
        <v>801</v>
      </c>
      <c r="AM34" s="78"/>
      <c r="AN34" s="80">
        <v>41545.38141203704</v>
      </c>
      <c r="AO34" s="82" t="s">
        <v>858</v>
      </c>
      <c r="AP34" s="78" t="b">
        <v>1</v>
      </c>
      <c r="AQ34" s="78" t="b">
        <v>0</v>
      </c>
      <c r="AR34" s="78" t="b">
        <v>1</v>
      </c>
      <c r="AS34" s="78"/>
      <c r="AT34" s="78">
        <v>12</v>
      </c>
      <c r="AU34" s="82" t="s">
        <v>893</v>
      </c>
      <c r="AV34" s="78" t="b">
        <v>0</v>
      </c>
      <c r="AW34" s="78" t="s">
        <v>934</v>
      </c>
      <c r="AX34" s="82" t="s">
        <v>966</v>
      </c>
      <c r="AY34" s="78" t="s">
        <v>66</v>
      </c>
      <c r="AZ34" s="78" t="str">
        <f>REPLACE(INDEX(GroupVertices[Group],MATCH(Vertices[[#This Row],[Vertex]],GroupVertices[Vertex],0)),1,1,"")</f>
        <v>4</v>
      </c>
      <c r="BA34" s="48" t="s">
        <v>329</v>
      </c>
      <c r="BB34" s="48" t="s">
        <v>329</v>
      </c>
      <c r="BC34" s="48" t="s">
        <v>345</v>
      </c>
      <c r="BD34" s="48" t="s">
        <v>345</v>
      </c>
      <c r="BE34" s="48" t="s">
        <v>360</v>
      </c>
      <c r="BF34" s="48" t="s">
        <v>360</v>
      </c>
      <c r="BG34" s="116" t="s">
        <v>1447</v>
      </c>
      <c r="BH34" s="116" t="s">
        <v>1462</v>
      </c>
      <c r="BI34" s="116" t="s">
        <v>1481</v>
      </c>
      <c r="BJ34" s="116" t="s">
        <v>1494</v>
      </c>
      <c r="BK34" s="116">
        <v>0</v>
      </c>
      <c r="BL34" s="120">
        <v>0</v>
      </c>
      <c r="BM34" s="116">
        <v>0</v>
      </c>
      <c r="BN34" s="120">
        <v>0</v>
      </c>
      <c r="BO34" s="116">
        <v>0</v>
      </c>
      <c r="BP34" s="120">
        <v>0</v>
      </c>
      <c r="BQ34" s="116">
        <v>55</v>
      </c>
      <c r="BR34" s="120">
        <v>100</v>
      </c>
      <c r="BS34" s="116">
        <v>55</v>
      </c>
      <c r="BT34" s="2"/>
      <c r="BU34" s="3"/>
      <c r="BV34" s="3"/>
      <c r="BW34" s="3"/>
      <c r="BX34" s="3"/>
    </row>
    <row r="35" spans="1:76" ht="15">
      <c r="A35" s="64" t="s">
        <v>270</v>
      </c>
      <c r="B35" s="65"/>
      <c r="C35" s="65" t="s">
        <v>64</v>
      </c>
      <c r="D35" s="66">
        <v>611.6367597481076</v>
      </c>
      <c r="E35" s="68"/>
      <c r="F35" s="100" t="s">
        <v>922</v>
      </c>
      <c r="G35" s="65"/>
      <c r="H35" s="69" t="s">
        <v>270</v>
      </c>
      <c r="I35" s="70"/>
      <c r="J35" s="70"/>
      <c r="K35" s="69" t="s">
        <v>1035</v>
      </c>
      <c r="L35" s="73">
        <v>1</v>
      </c>
      <c r="M35" s="74">
        <v>6437.623046875</v>
      </c>
      <c r="N35" s="74">
        <v>9468.052734375</v>
      </c>
      <c r="O35" s="75"/>
      <c r="P35" s="76"/>
      <c r="Q35" s="76"/>
      <c r="R35" s="86"/>
      <c r="S35" s="48">
        <v>2</v>
      </c>
      <c r="T35" s="48">
        <v>0</v>
      </c>
      <c r="U35" s="49">
        <v>0</v>
      </c>
      <c r="V35" s="49">
        <v>0.004505</v>
      </c>
      <c r="W35" s="49">
        <v>0.007999</v>
      </c>
      <c r="X35" s="49">
        <v>0.584645</v>
      </c>
      <c r="Y35" s="49">
        <v>1</v>
      </c>
      <c r="Z35" s="49">
        <v>0</v>
      </c>
      <c r="AA35" s="71">
        <v>35</v>
      </c>
      <c r="AB35" s="71"/>
      <c r="AC35" s="72"/>
      <c r="AD35" s="78" t="s">
        <v>659</v>
      </c>
      <c r="AE35" s="78">
        <v>3412</v>
      </c>
      <c r="AF35" s="78">
        <v>101239</v>
      </c>
      <c r="AG35" s="78">
        <v>18840</v>
      </c>
      <c r="AH35" s="78">
        <v>13503</v>
      </c>
      <c r="AI35" s="78"/>
      <c r="AJ35" s="78" t="s">
        <v>723</v>
      </c>
      <c r="AK35" s="78"/>
      <c r="AL35" s="82" t="s">
        <v>802</v>
      </c>
      <c r="AM35" s="78"/>
      <c r="AN35" s="80">
        <v>39732.36641203704</v>
      </c>
      <c r="AO35" s="82" t="s">
        <v>859</v>
      </c>
      <c r="AP35" s="78" t="b">
        <v>0</v>
      </c>
      <c r="AQ35" s="78" t="b">
        <v>0</v>
      </c>
      <c r="AR35" s="78" t="b">
        <v>1</v>
      </c>
      <c r="AS35" s="78"/>
      <c r="AT35" s="78">
        <v>876</v>
      </c>
      <c r="AU35" s="82" t="s">
        <v>893</v>
      </c>
      <c r="AV35" s="78" t="b">
        <v>1</v>
      </c>
      <c r="AW35" s="78" t="s">
        <v>934</v>
      </c>
      <c r="AX35" s="82" t="s">
        <v>967</v>
      </c>
      <c r="AY35" s="78" t="s">
        <v>65</v>
      </c>
      <c r="AZ35" s="78" t="str">
        <f>REPLACE(INDEX(GroupVertices[Group],MATCH(Vertices[[#This Row],[Vertex]],GroupVertices[Vertex],0)),1,1,"")</f>
        <v>4</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271</v>
      </c>
      <c r="B36" s="65"/>
      <c r="C36" s="65" t="s">
        <v>64</v>
      </c>
      <c r="D36" s="66">
        <v>194.05821300595807</v>
      </c>
      <c r="E36" s="68"/>
      <c r="F36" s="100" t="s">
        <v>923</v>
      </c>
      <c r="G36" s="65"/>
      <c r="H36" s="69" t="s">
        <v>271</v>
      </c>
      <c r="I36" s="70"/>
      <c r="J36" s="70"/>
      <c r="K36" s="69" t="s">
        <v>1036</v>
      </c>
      <c r="L36" s="73">
        <v>1</v>
      </c>
      <c r="M36" s="74">
        <v>7062.32177734375</v>
      </c>
      <c r="N36" s="74">
        <v>8296.630859375</v>
      </c>
      <c r="O36" s="75"/>
      <c r="P36" s="76"/>
      <c r="Q36" s="76"/>
      <c r="R36" s="86"/>
      <c r="S36" s="48">
        <v>2</v>
      </c>
      <c r="T36" s="48">
        <v>0</v>
      </c>
      <c r="U36" s="49">
        <v>0</v>
      </c>
      <c r="V36" s="49">
        <v>0.004505</v>
      </c>
      <c r="W36" s="49">
        <v>0.007999</v>
      </c>
      <c r="X36" s="49">
        <v>0.584645</v>
      </c>
      <c r="Y36" s="49">
        <v>1</v>
      </c>
      <c r="Z36" s="49">
        <v>0</v>
      </c>
      <c r="AA36" s="71">
        <v>36</v>
      </c>
      <c r="AB36" s="71"/>
      <c r="AC36" s="72"/>
      <c r="AD36" s="78" t="s">
        <v>660</v>
      </c>
      <c r="AE36" s="78">
        <v>530</v>
      </c>
      <c r="AF36" s="78">
        <v>7233</v>
      </c>
      <c r="AG36" s="78">
        <v>3982</v>
      </c>
      <c r="AH36" s="78">
        <v>3075</v>
      </c>
      <c r="AI36" s="78"/>
      <c r="AJ36" s="78" t="s">
        <v>724</v>
      </c>
      <c r="AK36" s="78" t="s">
        <v>760</v>
      </c>
      <c r="AL36" s="82" t="s">
        <v>803</v>
      </c>
      <c r="AM36" s="78"/>
      <c r="AN36" s="80">
        <v>41157.460752314815</v>
      </c>
      <c r="AO36" s="82" t="s">
        <v>860</v>
      </c>
      <c r="AP36" s="78" t="b">
        <v>1</v>
      </c>
      <c r="AQ36" s="78" t="b">
        <v>0</v>
      </c>
      <c r="AR36" s="78" t="b">
        <v>0</v>
      </c>
      <c r="AS36" s="78"/>
      <c r="AT36" s="78">
        <v>93</v>
      </c>
      <c r="AU36" s="82" t="s">
        <v>893</v>
      </c>
      <c r="AV36" s="78" t="b">
        <v>1</v>
      </c>
      <c r="AW36" s="78" t="s">
        <v>934</v>
      </c>
      <c r="AX36" s="82" t="s">
        <v>968</v>
      </c>
      <c r="AY36" s="78" t="s">
        <v>65</v>
      </c>
      <c r="AZ36" s="78" t="str">
        <f>REPLACE(INDEX(GroupVertices[Group],MATCH(Vertices[[#This Row],[Vertex]],GroupVertices[Vertex],0)),1,1,"")</f>
        <v>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237</v>
      </c>
      <c r="B37" s="65"/>
      <c r="C37" s="65" t="s">
        <v>64</v>
      </c>
      <c r="D37" s="66">
        <v>183.62385768504973</v>
      </c>
      <c r="E37" s="68"/>
      <c r="F37" s="100" t="s">
        <v>413</v>
      </c>
      <c r="G37" s="65"/>
      <c r="H37" s="69" t="s">
        <v>237</v>
      </c>
      <c r="I37" s="70"/>
      <c r="J37" s="70"/>
      <c r="K37" s="69" t="s">
        <v>1037</v>
      </c>
      <c r="L37" s="73">
        <v>63.672921258820026</v>
      </c>
      <c r="M37" s="74">
        <v>7005.1708984375</v>
      </c>
      <c r="N37" s="74">
        <v>6059.5888671875</v>
      </c>
      <c r="O37" s="75"/>
      <c r="P37" s="76"/>
      <c r="Q37" s="76"/>
      <c r="R37" s="86"/>
      <c r="S37" s="48">
        <v>2</v>
      </c>
      <c r="T37" s="48">
        <v>1</v>
      </c>
      <c r="U37" s="49">
        <v>20.666667</v>
      </c>
      <c r="V37" s="49">
        <v>0.004831</v>
      </c>
      <c r="W37" s="49">
        <v>0.012356</v>
      </c>
      <c r="X37" s="49">
        <v>0.85089</v>
      </c>
      <c r="Y37" s="49">
        <v>0.3333333333333333</v>
      </c>
      <c r="Z37" s="49">
        <v>0</v>
      </c>
      <c r="AA37" s="71">
        <v>37</v>
      </c>
      <c r="AB37" s="71"/>
      <c r="AC37" s="72"/>
      <c r="AD37" s="78" t="s">
        <v>661</v>
      </c>
      <c r="AE37" s="78">
        <v>4928</v>
      </c>
      <c r="AF37" s="78">
        <v>4884</v>
      </c>
      <c r="AG37" s="78">
        <v>14152</v>
      </c>
      <c r="AH37" s="78">
        <v>12552</v>
      </c>
      <c r="AI37" s="78"/>
      <c r="AJ37" s="78" t="s">
        <v>725</v>
      </c>
      <c r="AK37" s="78" t="s">
        <v>601</v>
      </c>
      <c r="AL37" s="82" t="s">
        <v>804</v>
      </c>
      <c r="AM37" s="78"/>
      <c r="AN37" s="80">
        <v>40655.70520833333</v>
      </c>
      <c r="AO37" s="82" t="s">
        <v>861</v>
      </c>
      <c r="AP37" s="78" t="b">
        <v>0</v>
      </c>
      <c r="AQ37" s="78" t="b">
        <v>0</v>
      </c>
      <c r="AR37" s="78" t="b">
        <v>1</v>
      </c>
      <c r="AS37" s="78"/>
      <c r="AT37" s="78">
        <v>67</v>
      </c>
      <c r="AU37" s="82" t="s">
        <v>893</v>
      </c>
      <c r="AV37" s="78" t="b">
        <v>0</v>
      </c>
      <c r="AW37" s="78" t="s">
        <v>934</v>
      </c>
      <c r="AX37" s="82" t="s">
        <v>969</v>
      </c>
      <c r="AY37" s="78" t="s">
        <v>66</v>
      </c>
      <c r="AZ37" s="78" t="str">
        <f>REPLACE(INDEX(GroupVertices[Group],MATCH(Vertices[[#This Row],[Vertex]],GroupVertices[Vertex],0)),1,1,"")</f>
        <v>4</v>
      </c>
      <c r="BA37" s="48"/>
      <c r="BB37" s="48"/>
      <c r="BC37" s="48"/>
      <c r="BD37" s="48"/>
      <c r="BE37" s="48"/>
      <c r="BF37" s="48"/>
      <c r="BG37" s="116" t="s">
        <v>1448</v>
      </c>
      <c r="BH37" s="116" t="s">
        <v>1448</v>
      </c>
      <c r="BI37" s="116" t="s">
        <v>1482</v>
      </c>
      <c r="BJ37" s="116" t="s">
        <v>1482</v>
      </c>
      <c r="BK37" s="116">
        <v>0</v>
      </c>
      <c r="BL37" s="120">
        <v>0</v>
      </c>
      <c r="BM37" s="116">
        <v>0</v>
      </c>
      <c r="BN37" s="120">
        <v>0</v>
      </c>
      <c r="BO37" s="116">
        <v>0</v>
      </c>
      <c r="BP37" s="120">
        <v>0</v>
      </c>
      <c r="BQ37" s="116">
        <v>16</v>
      </c>
      <c r="BR37" s="120">
        <v>100</v>
      </c>
      <c r="BS37" s="116">
        <v>16</v>
      </c>
      <c r="BT37" s="2"/>
      <c r="BU37" s="3"/>
      <c r="BV37" s="3"/>
      <c r="BW37" s="3"/>
      <c r="BX37" s="3"/>
    </row>
    <row r="38" spans="1:76" ht="15">
      <c r="A38" s="64" t="s">
        <v>225</v>
      </c>
      <c r="B38" s="65"/>
      <c r="C38" s="65" t="s">
        <v>64</v>
      </c>
      <c r="D38" s="66">
        <v>176.33002565570467</v>
      </c>
      <c r="E38" s="68"/>
      <c r="F38" s="100" t="s">
        <v>403</v>
      </c>
      <c r="G38" s="65"/>
      <c r="H38" s="69" t="s">
        <v>225</v>
      </c>
      <c r="I38" s="70"/>
      <c r="J38" s="70"/>
      <c r="K38" s="69" t="s">
        <v>1038</v>
      </c>
      <c r="L38" s="73">
        <v>1</v>
      </c>
      <c r="M38" s="74">
        <v>9796.486328125</v>
      </c>
      <c r="N38" s="74">
        <v>7105.171875</v>
      </c>
      <c r="O38" s="75"/>
      <c r="P38" s="76"/>
      <c r="Q38" s="76"/>
      <c r="R38" s="86"/>
      <c r="S38" s="48">
        <v>0</v>
      </c>
      <c r="T38" s="48">
        <v>1</v>
      </c>
      <c r="U38" s="49">
        <v>0</v>
      </c>
      <c r="V38" s="49">
        <v>0.004425</v>
      </c>
      <c r="W38" s="49">
        <v>0.002332</v>
      </c>
      <c r="X38" s="49">
        <v>0.511435</v>
      </c>
      <c r="Y38" s="49">
        <v>0</v>
      </c>
      <c r="Z38" s="49">
        <v>0</v>
      </c>
      <c r="AA38" s="71">
        <v>38</v>
      </c>
      <c r="AB38" s="71"/>
      <c r="AC38" s="72"/>
      <c r="AD38" s="78" t="s">
        <v>662</v>
      </c>
      <c r="AE38" s="78">
        <v>2909</v>
      </c>
      <c r="AF38" s="78">
        <v>3242</v>
      </c>
      <c r="AG38" s="78">
        <v>4458</v>
      </c>
      <c r="AH38" s="78">
        <v>7122</v>
      </c>
      <c r="AI38" s="78"/>
      <c r="AJ38" s="78" t="s">
        <v>726</v>
      </c>
      <c r="AK38" s="78" t="s">
        <v>592</v>
      </c>
      <c r="AL38" s="82" t="s">
        <v>805</v>
      </c>
      <c r="AM38" s="78"/>
      <c r="AN38" s="80">
        <v>41571.25424768519</v>
      </c>
      <c r="AO38" s="82" t="s">
        <v>862</v>
      </c>
      <c r="AP38" s="78" t="b">
        <v>0</v>
      </c>
      <c r="AQ38" s="78" t="b">
        <v>0</v>
      </c>
      <c r="AR38" s="78" t="b">
        <v>0</v>
      </c>
      <c r="AS38" s="78"/>
      <c r="AT38" s="78">
        <v>119</v>
      </c>
      <c r="AU38" s="82" t="s">
        <v>893</v>
      </c>
      <c r="AV38" s="78" t="b">
        <v>0</v>
      </c>
      <c r="AW38" s="78" t="s">
        <v>934</v>
      </c>
      <c r="AX38" s="82" t="s">
        <v>970</v>
      </c>
      <c r="AY38" s="78" t="s">
        <v>66</v>
      </c>
      <c r="AZ38" s="78" t="str">
        <f>REPLACE(INDEX(GroupVertices[Group],MATCH(Vertices[[#This Row],[Vertex]],GroupVertices[Vertex],0)),1,1,"")</f>
        <v>5</v>
      </c>
      <c r="BA38" s="48"/>
      <c r="BB38" s="48"/>
      <c r="BC38" s="48"/>
      <c r="BD38" s="48"/>
      <c r="BE38" s="48"/>
      <c r="BF38" s="48"/>
      <c r="BG38" s="116" t="s">
        <v>1443</v>
      </c>
      <c r="BH38" s="116" t="s">
        <v>1443</v>
      </c>
      <c r="BI38" s="116" t="s">
        <v>1476</v>
      </c>
      <c r="BJ38" s="116" t="s">
        <v>1476</v>
      </c>
      <c r="BK38" s="116">
        <v>0</v>
      </c>
      <c r="BL38" s="120">
        <v>0</v>
      </c>
      <c r="BM38" s="116">
        <v>0</v>
      </c>
      <c r="BN38" s="120">
        <v>0</v>
      </c>
      <c r="BO38" s="116">
        <v>0</v>
      </c>
      <c r="BP38" s="120">
        <v>0</v>
      </c>
      <c r="BQ38" s="116">
        <v>14</v>
      </c>
      <c r="BR38" s="120">
        <v>100</v>
      </c>
      <c r="BS38" s="116">
        <v>14</v>
      </c>
      <c r="BT38" s="2"/>
      <c r="BU38" s="3"/>
      <c r="BV38" s="3"/>
      <c r="BW38" s="3"/>
      <c r="BX38" s="3"/>
    </row>
    <row r="39" spans="1:76" ht="15">
      <c r="A39" s="64" t="s">
        <v>226</v>
      </c>
      <c r="B39" s="65"/>
      <c r="C39" s="65" t="s">
        <v>64</v>
      </c>
      <c r="D39" s="66">
        <v>162.0755147043233</v>
      </c>
      <c r="E39" s="68"/>
      <c r="F39" s="100" t="s">
        <v>404</v>
      </c>
      <c r="G39" s="65"/>
      <c r="H39" s="69" t="s">
        <v>226</v>
      </c>
      <c r="I39" s="70"/>
      <c r="J39" s="70"/>
      <c r="K39" s="69" t="s">
        <v>1039</v>
      </c>
      <c r="L39" s="73">
        <v>1</v>
      </c>
      <c r="M39" s="74">
        <v>197.73851013183594</v>
      </c>
      <c r="N39" s="74">
        <v>6896.2724609375</v>
      </c>
      <c r="O39" s="75"/>
      <c r="P39" s="76"/>
      <c r="Q39" s="76"/>
      <c r="R39" s="86"/>
      <c r="S39" s="48">
        <v>0</v>
      </c>
      <c r="T39" s="48">
        <v>3</v>
      </c>
      <c r="U39" s="49">
        <v>0</v>
      </c>
      <c r="V39" s="49">
        <v>0.005952</v>
      </c>
      <c r="W39" s="49">
        <v>0.026354</v>
      </c>
      <c r="X39" s="49">
        <v>0.834843</v>
      </c>
      <c r="Y39" s="49">
        <v>0.6666666666666666</v>
      </c>
      <c r="Z39" s="49">
        <v>0</v>
      </c>
      <c r="AA39" s="71">
        <v>39</v>
      </c>
      <c r="AB39" s="71"/>
      <c r="AC39" s="72"/>
      <c r="AD39" s="78" t="s">
        <v>663</v>
      </c>
      <c r="AE39" s="78">
        <v>89</v>
      </c>
      <c r="AF39" s="78">
        <v>33</v>
      </c>
      <c r="AG39" s="78">
        <v>50</v>
      </c>
      <c r="AH39" s="78">
        <v>68</v>
      </c>
      <c r="AI39" s="78"/>
      <c r="AJ39" s="78" t="s">
        <v>727</v>
      </c>
      <c r="AK39" s="78" t="s">
        <v>768</v>
      </c>
      <c r="AL39" s="78"/>
      <c r="AM39" s="78"/>
      <c r="AN39" s="80">
        <v>41325.608402777776</v>
      </c>
      <c r="AO39" s="82" t="s">
        <v>863</v>
      </c>
      <c r="AP39" s="78" t="b">
        <v>0</v>
      </c>
      <c r="AQ39" s="78" t="b">
        <v>0</v>
      </c>
      <c r="AR39" s="78" t="b">
        <v>1</v>
      </c>
      <c r="AS39" s="78"/>
      <c r="AT39" s="78">
        <v>0</v>
      </c>
      <c r="AU39" s="82" t="s">
        <v>900</v>
      </c>
      <c r="AV39" s="78" t="b">
        <v>0</v>
      </c>
      <c r="AW39" s="78" t="s">
        <v>934</v>
      </c>
      <c r="AX39" s="82" t="s">
        <v>971</v>
      </c>
      <c r="AY39" s="78" t="s">
        <v>66</v>
      </c>
      <c r="AZ39" s="78" t="str">
        <f>REPLACE(INDEX(GroupVertices[Group],MATCH(Vertices[[#This Row],[Vertex]],GroupVertices[Vertex],0)),1,1,"")</f>
        <v>1</v>
      </c>
      <c r="BA39" s="48"/>
      <c r="BB39" s="48"/>
      <c r="BC39" s="48"/>
      <c r="BD39" s="48"/>
      <c r="BE39" s="48" t="s">
        <v>361</v>
      </c>
      <c r="BF39" s="48" t="s">
        <v>361</v>
      </c>
      <c r="BG39" s="116" t="s">
        <v>1449</v>
      </c>
      <c r="BH39" s="116" t="s">
        <v>1449</v>
      </c>
      <c r="BI39" s="116" t="s">
        <v>1483</v>
      </c>
      <c r="BJ39" s="116" t="s">
        <v>1483</v>
      </c>
      <c r="BK39" s="116">
        <v>0</v>
      </c>
      <c r="BL39" s="120">
        <v>0</v>
      </c>
      <c r="BM39" s="116">
        <v>0</v>
      </c>
      <c r="BN39" s="120">
        <v>0</v>
      </c>
      <c r="BO39" s="116">
        <v>0</v>
      </c>
      <c r="BP39" s="120">
        <v>0</v>
      </c>
      <c r="BQ39" s="116">
        <v>14</v>
      </c>
      <c r="BR39" s="120">
        <v>100</v>
      </c>
      <c r="BS39" s="116">
        <v>14</v>
      </c>
      <c r="BT39" s="2"/>
      <c r="BU39" s="3"/>
      <c r="BV39" s="3"/>
      <c r="BW39" s="3"/>
      <c r="BX39" s="3"/>
    </row>
    <row r="40" spans="1:76" ht="15">
      <c r="A40" s="64" t="s">
        <v>230</v>
      </c>
      <c r="B40" s="65"/>
      <c r="C40" s="65" t="s">
        <v>64</v>
      </c>
      <c r="D40" s="66">
        <v>167.8723787714946</v>
      </c>
      <c r="E40" s="68"/>
      <c r="F40" s="100" t="s">
        <v>407</v>
      </c>
      <c r="G40" s="65"/>
      <c r="H40" s="69" t="s">
        <v>230</v>
      </c>
      <c r="I40" s="70"/>
      <c r="J40" s="70"/>
      <c r="K40" s="69" t="s">
        <v>1040</v>
      </c>
      <c r="L40" s="73">
        <v>12.682579056989416</v>
      </c>
      <c r="M40" s="74">
        <v>962.8504638671875</v>
      </c>
      <c r="N40" s="74">
        <v>7863.35595703125</v>
      </c>
      <c r="O40" s="75"/>
      <c r="P40" s="76"/>
      <c r="Q40" s="76"/>
      <c r="R40" s="86"/>
      <c r="S40" s="48">
        <v>3</v>
      </c>
      <c r="T40" s="48">
        <v>2</v>
      </c>
      <c r="U40" s="49">
        <v>3.852381</v>
      </c>
      <c r="V40" s="49">
        <v>0.006211</v>
      </c>
      <c r="W40" s="49">
        <v>0.035204</v>
      </c>
      <c r="X40" s="49">
        <v>1.072283</v>
      </c>
      <c r="Y40" s="49">
        <v>0.5833333333333334</v>
      </c>
      <c r="Z40" s="49">
        <v>0.25</v>
      </c>
      <c r="AA40" s="71">
        <v>40</v>
      </c>
      <c r="AB40" s="71"/>
      <c r="AC40" s="72"/>
      <c r="AD40" s="78" t="s">
        <v>664</v>
      </c>
      <c r="AE40" s="78">
        <v>2836</v>
      </c>
      <c r="AF40" s="78">
        <v>1338</v>
      </c>
      <c r="AG40" s="78">
        <v>1005</v>
      </c>
      <c r="AH40" s="78">
        <v>382</v>
      </c>
      <c r="AI40" s="78"/>
      <c r="AJ40" s="78" t="s">
        <v>728</v>
      </c>
      <c r="AK40" s="78" t="s">
        <v>769</v>
      </c>
      <c r="AL40" s="82" t="s">
        <v>806</v>
      </c>
      <c r="AM40" s="78"/>
      <c r="AN40" s="80">
        <v>40067.72927083333</v>
      </c>
      <c r="AO40" s="82" t="s">
        <v>864</v>
      </c>
      <c r="AP40" s="78" t="b">
        <v>0</v>
      </c>
      <c r="AQ40" s="78" t="b">
        <v>0</v>
      </c>
      <c r="AR40" s="78" t="b">
        <v>1</v>
      </c>
      <c r="AS40" s="78"/>
      <c r="AT40" s="78">
        <v>32</v>
      </c>
      <c r="AU40" s="82" t="s">
        <v>893</v>
      </c>
      <c r="AV40" s="78" t="b">
        <v>0</v>
      </c>
      <c r="AW40" s="78" t="s">
        <v>934</v>
      </c>
      <c r="AX40" s="82" t="s">
        <v>972</v>
      </c>
      <c r="AY40" s="78" t="s">
        <v>66</v>
      </c>
      <c r="AZ40" s="78" t="str">
        <f>REPLACE(INDEX(GroupVertices[Group],MATCH(Vertices[[#This Row],[Vertex]],GroupVertices[Vertex],0)),1,1,"")</f>
        <v>1</v>
      </c>
      <c r="BA40" s="48"/>
      <c r="BB40" s="48"/>
      <c r="BC40" s="48"/>
      <c r="BD40" s="48"/>
      <c r="BE40" s="48" t="s">
        <v>361</v>
      </c>
      <c r="BF40" s="48" t="s">
        <v>361</v>
      </c>
      <c r="BG40" s="116" t="s">
        <v>1449</v>
      </c>
      <c r="BH40" s="116" t="s">
        <v>1449</v>
      </c>
      <c r="BI40" s="116" t="s">
        <v>1483</v>
      </c>
      <c r="BJ40" s="116" t="s">
        <v>1483</v>
      </c>
      <c r="BK40" s="116">
        <v>0</v>
      </c>
      <c r="BL40" s="120">
        <v>0</v>
      </c>
      <c r="BM40" s="116">
        <v>0</v>
      </c>
      <c r="BN40" s="120">
        <v>0</v>
      </c>
      <c r="BO40" s="116">
        <v>0</v>
      </c>
      <c r="BP40" s="120">
        <v>0</v>
      </c>
      <c r="BQ40" s="116">
        <v>14</v>
      </c>
      <c r="BR40" s="120">
        <v>100</v>
      </c>
      <c r="BS40" s="116">
        <v>14</v>
      </c>
      <c r="BT40" s="2"/>
      <c r="BU40" s="3"/>
      <c r="BV40" s="3"/>
      <c r="BW40" s="3"/>
      <c r="BX40" s="3"/>
    </row>
    <row r="41" spans="1:76" ht="15">
      <c r="A41" s="64" t="s">
        <v>227</v>
      </c>
      <c r="B41" s="65"/>
      <c r="C41" s="65" t="s">
        <v>64</v>
      </c>
      <c r="D41" s="66">
        <v>163.97226639526747</v>
      </c>
      <c r="E41" s="68"/>
      <c r="F41" s="100" t="s">
        <v>405</v>
      </c>
      <c r="G41" s="65"/>
      <c r="H41" s="69" t="s">
        <v>227</v>
      </c>
      <c r="I41" s="70"/>
      <c r="J41" s="70"/>
      <c r="K41" s="69" t="s">
        <v>1041</v>
      </c>
      <c r="L41" s="73">
        <v>1</v>
      </c>
      <c r="M41" s="74">
        <v>4469.98828125</v>
      </c>
      <c r="N41" s="74">
        <v>8208.984375</v>
      </c>
      <c r="O41" s="75"/>
      <c r="P41" s="76"/>
      <c r="Q41" s="76"/>
      <c r="R41" s="86"/>
      <c r="S41" s="48">
        <v>1</v>
      </c>
      <c r="T41" s="48">
        <v>1</v>
      </c>
      <c r="U41" s="49">
        <v>0</v>
      </c>
      <c r="V41" s="49">
        <v>0.004902</v>
      </c>
      <c r="W41" s="49">
        <v>0.010095</v>
      </c>
      <c r="X41" s="49">
        <v>0.378761</v>
      </c>
      <c r="Y41" s="49">
        <v>0</v>
      </c>
      <c r="Z41" s="49">
        <v>1</v>
      </c>
      <c r="AA41" s="71">
        <v>41</v>
      </c>
      <c r="AB41" s="71"/>
      <c r="AC41" s="72"/>
      <c r="AD41" s="78" t="s">
        <v>665</v>
      </c>
      <c r="AE41" s="78">
        <v>884</v>
      </c>
      <c r="AF41" s="78">
        <v>460</v>
      </c>
      <c r="AG41" s="78">
        <v>1399</v>
      </c>
      <c r="AH41" s="78">
        <v>1106</v>
      </c>
      <c r="AI41" s="78"/>
      <c r="AJ41" s="78" t="s">
        <v>729</v>
      </c>
      <c r="AK41" s="78" t="s">
        <v>769</v>
      </c>
      <c r="AL41" s="82" t="s">
        <v>807</v>
      </c>
      <c r="AM41" s="78"/>
      <c r="AN41" s="80">
        <v>43441.424375</v>
      </c>
      <c r="AO41" s="82" t="s">
        <v>865</v>
      </c>
      <c r="AP41" s="78" t="b">
        <v>1</v>
      </c>
      <c r="AQ41" s="78" t="b">
        <v>0</v>
      </c>
      <c r="AR41" s="78" t="b">
        <v>1</v>
      </c>
      <c r="AS41" s="78"/>
      <c r="AT41" s="78">
        <v>13</v>
      </c>
      <c r="AU41" s="78"/>
      <c r="AV41" s="78" t="b">
        <v>0</v>
      </c>
      <c r="AW41" s="78" t="s">
        <v>934</v>
      </c>
      <c r="AX41" s="82" t="s">
        <v>973</v>
      </c>
      <c r="AY41" s="78" t="s">
        <v>66</v>
      </c>
      <c r="AZ41" s="78" t="str">
        <f>REPLACE(INDEX(GroupVertices[Group],MATCH(Vertices[[#This Row],[Vertex]],GroupVertices[Vertex],0)),1,1,"")</f>
        <v>1</v>
      </c>
      <c r="BA41" s="48"/>
      <c r="BB41" s="48"/>
      <c r="BC41" s="48"/>
      <c r="BD41" s="48"/>
      <c r="BE41" s="48"/>
      <c r="BF41" s="48"/>
      <c r="BG41" s="116" t="s">
        <v>1450</v>
      </c>
      <c r="BH41" s="116" t="s">
        <v>1450</v>
      </c>
      <c r="BI41" s="116" t="s">
        <v>1484</v>
      </c>
      <c r="BJ41" s="116" t="s">
        <v>1484</v>
      </c>
      <c r="BK41" s="116">
        <v>0</v>
      </c>
      <c r="BL41" s="120">
        <v>0</v>
      </c>
      <c r="BM41" s="116">
        <v>0</v>
      </c>
      <c r="BN41" s="120">
        <v>0</v>
      </c>
      <c r="BO41" s="116">
        <v>0</v>
      </c>
      <c r="BP41" s="120">
        <v>0</v>
      </c>
      <c r="BQ41" s="116">
        <v>15</v>
      </c>
      <c r="BR41" s="120">
        <v>100</v>
      </c>
      <c r="BS41" s="116">
        <v>15</v>
      </c>
      <c r="BT41" s="2"/>
      <c r="BU41" s="3"/>
      <c r="BV41" s="3"/>
      <c r="BW41" s="3"/>
      <c r="BX41" s="3"/>
    </row>
    <row r="42" spans="1:76" ht="15">
      <c r="A42" s="64" t="s">
        <v>231</v>
      </c>
      <c r="B42" s="65"/>
      <c r="C42" s="65" t="s">
        <v>64</v>
      </c>
      <c r="D42" s="66">
        <v>163.79902677946694</v>
      </c>
      <c r="E42" s="68"/>
      <c r="F42" s="100" t="s">
        <v>408</v>
      </c>
      <c r="G42" s="65"/>
      <c r="H42" s="69" t="s">
        <v>231</v>
      </c>
      <c r="I42" s="70"/>
      <c r="J42" s="70"/>
      <c r="K42" s="69" t="s">
        <v>1042</v>
      </c>
      <c r="L42" s="73">
        <v>1</v>
      </c>
      <c r="M42" s="74">
        <v>9227.47265625</v>
      </c>
      <c r="N42" s="74">
        <v>7458.07763671875</v>
      </c>
      <c r="O42" s="75"/>
      <c r="P42" s="76"/>
      <c r="Q42" s="76"/>
      <c r="R42" s="86"/>
      <c r="S42" s="48">
        <v>0</v>
      </c>
      <c r="T42" s="48">
        <v>2</v>
      </c>
      <c r="U42" s="49">
        <v>0</v>
      </c>
      <c r="V42" s="49">
        <v>0.005025</v>
      </c>
      <c r="W42" s="49">
        <v>0.014452</v>
      </c>
      <c r="X42" s="49">
        <v>0.645006</v>
      </c>
      <c r="Y42" s="49">
        <v>0.5</v>
      </c>
      <c r="Z42" s="49">
        <v>0</v>
      </c>
      <c r="AA42" s="71">
        <v>42</v>
      </c>
      <c r="AB42" s="71"/>
      <c r="AC42" s="72"/>
      <c r="AD42" s="78" t="s">
        <v>666</v>
      </c>
      <c r="AE42" s="78">
        <v>716</v>
      </c>
      <c r="AF42" s="78">
        <v>421</v>
      </c>
      <c r="AG42" s="78">
        <v>1458</v>
      </c>
      <c r="AH42" s="78">
        <v>1794</v>
      </c>
      <c r="AI42" s="78"/>
      <c r="AJ42" s="78" t="s">
        <v>730</v>
      </c>
      <c r="AK42" s="78"/>
      <c r="AL42" s="82" t="s">
        <v>808</v>
      </c>
      <c r="AM42" s="78"/>
      <c r="AN42" s="80">
        <v>43229.3028587963</v>
      </c>
      <c r="AO42" s="82" t="s">
        <v>866</v>
      </c>
      <c r="AP42" s="78" t="b">
        <v>0</v>
      </c>
      <c r="AQ42" s="78" t="b">
        <v>0</v>
      </c>
      <c r="AR42" s="78" t="b">
        <v>0</v>
      </c>
      <c r="AS42" s="78"/>
      <c r="AT42" s="78">
        <v>3</v>
      </c>
      <c r="AU42" s="82" t="s">
        <v>893</v>
      </c>
      <c r="AV42" s="78" t="b">
        <v>0</v>
      </c>
      <c r="AW42" s="78" t="s">
        <v>934</v>
      </c>
      <c r="AX42" s="82" t="s">
        <v>974</v>
      </c>
      <c r="AY42" s="78" t="s">
        <v>66</v>
      </c>
      <c r="AZ42" s="78" t="str">
        <f>REPLACE(INDEX(GroupVertices[Group],MATCH(Vertices[[#This Row],[Vertex]],GroupVertices[Vertex],0)),1,1,"")</f>
        <v>6</v>
      </c>
      <c r="BA42" s="48"/>
      <c r="BB42" s="48"/>
      <c r="BC42" s="48"/>
      <c r="BD42" s="48"/>
      <c r="BE42" s="48"/>
      <c r="BF42" s="48"/>
      <c r="BG42" s="116" t="s">
        <v>1448</v>
      </c>
      <c r="BH42" s="116" t="s">
        <v>1448</v>
      </c>
      <c r="BI42" s="116" t="s">
        <v>1482</v>
      </c>
      <c r="BJ42" s="116" t="s">
        <v>1482</v>
      </c>
      <c r="BK42" s="116">
        <v>0</v>
      </c>
      <c r="BL42" s="120">
        <v>0</v>
      </c>
      <c r="BM42" s="116">
        <v>0</v>
      </c>
      <c r="BN42" s="120">
        <v>0</v>
      </c>
      <c r="BO42" s="116">
        <v>0</v>
      </c>
      <c r="BP42" s="120">
        <v>0</v>
      </c>
      <c r="BQ42" s="116">
        <v>30</v>
      </c>
      <c r="BR42" s="120">
        <v>100</v>
      </c>
      <c r="BS42" s="116">
        <v>30</v>
      </c>
      <c r="BT42" s="2"/>
      <c r="BU42" s="3"/>
      <c r="BV42" s="3"/>
      <c r="BW42" s="3"/>
      <c r="BX42" s="3"/>
    </row>
    <row r="43" spans="1:76" ht="15">
      <c r="A43" s="64" t="s">
        <v>248</v>
      </c>
      <c r="B43" s="65"/>
      <c r="C43" s="65" t="s">
        <v>64</v>
      </c>
      <c r="D43" s="66">
        <v>163.51917816932766</v>
      </c>
      <c r="E43" s="68"/>
      <c r="F43" s="100" t="s">
        <v>424</v>
      </c>
      <c r="G43" s="65"/>
      <c r="H43" s="69" t="s">
        <v>248</v>
      </c>
      <c r="I43" s="70"/>
      <c r="J43" s="70"/>
      <c r="K43" s="69" t="s">
        <v>1043</v>
      </c>
      <c r="L43" s="73">
        <v>1410.267695049823</v>
      </c>
      <c r="M43" s="74">
        <v>8669.9873046875</v>
      </c>
      <c r="N43" s="74">
        <v>8513.423828125</v>
      </c>
      <c r="O43" s="75"/>
      <c r="P43" s="76"/>
      <c r="Q43" s="76"/>
      <c r="R43" s="86"/>
      <c r="S43" s="48">
        <v>6</v>
      </c>
      <c r="T43" s="48">
        <v>2</v>
      </c>
      <c r="U43" s="49">
        <v>464.712121</v>
      </c>
      <c r="V43" s="49">
        <v>0.006494</v>
      </c>
      <c r="W43" s="49">
        <v>0.03097</v>
      </c>
      <c r="X43" s="49">
        <v>2.192611</v>
      </c>
      <c r="Y43" s="49">
        <v>0.07142857142857142</v>
      </c>
      <c r="Z43" s="49">
        <v>0.14285714285714285</v>
      </c>
      <c r="AA43" s="71">
        <v>43</v>
      </c>
      <c r="AB43" s="71"/>
      <c r="AC43" s="72"/>
      <c r="AD43" s="78" t="s">
        <v>667</v>
      </c>
      <c r="AE43" s="78">
        <v>335</v>
      </c>
      <c r="AF43" s="78">
        <v>358</v>
      </c>
      <c r="AG43" s="78">
        <v>287</v>
      </c>
      <c r="AH43" s="78">
        <v>2024</v>
      </c>
      <c r="AI43" s="78"/>
      <c r="AJ43" s="78" t="s">
        <v>731</v>
      </c>
      <c r="AK43" s="78"/>
      <c r="AL43" s="78"/>
      <c r="AM43" s="78"/>
      <c r="AN43" s="80">
        <v>40926.76188657407</v>
      </c>
      <c r="AO43" s="82" t="s">
        <v>867</v>
      </c>
      <c r="AP43" s="78" t="b">
        <v>1</v>
      </c>
      <c r="AQ43" s="78" t="b">
        <v>0</v>
      </c>
      <c r="AR43" s="78" t="b">
        <v>1</v>
      </c>
      <c r="AS43" s="78"/>
      <c r="AT43" s="78">
        <v>6</v>
      </c>
      <c r="AU43" s="82" t="s">
        <v>893</v>
      </c>
      <c r="AV43" s="78" t="b">
        <v>0</v>
      </c>
      <c r="AW43" s="78" t="s">
        <v>934</v>
      </c>
      <c r="AX43" s="82" t="s">
        <v>975</v>
      </c>
      <c r="AY43" s="78" t="s">
        <v>66</v>
      </c>
      <c r="AZ43" s="78" t="str">
        <f>REPLACE(INDEX(GroupVertices[Group],MATCH(Vertices[[#This Row],[Vertex]],GroupVertices[Vertex],0)),1,1,"")</f>
        <v>6</v>
      </c>
      <c r="BA43" s="48"/>
      <c r="BB43" s="48"/>
      <c r="BC43" s="48"/>
      <c r="BD43" s="48"/>
      <c r="BE43" s="48" t="s">
        <v>374</v>
      </c>
      <c r="BF43" s="48" t="s">
        <v>374</v>
      </c>
      <c r="BG43" s="116" t="s">
        <v>1276</v>
      </c>
      <c r="BH43" s="116" t="s">
        <v>1276</v>
      </c>
      <c r="BI43" s="116" t="s">
        <v>1363</v>
      </c>
      <c r="BJ43" s="116" t="s">
        <v>1363</v>
      </c>
      <c r="BK43" s="116">
        <v>0</v>
      </c>
      <c r="BL43" s="120">
        <v>0</v>
      </c>
      <c r="BM43" s="116">
        <v>0</v>
      </c>
      <c r="BN43" s="120">
        <v>0</v>
      </c>
      <c r="BO43" s="116">
        <v>0</v>
      </c>
      <c r="BP43" s="120">
        <v>0</v>
      </c>
      <c r="BQ43" s="116">
        <v>39</v>
      </c>
      <c r="BR43" s="120">
        <v>100</v>
      </c>
      <c r="BS43" s="116">
        <v>39</v>
      </c>
      <c r="BT43" s="2"/>
      <c r="BU43" s="3"/>
      <c r="BV43" s="3"/>
      <c r="BW43" s="3"/>
      <c r="BX43" s="3"/>
    </row>
    <row r="44" spans="1:76" ht="15">
      <c r="A44" s="64" t="s">
        <v>232</v>
      </c>
      <c r="B44" s="65"/>
      <c r="C44" s="65" t="s">
        <v>64</v>
      </c>
      <c r="D44" s="66">
        <v>165.94009074910417</v>
      </c>
      <c r="E44" s="68"/>
      <c r="F44" s="100" t="s">
        <v>924</v>
      </c>
      <c r="G44" s="65"/>
      <c r="H44" s="69" t="s">
        <v>232</v>
      </c>
      <c r="I44" s="70"/>
      <c r="J44" s="70"/>
      <c r="K44" s="69" t="s">
        <v>1044</v>
      </c>
      <c r="L44" s="73">
        <v>2936.5187161305585</v>
      </c>
      <c r="M44" s="74">
        <v>5863.61279296875</v>
      </c>
      <c r="N44" s="74">
        <v>2587.97998046875</v>
      </c>
      <c r="O44" s="75"/>
      <c r="P44" s="76"/>
      <c r="Q44" s="76"/>
      <c r="R44" s="86"/>
      <c r="S44" s="48">
        <v>7</v>
      </c>
      <c r="T44" s="48">
        <v>4</v>
      </c>
      <c r="U44" s="49">
        <v>968</v>
      </c>
      <c r="V44" s="49">
        <v>0.006494</v>
      </c>
      <c r="W44" s="49">
        <v>0.018136</v>
      </c>
      <c r="X44" s="49">
        <v>3.933189</v>
      </c>
      <c r="Y44" s="49">
        <v>0</v>
      </c>
      <c r="Z44" s="49">
        <v>0.2222222222222222</v>
      </c>
      <c r="AA44" s="71">
        <v>44</v>
      </c>
      <c r="AB44" s="71"/>
      <c r="AC44" s="72"/>
      <c r="AD44" s="78" t="s">
        <v>668</v>
      </c>
      <c r="AE44" s="78">
        <v>1441</v>
      </c>
      <c r="AF44" s="78">
        <v>903</v>
      </c>
      <c r="AG44" s="78">
        <v>923</v>
      </c>
      <c r="AH44" s="78">
        <v>5833</v>
      </c>
      <c r="AI44" s="78"/>
      <c r="AJ44" s="78" t="s">
        <v>732</v>
      </c>
      <c r="AK44" s="78" t="s">
        <v>757</v>
      </c>
      <c r="AL44" s="82" t="s">
        <v>809</v>
      </c>
      <c r="AM44" s="78"/>
      <c r="AN44" s="80">
        <v>41522.82131944445</v>
      </c>
      <c r="AO44" s="82" t="s">
        <v>868</v>
      </c>
      <c r="AP44" s="78" t="b">
        <v>0</v>
      </c>
      <c r="AQ44" s="78" t="b">
        <v>0</v>
      </c>
      <c r="AR44" s="78" t="b">
        <v>1</v>
      </c>
      <c r="AS44" s="78"/>
      <c r="AT44" s="78">
        <v>38</v>
      </c>
      <c r="AU44" s="82" t="s">
        <v>893</v>
      </c>
      <c r="AV44" s="78" t="b">
        <v>0</v>
      </c>
      <c r="AW44" s="78" t="s">
        <v>934</v>
      </c>
      <c r="AX44" s="82" t="s">
        <v>976</v>
      </c>
      <c r="AY44" s="78" t="s">
        <v>66</v>
      </c>
      <c r="AZ44" s="78" t="str">
        <f>REPLACE(INDEX(GroupVertices[Group],MATCH(Vertices[[#This Row],[Vertex]],GroupVertices[Vertex],0)),1,1,"")</f>
        <v>3</v>
      </c>
      <c r="BA44" s="48" t="s">
        <v>331</v>
      </c>
      <c r="BB44" s="48" t="s">
        <v>331</v>
      </c>
      <c r="BC44" s="48" t="s">
        <v>347</v>
      </c>
      <c r="BD44" s="48" t="s">
        <v>347</v>
      </c>
      <c r="BE44" s="48" t="s">
        <v>364</v>
      </c>
      <c r="BF44" s="48" t="s">
        <v>364</v>
      </c>
      <c r="BG44" s="116" t="s">
        <v>1451</v>
      </c>
      <c r="BH44" s="116" t="s">
        <v>1451</v>
      </c>
      <c r="BI44" s="116" t="s">
        <v>1485</v>
      </c>
      <c r="BJ44" s="116" t="s">
        <v>1485</v>
      </c>
      <c r="BK44" s="116">
        <v>0</v>
      </c>
      <c r="BL44" s="120">
        <v>0</v>
      </c>
      <c r="BM44" s="116">
        <v>0</v>
      </c>
      <c r="BN44" s="120">
        <v>0</v>
      </c>
      <c r="BO44" s="116">
        <v>0</v>
      </c>
      <c r="BP44" s="120">
        <v>0</v>
      </c>
      <c r="BQ44" s="116">
        <v>28</v>
      </c>
      <c r="BR44" s="120">
        <v>100</v>
      </c>
      <c r="BS44" s="116">
        <v>28</v>
      </c>
      <c r="BT44" s="2"/>
      <c r="BU44" s="3"/>
      <c r="BV44" s="3"/>
      <c r="BW44" s="3"/>
      <c r="BX44" s="3"/>
    </row>
    <row r="45" spans="1:76" ht="15">
      <c r="A45" s="64" t="s">
        <v>272</v>
      </c>
      <c r="B45" s="65"/>
      <c r="C45" s="65" t="s">
        <v>64</v>
      </c>
      <c r="D45" s="66">
        <v>162</v>
      </c>
      <c r="E45" s="68"/>
      <c r="F45" s="100" t="s">
        <v>925</v>
      </c>
      <c r="G45" s="65"/>
      <c r="H45" s="69" t="s">
        <v>272</v>
      </c>
      <c r="I45" s="70"/>
      <c r="J45" s="70"/>
      <c r="K45" s="69" t="s">
        <v>1045</v>
      </c>
      <c r="L45" s="73">
        <v>1</v>
      </c>
      <c r="M45" s="74">
        <v>5079.9462890625</v>
      </c>
      <c r="N45" s="74">
        <v>4287.6318359375</v>
      </c>
      <c r="O45" s="75"/>
      <c r="P45" s="76"/>
      <c r="Q45" s="76"/>
      <c r="R45" s="86"/>
      <c r="S45" s="48">
        <v>1</v>
      </c>
      <c r="T45" s="48">
        <v>0</v>
      </c>
      <c r="U45" s="49">
        <v>0</v>
      </c>
      <c r="V45" s="49">
        <v>0.004587</v>
      </c>
      <c r="W45" s="49">
        <v>0.002551</v>
      </c>
      <c r="X45" s="49">
        <v>0.521467</v>
      </c>
      <c r="Y45" s="49">
        <v>0</v>
      </c>
      <c r="Z45" s="49">
        <v>0</v>
      </c>
      <c r="AA45" s="71">
        <v>45</v>
      </c>
      <c r="AB45" s="71"/>
      <c r="AC45" s="72"/>
      <c r="AD45" s="78" t="s">
        <v>669</v>
      </c>
      <c r="AE45" s="78">
        <v>1</v>
      </c>
      <c r="AF45" s="78">
        <v>16</v>
      </c>
      <c r="AG45" s="78">
        <v>1</v>
      </c>
      <c r="AH45" s="78">
        <v>1</v>
      </c>
      <c r="AI45" s="78"/>
      <c r="AJ45" s="78"/>
      <c r="AK45" s="78" t="s">
        <v>595</v>
      </c>
      <c r="AL45" s="82" t="s">
        <v>810</v>
      </c>
      <c r="AM45" s="78"/>
      <c r="AN45" s="80">
        <v>43253.59452546296</v>
      </c>
      <c r="AO45" s="82" t="s">
        <v>869</v>
      </c>
      <c r="AP45" s="78" t="b">
        <v>1</v>
      </c>
      <c r="AQ45" s="78" t="b">
        <v>0</v>
      </c>
      <c r="AR45" s="78" t="b">
        <v>0</v>
      </c>
      <c r="AS45" s="78"/>
      <c r="AT45" s="78">
        <v>0</v>
      </c>
      <c r="AU45" s="78"/>
      <c r="AV45" s="78" t="b">
        <v>0</v>
      </c>
      <c r="AW45" s="78" t="s">
        <v>934</v>
      </c>
      <c r="AX45" s="82" t="s">
        <v>977</v>
      </c>
      <c r="AY45" s="78" t="s">
        <v>65</v>
      </c>
      <c r="AZ45" s="78" t="str">
        <f>REPLACE(INDEX(GroupVertices[Group],MATCH(Vertices[[#This Row],[Vertex]],GroupVertices[Vertex],0)),1,1,"")</f>
        <v>3</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233</v>
      </c>
      <c r="B46" s="65"/>
      <c r="C46" s="65" t="s">
        <v>64</v>
      </c>
      <c r="D46" s="66">
        <v>165.88678625193478</v>
      </c>
      <c r="E46" s="68"/>
      <c r="F46" s="100" t="s">
        <v>409</v>
      </c>
      <c r="G46" s="65"/>
      <c r="H46" s="69" t="s">
        <v>233</v>
      </c>
      <c r="I46" s="70"/>
      <c r="J46" s="70"/>
      <c r="K46" s="69" t="s">
        <v>1046</v>
      </c>
      <c r="L46" s="73">
        <v>1</v>
      </c>
      <c r="M46" s="74">
        <v>9799.6689453125</v>
      </c>
      <c r="N46" s="74">
        <v>9638.095703125</v>
      </c>
      <c r="O46" s="75"/>
      <c r="P46" s="76"/>
      <c r="Q46" s="76"/>
      <c r="R46" s="86"/>
      <c r="S46" s="48">
        <v>0</v>
      </c>
      <c r="T46" s="48">
        <v>1</v>
      </c>
      <c r="U46" s="49">
        <v>0</v>
      </c>
      <c r="V46" s="49">
        <v>0.004587</v>
      </c>
      <c r="W46" s="49">
        <v>0.004357</v>
      </c>
      <c r="X46" s="49">
        <v>0.416245</v>
      </c>
      <c r="Y46" s="49">
        <v>0</v>
      </c>
      <c r="Z46" s="49">
        <v>0</v>
      </c>
      <c r="AA46" s="71">
        <v>46</v>
      </c>
      <c r="AB46" s="71"/>
      <c r="AC46" s="72"/>
      <c r="AD46" s="78" t="s">
        <v>670</v>
      </c>
      <c r="AE46" s="78">
        <v>557</v>
      </c>
      <c r="AF46" s="78">
        <v>891</v>
      </c>
      <c r="AG46" s="78">
        <v>1062</v>
      </c>
      <c r="AH46" s="78">
        <v>8433</v>
      </c>
      <c r="AI46" s="78"/>
      <c r="AJ46" s="78" t="s">
        <v>733</v>
      </c>
      <c r="AK46" s="78" t="s">
        <v>757</v>
      </c>
      <c r="AL46" s="78"/>
      <c r="AM46" s="78"/>
      <c r="AN46" s="80">
        <v>41428.7</v>
      </c>
      <c r="AO46" s="82" t="s">
        <v>870</v>
      </c>
      <c r="AP46" s="78" t="b">
        <v>0</v>
      </c>
      <c r="AQ46" s="78" t="b">
        <v>0</v>
      </c>
      <c r="AR46" s="78" t="b">
        <v>1</v>
      </c>
      <c r="AS46" s="78"/>
      <c r="AT46" s="78">
        <v>7</v>
      </c>
      <c r="AU46" s="82" t="s">
        <v>893</v>
      </c>
      <c r="AV46" s="78" t="b">
        <v>0</v>
      </c>
      <c r="AW46" s="78" t="s">
        <v>934</v>
      </c>
      <c r="AX46" s="82" t="s">
        <v>978</v>
      </c>
      <c r="AY46" s="78" t="s">
        <v>66</v>
      </c>
      <c r="AZ46" s="78" t="str">
        <f>REPLACE(INDEX(GroupVertices[Group],MATCH(Vertices[[#This Row],[Vertex]],GroupVertices[Vertex],0)),1,1,"")</f>
        <v>6</v>
      </c>
      <c r="BA46" s="48"/>
      <c r="BB46" s="48"/>
      <c r="BC46" s="48"/>
      <c r="BD46" s="48"/>
      <c r="BE46" s="48"/>
      <c r="BF46" s="48"/>
      <c r="BG46" s="116" t="s">
        <v>1448</v>
      </c>
      <c r="BH46" s="116" t="s">
        <v>1448</v>
      </c>
      <c r="BI46" s="116" t="s">
        <v>1482</v>
      </c>
      <c r="BJ46" s="116" t="s">
        <v>1482</v>
      </c>
      <c r="BK46" s="116">
        <v>0</v>
      </c>
      <c r="BL46" s="120">
        <v>0</v>
      </c>
      <c r="BM46" s="116">
        <v>0</v>
      </c>
      <c r="BN46" s="120">
        <v>0</v>
      </c>
      <c r="BO46" s="116">
        <v>0</v>
      </c>
      <c r="BP46" s="120">
        <v>0</v>
      </c>
      <c r="BQ46" s="116">
        <v>16</v>
      </c>
      <c r="BR46" s="120">
        <v>100</v>
      </c>
      <c r="BS46" s="116">
        <v>16</v>
      </c>
      <c r="BT46" s="2"/>
      <c r="BU46" s="3"/>
      <c r="BV46" s="3"/>
      <c r="BW46" s="3"/>
      <c r="BX46" s="3"/>
    </row>
    <row r="47" spans="1:76" ht="15">
      <c r="A47" s="64" t="s">
        <v>234</v>
      </c>
      <c r="B47" s="65"/>
      <c r="C47" s="65" t="s">
        <v>64</v>
      </c>
      <c r="D47" s="66">
        <v>175.64595127536415</v>
      </c>
      <c r="E47" s="68"/>
      <c r="F47" s="100" t="s">
        <v>410</v>
      </c>
      <c r="G47" s="65"/>
      <c r="H47" s="69" t="s">
        <v>234</v>
      </c>
      <c r="I47" s="70"/>
      <c r="J47" s="70"/>
      <c r="K47" s="69" t="s">
        <v>1047</v>
      </c>
      <c r="L47" s="73">
        <v>1</v>
      </c>
      <c r="M47" s="74">
        <v>7257.23388671875</v>
      </c>
      <c r="N47" s="74">
        <v>8621.7880859375</v>
      </c>
      <c r="O47" s="75"/>
      <c r="P47" s="76"/>
      <c r="Q47" s="76"/>
      <c r="R47" s="86"/>
      <c r="S47" s="48">
        <v>0</v>
      </c>
      <c r="T47" s="48">
        <v>1</v>
      </c>
      <c r="U47" s="49">
        <v>0</v>
      </c>
      <c r="V47" s="49">
        <v>0.004587</v>
      </c>
      <c r="W47" s="49">
        <v>0.004357</v>
      </c>
      <c r="X47" s="49">
        <v>0.416245</v>
      </c>
      <c r="Y47" s="49">
        <v>0</v>
      </c>
      <c r="Z47" s="49">
        <v>0</v>
      </c>
      <c r="AA47" s="71">
        <v>47</v>
      </c>
      <c r="AB47" s="71"/>
      <c r="AC47" s="72"/>
      <c r="AD47" s="78" t="s">
        <v>671</v>
      </c>
      <c r="AE47" s="78">
        <v>2909</v>
      </c>
      <c r="AF47" s="78">
        <v>3088</v>
      </c>
      <c r="AG47" s="78">
        <v>8080</v>
      </c>
      <c r="AH47" s="78">
        <v>2433</v>
      </c>
      <c r="AI47" s="78"/>
      <c r="AJ47" s="78" t="s">
        <v>734</v>
      </c>
      <c r="AK47" s="78" t="s">
        <v>595</v>
      </c>
      <c r="AL47" s="82" t="s">
        <v>811</v>
      </c>
      <c r="AM47" s="78"/>
      <c r="AN47" s="80">
        <v>40073.42670138889</v>
      </c>
      <c r="AO47" s="82" t="s">
        <v>871</v>
      </c>
      <c r="AP47" s="78" t="b">
        <v>1</v>
      </c>
      <c r="AQ47" s="78" t="b">
        <v>0</v>
      </c>
      <c r="AR47" s="78" t="b">
        <v>1</v>
      </c>
      <c r="AS47" s="78"/>
      <c r="AT47" s="78">
        <v>530</v>
      </c>
      <c r="AU47" s="82" t="s">
        <v>893</v>
      </c>
      <c r="AV47" s="78" t="b">
        <v>0</v>
      </c>
      <c r="AW47" s="78" t="s">
        <v>934</v>
      </c>
      <c r="AX47" s="82" t="s">
        <v>979</v>
      </c>
      <c r="AY47" s="78" t="s">
        <v>66</v>
      </c>
      <c r="AZ47" s="78" t="str">
        <f>REPLACE(INDEX(GroupVertices[Group],MATCH(Vertices[[#This Row],[Vertex]],GroupVertices[Vertex],0)),1,1,"")</f>
        <v>6</v>
      </c>
      <c r="BA47" s="48"/>
      <c r="BB47" s="48"/>
      <c r="BC47" s="48"/>
      <c r="BD47" s="48"/>
      <c r="BE47" s="48"/>
      <c r="BF47" s="48"/>
      <c r="BG47" s="116" t="s">
        <v>1448</v>
      </c>
      <c r="BH47" s="116" t="s">
        <v>1448</v>
      </c>
      <c r="BI47" s="116" t="s">
        <v>1482</v>
      </c>
      <c r="BJ47" s="116" t="s">
        <v>1482</v>
      </c>
      <c r="BK47" s="116">
        <v>0</v>
      </c>
      <c r="BL47" s="120">
        <v>0</v>
      </c>
      <c r="BM47" s="116">
        <v>0</v>
      </c>
      <c r="BN47" s="120">
        <v>0</v>
      </c>
      <c r="BO47" s="116">
        <v>0</v>
      </c>
      <c r="BP47" s="120">
        <v>0</v>
      </c>
      <c r="BQ47" s="116">
        <v>16</v>
      </c>
      <c r="BR47" s="120">
        <v>100</v>
      </c>
      <c r="BS47" s="116">
        <v>16</v>
      </c>
      <c r="BT47" s="2"/>
      <c r="BU47" s="3"/>
      <c r="BV47" s="3"/>
      <c r="BW47" s="3"/>
      <c r="BX47" s="3"/>
    </row>
    <row r="48" spans="1:76" ht="15">
      <c r="A48" s="64" t="s">
        <v>235</v>
      </c>
      <c r="B48" s="65"/>
      <c r="C48" s="65" t="s">
        <v>64</v>
      </c>
      <c r="D48" s="66">
        <v>166.96620231961495</v>
      </c>
      <c r="E48" s="68"/>
      <c r="F48" s="100" t="s">
        <v>411</v>
      </c>
      <c r="G48" s="65"/>
      <c r="H48" s="69" t="s">
        <v>235</v>
      </c>
      <c r="I48" s="70"/>
      <c r="J48" s="70"/>
      <c r="K48" s="69" t="s">
        <v>1048</v>
      </c>
      <c r="L48" s="73">
        <v>1</v>
      </c>
      <c r="M48" s="74">
        <v>7062.32177734375</v>
      </c>
      <c r="N48" s="74">
        <v>2419.3662109375</v>
      </c>
      <c r="O48" s="75"/>
      <c r="P48" s="76"/>
      <c r="Q48" s="76"/>
      <c r="R48" s="86"/>
      <c r="S48" s="48">
        <v>0</v>
      </c>
      <c r="T48" s="48">
        <v>1</v>
      </c>
      <c r="U48" s="49">
        <v>0</v>
      </c>
      <c r="V48" s="49">
        <v>0.004587</v>
      </c>
      <c r="W48" s="49">
        <v>0.002551</v>
      </c>
      <c r="X48" s="49">
        <v>0.521467</v>
      </c>
      <c r="Y48" s="49">
        <v>0</v>
      </c>
      <c r="Z48" s="49">
        <v>0</v>
      </c>
      <c r="AA48" s="71">
        <v>48</v>
      </c>
      <c r="AB48" s="71"/>
      <c r="AC48" s="72"/>
      <c r="AD48" s="78" t="s">
        <v>672</v>
      </c>
      <c r="AE48" s="78">
        <v>929</v>
      </c>
      <c r="AF48" s="78">
        <v>1134</v>
      </c>
      <c r="AG48" s="78">
        <v>12978</v>
      </c>
      <c r="AH48" s="78">
        <v>6635</v>
      </c>
      <c r="AI48" s="78"/>
      <c r="AJ48" s="78" t="s">
        <v>735</v>
      </c>
      <c r="AK48" s="78" t="s">
        <v>595</v>
      </c>
      <c r="AL48" s="82" t="s">
        <v>812</v>
      </c>
      <c r="AM48" s="78"/>
      <c r="AN48" s="80">
        <v>40054.71775462963</v>
      </c>
      <c r="AO48" s="82" t="s">
        <v>872</v>
      </c>
      <c r="AP48" s="78" t="b">
        <v>0</v>
      </c>
      <c r="AQ48" s="78" t="b">
        <v>0</v>
      </c>
      <c r="AR48" s="78" t="b">
        <v>1</v>
      </c>
      <c r="AS48" s="78"/>
      <c r="AT48" s="78">
        <v>44</v>
      </c>
      <c r="AU48" s="82" t="s">
        <v>894</v>
      </c>
      <c r="AV48" s="78" t="b">
        <v>0</v>
      </c>
      <c r="AW48" s="78" t="s">
        <v>934</v>
      </c>
      <c r="AX48" s="82" t="s">
        <v>980</v>
      </c>
      <c r="AY48" s="78" t="s">
        <v>66</v>
      </c>
      <c r="AZ48" s="78" t="str">
        <f>REPLACE(INDEX(GroupVertices[Group],MATCH(Vertices[[#This Row],[Vertex]],GroupVertices[Vertex],0)),1,1,"")</f>
        <v>3</v>
      </c>
      <c r="BA48" s="48" t="s">
        <v>332</v>
      </c>
      <c r="BB48" s="48" t="s">
        <v>332</v>
      </c>
      <c r="BC48" s="48" t="s">
        <v>348</v>
      </c>
      <c r="BD48" s="48" t="s">
        <v>348</v>
      </c>
      <c r="BE48" s="48" t="s">
        <v>365</v>
      </c>
      <c r="BF48" s="48" t="s">
        <v>365</v>
      </c>
      <c r="BG48" s="116" t="s">
        <v>1452</v>
      </c>
      <c r="BH48" s="116" t="s">
        <v>1452</v>
      </c>
      <c r="BI48" s="116" t="s">
        <v>1486</v>
      </c>
      <c r="BJ48" s="116" t="s">
        <v>1486</v>
      </c>
      <c r="BK48" s="116">
        <v>0</v>
      </c>
      <c r="BL48" s="120">
        <v>0</v>
      </c>
      <c r="BM48" s="116">
        <v>0</v>
      </c>
      <c r="BN48" s="120">
        <v>0</v>
      </c>
      <c r="BO48" s="116">
        <v>0</v>
      </c>
      <c r="BP48" s="120">
        <v>0</v>
      </c>
      <c r="BQ48" s="116">
        <v>15</v>
      </c>
      <c r="BR48" s="120">
        <v>100</v>
      </c>
      <c r="BS48" s="116">
        <v>15</v>
      </c>
      <c r="BT48" s="2"/>
      <c r="BU48" s="3"/>
      <c r="BV48" s="3"/>
      <c r="BW48" s="3"/>
      <c r="BX48" s="3"/>
    </row>
    <row r="49" spans="1:76" ht="15">
      <c r="A49" s="64" t="s">
        <v>236</v>
      </c>
      <c r="B49" s="65"/>
      <c r="C49" s="65" t="s">
        <v>64</v>
      </c>
      <c r="D49" s="66">
        <v>162.11993511863113</v>
      </c>
      <c r="E49" s="68"/>
      <c r="F49" s="100" t="s">
        <v>427</v>
      </c>
      <c r="G49" s="65"/>
      <c r="H49" s="69" t="s">
        <v>236</v>
      </c>
      <c r="I49" s="70"/>
      <c r="J49" s="70"/>
      <c r="K49" s="69" t="s">
        <v>1049</v>
      </c>
      <c r="L49" s="73">
        <v>1031.5008689705805</v>
      </c>
      <c r="M49" s="74">
        <v>8709.3310546875</v>
      </c>
      <c r="N49" s="74">
        <v>2870.30126953125</v>
      </c>
      <c r="O49" s="75"/>
      <c r="P49" s="76"/>
      <c r="Q49" s="76"/>
      <c r="R49" s="86"/>
      <c r="S49" s="48">
        <v>3</v>
      </c>
      <c r="T49" s="48">
        <v>6</v>
      </c>
      <c r="U49" s="49">
        <v>339.812121</v>
      </c>
      <c r="V49" s="49">
        <v>0.006211</v>
      </c>
      <c r="W49" s="49">
        <v>0.030217</v>
      </c>
      <c r="X49" s="49">
        <v>2.073781</v>
      </c>
      <c r="Y49" s="49">
        <v>0.03333333333333333</v>
      </c>
      <c r="Z49" s="49">
        <v>0.16666666666666666</v>
      </c>
      <c r="AA49" s="71">
        <v>49</v>
      </c>
      <c r="AB49" s="71"/>
      <c r="AC49" s="72"/>
      <c r="AD49" s="78" t="s">
        <v>673</v>
      </c>
      <c r="AE49" s="78">
        <v>109</v>
      </c>
      <c r="AF49" s="78">
        <v>43</v>
      </c>
      <c r="AG49" s="78">
        <v>48</v>
      </c>
      <c r="AH49" s="78">
        <v>58</v>
      </c>
      <c r="AI49" s="78"/>
      <c r="AJ49" s="78"/>
      <c r="AK49" s="78"/>
      <c r="AL49" s="78"/>
      <c r="AM49" s="78"/>
      <c r="AN49" s="80">
        <v>41609.76949074074</v>
      </c>
      <c r="AO49" s="82" t="s">
        <v>873</v>
      </c>
      <c r="AP49" s="78" t="b">
        <v>0</v>
      </c>
      <c r="AQ49" s="78" t="b">
        <v>0</v>
      </c>
      <c r="AR49" s="78" t="b">
        <v>1</v>
      </c>
      <c r="AS49" s="78"/>
      <c r="AT49" s="78">
        <v>1</v>
      </c>
      <c r="AU49" s="82" t="s">
        <v>901</v>
      </c>
      <c r="AV49" s="78" t="b">
        <v>0</v>
      </c>
      <c r="AW49" s="78" t="s">
        <v>934</v>
      </c>
      <c r="AX49" s="82" t="s">
        <v>981</v>
      </c>
      <c r="AY49" s="78" t="s">
        <v>66</v>
      </c>
      <c r="AZ49" s="78" t="str">
        <f>REPLACE(INDEX(GroupVertices[Group],MATCH(Vertices[[#This Row],[Vertex]],GroupVertices[Vertex],0)),1,1,"")</f>
        <v>7</v>
      </c>
      <c r="BA49" s="48" t="s">
        <v>339</v>
      </c>
      <c r="BB49" s="48" t="s">
        <v>339</v>
      </c>
      <c r="BC49" s="48" t="s">
        <v>352</v>
      </c>
      <c r="BD49" s="48" t="s">
        <v>352</v>
      </c>
      <c r="BE49" s="48" t="s">
        <v>1427</v>
      </c>
      <c r="BF49" s="48" t="s">
        <v>1431</v>
      </c>
      <c r="BG49" s="116" t="s">
        <v>1453</v>
      </c>
      <c r="BH49" s="116" t="s">
        <v>1463</v>
      </c>
      <c r="BI49" s="116" t="s">
        <v>1487</v>
      </c>
      <c r="BJ49" s="116" t="s">
        <v>1495</v>
      </c>
      <c r="BK49" s="116">
        <v>0</v>
      </c>
      <c r="BL49" s="120">
        <v>0</v>
      </c>
      <c r="BM49" s="116">
        <v>0</v>
      </c>
      <c r="BN49" s="120">
        <v>0</v>
      </c>
      <c r="BO49" s="116">
        <v>0</v>
      </c>
      <c r="BP49" s="120">
        <v>0</v>
      </c>
      <c r="BQ49" s="116">
        <v>75</v>
      </c>
      <c r="BR49" s="120">
        <v>100</v>
      </c>
      <c r="BS49" s="116">
        <v>75</v>
      </c>
      <c r="BT49" s="2"/>
      <c r="BU49" s="3"/>
      <c r="BV49" s="3"/>
      <c r="BW49" s="3"/>
      <c r="BX49" s="3"/>
    </row>
    <row r="50" spans="1:76" ht="15">
      <c r="A50" s="64" t="s">
        <v>273</v>
      </c>
      <c r="B50" s="65"/>
      <c r="C50" s="65" t="s">
        <v>64</v>
      </c>
      <c r="D50" s="66">
        <v>163.10162627483408</v>
      </c>
      <c r="E50" s="68"/>
      <c r="F50" s="100" t="s">
        <v>926</v>
      </c>
      <c r="G50" s="65"/>
      <c r="H50" s="69" t="s">
        <v>273</v>
      </c>
      <c r="I50" s="70"/>
      <c r="J50" s="70"/>
      <c r="K50" s="69" t="s">
        <v>1050</v>
      </c>
      <c r="L50" s="73">
        <v>1</v>
      </c>
      <c r="M50" s="74">
        <v>8709.3310546875</v>
      </c>
      <c r="N50" s="74">
        <v>3999.60009765625</v>
      </c>
      <c r="O50" s="75"/>
      <c r="P50" s="76"/>
      <c r="Q50" s="76"/>
      <c r="R50" s="86"/>
      <c r="S50" s="48">
        <v>1</v>
      </c>
      <c r="T50" s="48">
        <v>0</v>
      </c>
      <c r="U50" s="49">
        <v>0</v>
      </c>
      <c r="V50" s="49">
        <v>0.004444</v>
      </c>
      <c r="W50" s="49">
        <v>0.004251</v>
      </c>
      <c r="X50" s="49">
        <v>0.401816</v>
      </c>
      <c r="Y50" s="49">
        <v>0</v>
      </c>
      <c r="Z50" s="49">
        <v>0</v>
      </c>
      <c r="AA50" s="71">
        <v>50</v>
      </c>
      <c r="AB50" s="71"/>
      <c r="AC50" s="72"/>
      <c r="AD50" s="78" t="s">
        <v>596</v>
      </c>
      <c r="AE50" s="78">
        <v>163</v>
      </c>
      <c r="AF50" s="78">
        <v>264</v>
      </c>
      <c r="AG50" s="78">
        <v>473</v>
      </c>
      <c r="AH50" s="78">
        <v>627</v>
      </c>
      <c r="AI50" s="78"/>
      <c r="AJ50" s="78" t="s">
        <v>736</v>
      </c>
      <c r="AK50" s="78" t="s">
        <v>757</v>
      </c>
      <c r="AL50" s="82" t="s">
        <v>813</v>
      </c>
      <c r="AM50" s="78"/>
      <c r="AN50" s="80">
        <v>43005.38898148148</v>
      </c>
      <c r="AO50" s="82" t="s">
        <v>874</v>
      </c>
      <c r="AP50" s="78" t="b">
        <v>0</v>
      </c>
      <c r="AQ50" s="78" t="b">
        <v>0</v>
      </c>
      <c r="AR50" s="78" t="b">
        <v>0</v>
      </c>
      <c r="AS50" s="78"/>
      <c r="AT50" s="78">
        <v>1</v>
      </c>
      <c r="AU50" s="82" t="s">
        <v>893</v>
      </c>
      <c r="AV50" s="78" t="b">
        <v>0</v>
      </c>
      <c r="AW50" s="78" t="s">
        <v>934</v>
      </c>
      <c r="AX50" s="82" t="s">
        <v>982</v>
      </c>
      <c r="AY50" s="78" t="s">
        <v>65</v>
      </c>
      <c r="AZ50" s="78" t="str">
        <f>REPLACE(INDEX(GroupVertices[Group],MATCH(Vertices[[#This Row],[Vertex]],GroupVertices[Vertex],0)),1,1,"")</f>
        <v>7</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274</v>
      </c>
      <c r="B51" s="65"/>
      <c r="C51" s="65" t="s">
        <v>64</v>
      </c>
      <c r="D51" s="66">
        <v>1000</v>
      </c>
      <c r="E51" s="68"/>
      <c r="F51" s="100" t="s">
        <v>927</v>
      </c>
      <c r="G51" s="65"/>
      <c r="H51" s="69" t="s">
        <v>274</v>
      </c>
      <c r="I51" s="70"/>
      <c r="J51" s="70"/>
      <c r="K51" s="69" t="s">
        <v>1051</v>
      </c>
      <c r="L51" s="73">
        <v>1</v>
      </c>
      <c r="M51" s="74">
        <v>7741.265625</v>
      </c>
      <c r="N51" s="74">
        <v>3999.60009765625</v>
      </c>
      <c r="O51" s="75"/>
      <c r="P51" s="76"/>
      <c r="Q51" s="76"/>
      <c r="R51" s="86"/>
      <c r="S51" s="48">
        <v>1</v>
      </c>
      <c r="T51" s="48">
        <v>0</v>
      </c>
      <c r="U51" s="49">
        <v>0</v>
      </c>
      <c r="V51" s="49">
        <v>0.004444</v>
      </c>
      <c r="W51" s="49">
        <v>0.004251</v>
      </c>
      <c r="X51" s="49">
        <v>0.401816</v>
      </c>
      <c r="Y51" s="49">
        <v>0</v>
      </c>
      <c r="Z51" s="49">
        <v>0</v>
      </c>
      <c r="AA51" s="71">
        <v>51</v>
      </c>
      <c r="AB51" s="71"/>
      <c r="AC51" s="72"/>
      <c r="AD51" s="78" t="s">
        <v>674</v>
      </c>
      <c r="AE51" s="78">
        <v>156251</v>
      </c>
      <c r="AF51" s="78">
        <v>2184893</v>
      </c>
      <c r="AG51" s="78">
        <v>43955</v>
      </c>
      <c r="AH51" s="78">
        <v>4379</v>
      </c>
      <c r="AI51" s="78"/>
      <c r="AJ51" s="78" t="s">
        <v>737</v>
      </c>
      <c r="AK51" s="78" t="s">
        <v>770</v>
      </c>
      <c r="AL51" s="82" t="s">
        <v>814</v>
      </c>
      <c r="AM51" s="78"/>
      <c r="AN51" s="80">
        <v>39888.71913194445</v>
      </c>
      <c r="AO51" s="82" t="s">
        <v>875</v>
      </c>
      <c r="AP51" s="78" t="b">
        <v>0</v>
      </c>
      <c r="AQ51" s="78" t="b">
        <v>0</v>
      </c>
      <c r="AR51" s="78" t="b">
        <v>1</v>
      </c>
      <c r="AS51" s="78"/>
      <c r="AT51" s="78">
        <v>8146</v>
      </c>
      <c r="AU51" s="82" t="s">
        <v>893</v>
      </c>
      <c r="AV51" s="78" t="b">
        <v>1</v>
      </c>
      <c r="AW51" s="78" t="s">
        <v>934</v>
      </c>
      <c r="AX51" s="82" t="s">
        <v>983</v>
      </c>
      <c r="AY51" s="78" t="s">
        <v>65</v>
      </c>
      <c r="AZ51" s="78" t="str">
        <f>REPLACE(INDEX(GroupVertices[Group],MATCH(Vertices[[#This Row],[Vertex]],GroupVertices[Vertex],0)),1,1,"")</f>
        <v>7</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238</v>
      </c>
      <c r="B52" s="65"/>
      <c r="C52" s="65" t="s">
        <v>64</v>
      </c>
      <c r="D52" s="66">
        <v>165.50032864745668</v>
      </c>
      <c r="E52" s="68"/>
      <c r="F52" s="100" t="s">
        <v>414</v>
      </c>
      <c r="G52" s="65"/>
      <c r="H52" s="69" t="s">
        <v>238</v>
      </c>
      <c r="I52" s="70"/>
      <c r="J52" s="70"/>
      <c r="K52" s="69" t="s">
        <v>1052</v>
      </c>
      <c r="L52" s="73">
        <v>1</v>
      </c>
      <c r="M52" s="74">
        <v>4952.0595703125</v>
      </c>
      <c r="N52" s="74">
        <v>1126.7901611328125</v>
      </c>
      <c r="O52" s="75"/>
      <c r="P52" s="76"/>
      <c r="Q52" s="76"/>
      <c r="R52" s="86"/>
      <c r="S52" s="48">
        <v>1</v>
      </c>
      <c r="T52" s="48">
        <v>1</v>
      </c>
      <c r="U52" s="49">
        <v>0</v>
      </c>
      <c r="V52" s="49">
        <v>0.004587</v>
      </c>
      <c r="W52" s="49">
        <v>0.002551</v>
      </c>
      <c r="X52" s="49">
        <v>0.521467</v>
      </c>
      <c r="Y52" s="49">
        <v>0</v>
      </c>
      <c r="Z52" s="49">
        <v>1</v>
      </c>
      <c r="AA52" s="71">
        <v>52</v>
      </c>
      <c r="AB52" s="71"/>
      <c r="AC52" s="72"/>
      <c r="AD52" s="78" t="s">
        <v>675</v>
      </c>
      <c r="AE52" s="78">
        <v>724</v>
      </c>
      <c r="AF52" s="78">
        <v>804</v>
      </c>
      <c r="AG52" s="78">
        <v>1265</v>
      </c>
      <c r="AH52" s="78">
        <v>2061</v>
      </c>
      <c r="AI52" s="78"/>
      <c r="AJ52" s="78" t="s">
        <v>738</v>
      </c>
      <c r="AK52" s="78" t="s">
        <v>595</v>
      </c>
      <c r="AL52" s="82" t="s">
        <v>815</v>
      </c>
      <c r="AM52" s="78"/>
      <c r="AN52" s="80">
        <v>42965.493680555555</v>
      </c>
      <c r="AO52" s="82" t="s">
        <v>876</v>
      </c>
      <c r="AP52" s="78" t="b">
        <v>1</v>
      </c>
      <c r="AQ52" s="78" t="b">
        <v>0</v>
      </c>
      <c r="AR52" s="78" t="b">
        <v>1</v>
      </c>
      <c r="AS52" s="78"/>
      <c r="AT52" s="78">
        <v>6</v>
      </c>
      <c r="AU52" s="78"/>
      <c r="AV52" s="78" t="b">
        <v>0</v>
      </c>
      <c r="AW52" s="78" t="s">
        <v>934</v>
      </c>
      <c r="AX52" s="82" t="s">
        <v>984</v>
      </c>
      <c r="AY52" s="78" t="s">
        <v>66</v>
      </c>
      <c r="AZ52" s="78" t="str">
        <f>REPLACE(INDEX(GroupVertices[Group],MATCH(Vertices[[#This Row],[Vertex]],GroupVertices[Vertex],0)),1,1,"")</f>
        <v>3</v>
      </c>
      <c r="BA52" s="48" t="s">
        <v>332</v>
      </c>
      <c r="BB52" s="48" t="s">
        <v>332</v>
      </c>
      <c r="BC52" s="48" t="s">
        <v>348</v>
      </c>
      <c r="BD52" s="48" t="s">
        <v>348</v>
      </c>
      <c r="BE52" s="48" t="s">
        <v>365</v>
      </c>
      <c r="BF52" s="48" t="s">
        <v>365</v>
      </c>
      <c r="BG52" s="116" t="s">
        <v>1452</v>
      </c>
      <c r="BH52" s="116" t="s">
        <v>1452</v>
      </c>
      <c r="BI52" s="116" t="s">
        <v>1486</v>
      </c>
      <c r="BJ52" s="116" t="s">
        <v>1486</v>
      </c>
      <c r="BK52" s="116">
        <v>0</v>
      </c>
      <c r="BL52" s="120">
        <v>0</v>
      </c>
      <c r="BM52" s="116">
        <v>0</v>
      </c>
      <c r="BN52" s="120">
        <v>0</v>
      </c>
      <c r="BO52" s="116">
        <v>0</v>
      </c>
      <c r="BP52" s="120">
        <v>0</v>
      </c>
      <c r="BQ52" s="116">
        <v>15</v>
      </c>
      <c r="BR52" s="120">
        <v>100</v>
      </c>
      <c r="BS52" s="116">
        <v>15</v>
      </c>
      <c r="BT52" s="2"/>
      <c r="BU52" s="3"/>
      <c r="BV52" s="3"/>
      <c r="BW52" s="3"/>
      <c r="BX52" s="3"/>
    </row>
    <row r="53" spans="1:76" ht="15">
      <c r="A53" s="64" t="s">
        <v>239</v>
      </c>
      <c r="B53" s="65"/>
      <c r="C53" s="65" t="s">
        <v>64</v>
      </c>
      <c r="D53" s="66">
        <v>166.37541080932087</v>
      </c>
      <c r="E53" s="68"/>
      <c r="F53" s="100" t="s">
        <v>415</v>
      </c>
      <c r="G53" s="65"/>
      <c r="H53" s="69" t="s">
        <v>239</v>
      </c>
      <c r="I53" s="70"/>
      <c r="J53" s="70"/>
      <c r="K53" s="69" t="s">
        <v>1053</v>
      </c>
      <c r="L53" s="73">
        <v>1</v>
      </c>
      <c r="M53" s="74">
        <v>6775.16455078125</v>
      </c>
      <c r="N53" s="74">
        <v>4049.169921875</v>
      </c>
      <c r="O53" s="75"/>
      <c r="P53" s="76"/>
      <c r="Q53" s="76"/>
      <c r="R53" s="86"/>
      <c r="S53" s="48">
        <v>0</v>
      </c>
      <c r="T53" s="48">
        <v>1</v>
      </c>
      <c r="U53" s="49">
        <v>0</v>
      </c>
      <c r="V53" s="49">
        <v>0.004587</v>
      </c>
      <c r="W53" s="49">
        <v>0.002551</v>
      </c>
      <c r="X53" s="49">
        <v>0.521467</v>
      </c>
      <c r="Y53" s="49">
        <v>0</v>
      </c>
      <c r="Z53" s="49">
        <v>0</v>
      </c>
      <c r="AA53" s="71">
        <v>53</v>
      </c>
      <c r="AB53" s="71"/>
      <c r="AC53" s="72"/>
      <c r="AD53" s="78" t="s">
        <v>676</v>
      </c>
      <c r="AE53" s="78">
        <v>2543</v>
      </c>
      <c r="AF53" s="78">
        <v>1001</v>
      </c>
      <c r="AG53" s="78">
        <v>43909</v>
      </c>
      <c r="AH53" s="78">
        <v>6603</v>
      </c>
      <c r="AI53" s="78"/>
      <c r="AJ53" s="78" t="s">
        <v>739</v>
      </c>
      <c r="AK53" s="78" t="s">
        <v>592</v>
      </c>
      <c r="AL53" s="78"/>
      <c r="AM53" s="78"/>
      <c r="AN53" s="80">
        <v>39840.37532407408</v>
      </c>
      <c r="AO53" s="82" t="s">
        <v>877</v>
      </c>
      <c r="AP53" s="78" t="b">
        <v>0</v>
      </c>
      <c r="AQ53" s="78" t="b">
        <v>0</v>
      </c>
      <c r="AR53" s="78" t="b">
        <v>1</v>
      </c>
      <c r="AS53" s="78"/>
      <c r="AT53" s="78">
        <v>277</v>
      </c>
      <c r="AU53" s="82" t="s">
        <v>902</v>
      </c>
      <c r="AV53" s="78" t="b">
        <v>0</v>
      </c>
      <c r="AW53" s="78" t="s">
        <v>934</v>
      </c>
      <c r="AX53" s="82" t="s">
        <v>985</v>
      </c>
      <c r="AY53" s="78" t="s">
        <v>66</v>
      </c>
      <c r="AZ53" s="78" t="str">
        <f>REPLACE(INDEX(GroupVertices[Group],MATCH(Vertices[[#This Row],[Vertex]],GroupVertices[Vertex],0)),1,1,"")</f>
        <v>3</v>
      </c>
      <c r="BA53" s="48" t="s">
        <v>332</v>
      </c>
      <c r="BB53" s="48" t="s">
        <v>332</v>
      </c>
      <c r="BC53" s="48" t="s">
        <v>348</v>
      </c>
      <c r="BD53" s="48" t="s">
        <v>348</v>
      </c>
      <c r="BE53" s="48" t="s">
        <v>365</v>
      </c>
      <c r="BF53" s="48" t="s">
        <v>365</v>
      </c>
      <c r="BG53" s="116" t="s">
        <v>1452</v>
      </c>
      <c r="BH53" s="116" t="s">
        <v>1452</v>
      </c>
      <c r="BI53" s="116" t="s">
        <v>1486</v>
      </c>
      <c r="BJ53" s="116" t="s">
        <v>1486</v>
      </c>
      <c r="BK53" s="116">
        <v>0</v>
      </c>
      <c r="BL53" s="120">
        <v>0</v>
      </c>
      <c r="BM53" s="116">
        <v>0</v>
      </c>
      <c r="BN53" s="120">
        <v>0</v>
      </c>
      <c r="BO53" s="116">
        <v>0</v>
      </c>
      <c r="BP53" s="120">
        <v>0</v>
      </c>
      <c r="BQ53" s="116">
        <v>15</v>
      </c>
      <c r="BR53" s="120">
        <v>100</v>
      </c>
      <c r="BS53" s="116">
        <v>15</v>
      </c>
      <c r="BT53" s="2"/>
      <c r="BU53" s="3"/>
      <c r="BV53" s="3"/>
      <c r="BW53" s="3"/>
      <c r="BX53" s="3"/>
    </row>
    <row r="54" spans="1:76" ht="15">
      <c r="A54" s="64" t="s">
        <v>240</v>
      </c>
      <c r="B54" s="65"/>
      <c r="C54" s="65" t="s">
        <v>64</v>
      </c>
      <c r="D54" s="66">
        <v>167.80574815003285</v>
      </c>
      <c r="E54" s="68"/>
      <c r="F54" s="100" t="s">
        <v>416</v>
      </c>
      <c r="G54" s="65"/>
      <c r="H54" s="69" t="s">
        <v>240</v>
      </c>
      <c r="I54" s="70"/>
      <c r="J54" s="70"/>
      <c r="K54" s="69" t="s">
        <v>1054</v>
      </c>
      <c r="L54" s="73">
        <v>1</v>
      </c>
      <c r="M54" s="74">
        <v>9213.119140625</v>
      </c>
      <c r="N54" s="74">
        <v>9068.353515625</v>
      </c>
      <c r="O54" s="75"/>
      <c r="P54" s="76"/>
      <c r="Q54" s="76"/>
      <c r="R54" s="86"/>
      <c r="S54" s="48">
        <v>0</v>
      </c>
      <c r="T54" s="48">
        <v>1</v>
      </c>
      <c r="U54" s="49">
        <v>0</v>
      </c>
      <c r="V54" s="49">
        <v>0.004587</v>
      </c>
      <c r="W54" s="49">
        <v>0.004357</v>
      </c>
      <c r="X54" s="49">
        <v>0.416245</v>
      </c>
      <c r="Y54" s="49">
        <v>0</v>
      </c>
      <c r="Z54" s="49">
        <v>0</v>
      </c>
      <c r="AA54" s="71">
        <v>54</v>
      </c>
      <c r="AB54" s="71"/>
      <c r="AC54" s="72"/>
      <c r="AD54" s="78" t="s">
        <v>677</v>
      </c>
      <c r="AE54" s="78">
        <v>1073</v>
      </c>
      <c r="AF54" s="78">
        <v>1323</v>
      </c>
      <c r="AG54" s="78">
        <v>6083</v>
      </c>
      <c r="AH54" s="78">
        <v>6090</v>
      </c>
      <c r="AI54" s="78"/>
      <c r="AJ54" s="78" t="s">
        <v>740</v>
      </c>
      <c r="AK54" s="78" t="s">
        <v>771</v>
      </c>
      <c r="AL54" s="82" t="s">
        <v>816</v>
      </c>
      <c r="AM54" s="78"/>
      <c r="AN54" s="80">
        <v>39902.45979166667</v>
      </c>
      <c r="AO54" s="82" t="s">
        <v>878</v>
      </c>
      <c r="AP54" s="78" t="b">
        <v>0</v>
      </c>
      <c r="AQ54" s="78" t="b">
        <v>0</v>
      </c>
      <c r="AR54" s="78" t="b">
        <v>1</v>
      </c>
      <c r="AS54" s="78"/>
      <c r="AT54" s="78">
        <v>60</v>
      </c>
      <c r="AU54" s="82" t="s">
        <v>903</v>
      </c>
      <c r="AV54" s="78" t="b">
        <v>0</v>
      </c>
      <c r="AW54" s="78" t="s">
        <v>934</v>
      </c>
      <c r="AX54" s="82" t="s">
        <v>986</v>
      </c>
      <c r="AY54" s="78" t="s">
        <v>66</v>
      </c>
      <c r="AZ54" s="78" t="str">
        <f>REPLACE(INDEX(GroupVertices[Group],MATCH(Vertices[[#This Row],[Vertex]],GroupVertices[Vertex],0)),1,1,"")</f>
        <v>6</v>
      </c>
      <c r="BA54" s="48"/>
      <c r="BB54" s="48"/>
      <c r="BC54" s="48"/>
      <c r="BD54" s="48"/>
      <c r="BE54" s="48"/>
      <c r="BF54" s="48"/>
      <c r="BG54" s="116" t="s">
        <v>1448</v>
      </c>
      <c r="BH54" s="116" t="s">
        <v>1448</v>
      </c>
      <c r="BI54" s="116" t="s">
        <v>1482</v>
      </c>
      <c r="BJ54" s="116" t="s">
        <v>1482</v>
      </c>
      <c r="BK54" s="116">
        <v>0</v>
      </c>
      <c r="BL54" s="120">
        <v>0</v>
      </c>
      <c r="BM54" s="116">
        <v>0</v>
      </c>
      <c r="BN54" s="120">
        <v>0</v>
      </c>
      <c r="BO54" s="116">
        <v>0</v>
      </c>
      <c r="BP54" s="120">
        <v>0</v>
      </c>
      <c r="BQ54" s="116">
        <v>16</v>
      </c>
      <c r="BR54" s="120">
        <v>100</v>
      </c>
      <c r="BS54" s="116">
        <v>16</v>
      </c>
      <c r="BT54" s="2"/>
      <c r="BU54" s="3"/>
      <c r="BV54" s="3"/>
      <c r="BW54" s="3"/>
      <c r="BX54" s="3"/>
    </row>
    <row r="55" spans="1:76" ht="15">
      <c r="A55" s="64" t="s">
        <v>241</v>
      </c>
      <c r="B55" s="65"/>
      <c r="C55" s="65" t="s">
        <v>64</v>
      </c>
      <c r="D55" s="66">
        <v>163.65243941225114</v>
      </c>
      <c r="E55" s="68"/>
      <c r="F55" s="100" t="s">
        <v>417</v>
      </c>
      <c r="G55" s="65"/>
      <c r="H55" s="69" t="s">
        <v>241</v>
      </c>
      <c r="I55" s="70"/>
      <c r="J55" s="70"/>
      <c r="K55" s="69" t="s">
        <v>1055</v>
      </c>
      <c r="L55" s="73">
        <v>1</v>
      </c>
      <c r="M55" s="74">
        <v>5954.0439453125</v>
      </c>
      <c r="N55" s="74">
        <v>4823.046875</v>
      </c>
      <c r="O55" s="75"/>
      <c r="P55" s="76"/>
      <c r="Q55" s="76"/>
      <c r="R55" s="86"/>
      <c r="S55" s="48">
        <v>1</v>
      </c>
      <c r="T55" s="48">
        <v>1</v>
      </c>
      <c r="U55" s="49">
        <v>0</v>
      </c>
      <c r="V55" s="49">
        <v>0.004587</v>
      </c>
      <c r="W55" s="49">
        <v>0.002551</v>
      </c>
      <c r="X55" s="49">
        <v>0.521467</v>
      </c>
      <c r="Y55" s="49">
        <v>0</v>
      </c>
      <c r="Z55" s="49">
        <v>1</v>
      </c>
      <c r="AA55" s="71">
        <v>55</v>
      </c>
      <c r="AB55" s="71"/>
      <c r="AC55" s="72"/>
      <c r="AD55" s="78" t="s">
        <v>678</v>
      </c>
      <c r="AE55" s="78">
        <v>196</v>
      </c>
      <c r="AF55" s="78">
        <v>388</v>
      </c>
      <c r="AG55" s="78">
        <v>288</v>
      </c>
      <c r="AH55" s="78">
        <v>311</v>
      </c>
      <c r="AI55" s="78"/>
      <c r="AJ55" s="78" t="s">
        <v>741</v>
      </c>
      <c r="AK55" s="78" t="s">
        <v>601</v>
      </c>
      <c r="AL55" s="82" t="s">
        <v>817</v>
      </c>
      <c r="AM55" s="78"/>
      <c r="AN55" s="80">
        <v>41912.46454861111</v>
      </c>
      <c r="AO55" s="82" t="s">
        <v>879</v>
      </c>
      <c r="AP55" s="78" t="b">
        <v>0</v>
      </c>
      <c r="AQ55" s="78" t="b">
        <v>0</v>
      </c>
      <c r="AR55" s="78" t="b">
        <v>1</v>
      </c>
      <c r="AS55" s="78"/>
      <c r="AT55" s="78">
        <v>12</v>
      </c>
      <c r="AU55" s="82" t="s">
        <v>893</v>
      </c>
      <c r="AV55" s="78" t="b">
        <v>0</v>
      </c>
      <c r="AW55" s="78" t="s">
        <v>934</v>
      </c>
      <c r="AX55" s="82" t="s">
        <v>987</v>
      </c>
      <c r="AY55" s="78" t="s">
        <v>66</v>
      </c>
      <c r="AZ55" s="78" t="str">
        <f>REPLACE(INDEX(GroupVertices[Group],MATCH(Vertices[[#This Row],[Vertex]],GroupVertices[Vertex],0)),1,1,"")</f>
        <v>3</v>
      </c>
      <c r="BA55" s="48" t="s">
        <v>332</v>
      </c>
      <c r="BB55" s="48" t="s">
        <v>332</v>
      </c>
      <c r="BC55" s="48" t="s">
        <v>348</v>
      </c>
      <c r="BD55" s="48" t="s">
        <v>348</v>
      </c>
      <c r="BE55" s="48" t="s">
        <v>365</v>
      </c>
      <c r="BF55" s="48" t="s">
        <v>365</v>
      </c>
      <c r="BG55" s="116" t="s">
        <v>1452</v>
      </c>
      <c r="BH55" s="116" t="s">
        <v>1452</v>
      </c>
      <c r="BI55" s="116" t="s">
        <v>1486</v>
      </c>
      <c r="BJ55" s="116" t="s">
        <v>1486</v>
      </c>
      <c r="BK55" s="116">
        <v>0</v>
      </c>
      <c r="BL55" s="120">
        <v>0</v>
      </c>
      <c r="BM55" s="116">
        <v>0</v>
      </c>
      <c r="BN55" s="120">
        <v>0</v>
      </c>
      <c r="BO55" s="116">
        <v>0</v>
      </c>
      <c r="BP55" s="120">
        <v>0</v>
      </c>
      <c r="BQ55" s="116">
        <v>15</v>
      </c>
      <c r="BR55" s="120">
        <v>100</v>
      </c>
      <c r="BS55" s="116">
        <v>15</v>
      </c>
      <c r="BT55" s="2"/>
      <c r="BU55" s="3"/>
      <c r="BV55" s="3"/>
      <c r="BW55" s="3"/>
      <c r="BX55" s="3"/>
    </row>
    <row r="56" spans="1:76" ht="15">
      <c r="A56" s="64" t="s">
        <v>242</v>
      </c>
      <c r="B56" s="65"/>
      <c r="C56" s="65" t="s">
        <v>64</v>
      </c>
      <c r="D56" s="66">
        <v>164.56749994699234</v>
      </c>
      <c r="E56" s="68"/>
      <c r="F56" s="100" t="s">
        <v>418</v>
      </c>
      <c r="G56" s="65"/>
      <c r="H56" s="69" t="s">
        <v>242</v>
      </c>
      <c r="I56" s="70"/>
      <c r="J56" s="70"/>
      <c r="K56" s="69" t="s">
        <v>1056</v>
      </c>
      <c r="L56" s="73">
        <v>32.08374673588659</v>
      </c>
      <c r="M56" s="74">
        <v>7741.265625</v>
      </c>
      <c r="N56" s="74">
        <v>2870.30126953125</v>
      </c>
      <c r="O56" s="75"/>
      <c r="P56" s="76"/>
      <c r="Q56" s="76"/>
      <c r="R56" s="86"/>
      <c r="S56" s="48">
        <v>0</v>
      </c>
      <c r="T56" s="48">
        <v>2</v>
      </c>
      <c r="U56" s="49">
        <v>10.25</v>
      </c>
      <c r="V56" s="49">
        <v>0.005076</v>
      </c>
      <c r="W56" s="49">
        <v>0.014346</v>
      </c>
      <c r="X56" s="49">
        <v>0.630577</v>
      </c>
      <c r="Y56" s="49">
        <v>0</v>
      </c>
      <c r="Z56" s="49">
        <v>0</v>
      </c>
      <c r="AA56" s="71">
        <v>56</v>
      </c>
      <c r="AB56" s="71"/>
      <c r="AC56" s="72"/>
      <c r="AD56" s="78" t="s">
        <v>679</v>
      </c>
      <c r="AE56" s="78">
        <v>1196</v>
      </c>
      <c r="AF56" s="78">
        <v>594</v>
      </c>
      <c r="AG56" s="78">
        <v>978</v>
      </c>
      <c r="AH56" s="78">
        <v>1708</v>
      </c>
      <c r="AI56" s="78"/>
      <c r="AJ56" s="78" t="s">
        <v>742</v>
      </c>
      <c r="AK56" s="78" t="s">
        <v>595</v>
      </c>
      <c r="AL56" s="82" t="s">
        <v>818</v>
      </c>
      <c r="AM56" s="78"/>
      <c r="AN56" s="80">
        <v>40701.347395833334</v>
      </c>
      <c r="AO56" s="82" t="s">
        <v>880</v>
      </c>
      <c r="AP56" s="78" t="b">
        <v>1</v>
      </c>
      <c r="AQ56" s="78" t="b">
        <v>0</v>
      </c>
      <c r="AR56" s="78" t="b">
        <v>1</v>
      </c>
      <c r="AS56" s="78"/>
      <c r="AT56" s="78">
        <v>63</v>
      </c>
      <c r="AU56" s="82" t="s">
        <v>893</v>
      </c>
      <c r="AV56" s="78" t="b">
        <v>0</v>
      </c>
      <c r="AW56" s="78" t="s">
        <v>934</v>
      </c>
      <c r="AX56" s="82" t="s">
        <v>988</v>
      </c>
      <c r="AY56" s="78" t="s">
        <v>66</v>
      </c>
      <c r="AZ56" s="78" t="str">
        <f>REPLACE(INDEX(GroupVertices[Group],MATCH(Vertices[[#This Row],[Vertex]],GroupVertices[Vertex],0)),1,1,"")</f>
        <v>7</v>
      </c>
      <c r="BA56" s="48"/>
      <c r="BB56" s="48"/>
      <c r="BC56" s="48"/>
      <c r="BD56" s="48"/>
      <c r="BE56" s="48"/>
      <c r="BF56" s="48"/>
      <c r="BG56" s="116" t="s">
        <v>1454</v>
      </c>
      <c r="BH56" s="116" t="s">
        <v>1464</v>
      </c>
      <c r="BI56" s="116" t="s">
        <v>1488</v>
      </c>
      <c r="BJ56" s="116" t="s">
        <v>1488</v>
      </c>
      <c r="BK56" s="116">
        <v>0</v>
      </c>
      <c r="BL56" s="120">
        <v>0</v>
      </c>
      <c r="BM56" s="116">
        <v>0</v>
      </c>
      <c r="BN56" s="120">
        <v>0</v>
      </c>
      <c r="BO56" s="116">
        <v>0</v>
      </c>
      <c r="BP56" s="120">
        <v>0</v>
      </c>
      <c r="BQ56" s="116">
        <v>31</v>
      </c>
      <c r="BR56" s="120">
        <v>100</v>
      </c>
      <c r="BS56" s="116">
        <v>31</v>
      </c>
      <c r="BT56" s="2"/>
      <c r="BU56" s="3"/>
      <c r="BV56" s="3"/>
      <c r="BW56" s="3"/>
      <c r="BX56" s="3"/>
    </row>
    <row r="57" spans="1:76" ht="15">
      <c r="A57" s="64" t="s">
        <v>243</v>
      </c>
      <c r="B57" s="65"/>
      <c r="C57" s="65" t="s">
        <v>64</v>
      </c>
      <c r="D57" s="66">
        <v>165.10498696011703</v>
      </c>
      <c r="E57" s="68"/>
      <c r="F57" s="100" t="s">
        <v>419</v>
      </c>
      <c r="G57" s="65"/>
      <c r="H57" s="69" t="s">
        <v>243</v>
      </c>
      <c r="I57" s="70"/>
      <c r="J57" s="70"/>
      <c r="K57" s="69" t="s">
        <v>1057</v>
      </c>
      <c r="L57" s="73">
        <v>1</v>
      </c>
      <c r="M57" s="74">
        <v>6647.2783203125</v>
      </c>
      <c r="N57" s="74">
        <v>888.3316650390625</v>
      </c>
      <c r="O57" s="75"/>
      <c r="P57" s="76"/>
      <c r="Q57" s="76"/>
      <c r="R57" s="86"/>
      <c r="S57" s="48">
        <v>0</v>
      </c>
      <c r="T57" s="48">
        <v>1</v>
      </c>
      <c r="U57" s="49">
        <v>0</v>
      </c>
      <c r="V57" s="49">
        <v>0.004587</v>
      </c>
      <c r="W57" s="49">
        <v>0.002551</v>
      </c>
      <c r="X57" s="49">
        <v>0.521467</v>
      </c>
      <c r="Y57" s="49">
        <v>0</v>
      </c>
      <c r="Z57" s="49">
        <v>0</v>
      </c>
      <c r="AA57" s="71">
        <v>57</v>
      </c>
      <c r="AB57" s="71"/>
      <c r="AC57" s="72"/>
      <c r="AD57" s="78" t="s">
        <v>680</v>
      </c>
      <c r="AE57" s="78">
        <v>3261</v>
      </c>
      <c r="AF57" s="78">
        <v>715</v>
      </c>
      <c r="AG57" s="78">
        <v>422</v>
      </c>
      <c r="AH57" s="78">
        <v>2790</v>
      </c>
      <c r="AI57" s="78"/>
      <c r="AJ57" s="78"/>
      <c r="AK57" s="78" t="s">
        <v>601</v>
      </c>
      <c r="AL57" s="78"/>
      <c r="AM57" s="78"/>
      <c r="AN57" s="80">
        <v>39973.90474537037</v>
      </c>
      <c r="AO57" s="78"/>
      <c r="AP57" s="78" t="b">
        <v>1</v>
      </c>
      <c r="AQ57" s="78" t="b">
        <v>0</v>
      </c>
      <c r="AR57" s="78" t="b">
        <v>0</v>
      </c>
      <c r="AS57" s="78"/>
      <c r="AT57" s="78">
        <v>5</v>
      </c>
      <c r="AU57" s="82" t="s">
        <v>893</v>
      </c>
      <c r="AV57" s="78" t="b">
        <v>0</v>
      </c>
      <c r="AW57" s="78" t="s">
        <v>934</v>
      </c>
      <c r="AX57" s="82" t="s">
        <v>989</v>
      </c>
      <c r="AY57" s="78" t="s">
        <v>66</v>
      </c>
      <c r="AZ57" s="78" t="str">
        <f>REPLACE(INDEX(GroupVertices[Group],MATCH(Vertices[[#This Row],[Vertex]],GroupVertices[Vertex],0)),1,1,"")</f>
        <v>3</v>
      </c>
      <c r="BA57" s="48" t="s">
        <v>332</v>
      </c>
      <c r="BB57" s="48" t="s">
        <v>332</v>
      </c>
      <c r="BC57" s="48" t="s">
        <v>348</v>
      </c>
      <c r="BD57" s="48" t="s">
        <v>348</v>
      </c>
      <c r="BE57" s="48" t="s">
        <v>365</v>
      </c>
      <c r="BF57" s="48" t="s">
        <v>365</v>
      </c>
      <c r="BG57" s="116" t="s">
        <v>1452</v>
      </c>
      <c r="BH57" s="116" t="s">
        <v>1452</v>
      </c>
      <c r="BI57" s="116" t="s">
        <v>1486</v>
      </c>
      <c r="BJ57" s="116" t="s">
        <v>1486</v>
      </c>
      <c r="BK57" s="116">
        <v>0</v>
      </c>
      <c r="BL57" s="120">
        <v>0</v>
      </c>
      <c r="BM57" s="116">
        <v>0</v>
      </c>
      <c r="BN57" s="120">
        <v>0</v>
      </c>
      <c r="BO57" s="116">
        <v>0</v>
      </c>
      <c r="BP57" s="120">
        <v>0</v>
      </c>
      <c r="BQ57" s="116">
        <v>15</v>
      </c>
      <c r="BR57" s="120">
        <v>100</v>
      </c>
      <c r="BS57" s="116">
        <v>15</v>
      </c>
      <c r="BT57" s="2"/>
      <c r="BU57" s="3"/>
      <c r="BV57" s="3"/>
      <c r="BW57" s="3"/>
      <c r="BX57" s="3"/>
    </row>
    <row r="58" spans="1:76" ht="15">
      <c r="A58" s="64" t="s">
        <v>244</v>
      </c>
      <c r="B58" s="65"/>
      <c r="C58" s="65" t="s">
        <v>64</v>
      </c>
      <c r="D58" s="66">
        <v>162.05774653860018</v>
      </c>
      <c r="E58" s="68"/>
      <c r="F58" s="100" t="s">
        <v>420</v>
      </c>
      <c r="G58" s="65"/>
      <c r="H58" s="69" t="s">
        <v>244</v>
      </c>
      <c r="I58" s="70"/>
      <c r="J58" s="70"/>
      <c r="K58" s="69" t="s">
        <v>1058</v>
      </c>
      <c r="L58" s="73">
        <v>1</v>
      </c>
      <c r="M58" s="74">
        <v>4664.900390625</v>
      </c>
      <c r="N58" s="74">
        <v>2756.59765625</v>
      </c>
      <c r="O58" s="75"/>
      <c r="P58" s="76"/>
      <c r="Q58" s="76"/>
      <c r="R58" s="86"/>
      <c r="S58" s="48">
        <v>0</v>
      </c>
      <c r="T58" s="48">
        <v>1</v>
      </c>
      <c r="U58" s="49">
        <v>0</v>
      </c>
      <c r="V58" s="49">
        <v>0.004587</v>
      </c>
      <c r="W58" s="49">
        <v>0.002551</v>
      </c>
      <c r="X58" s="49">
        <v>0.521467</v>
      </c>
      <c r="Y58" s="49">
        <v>0</v>
      </c>
      <c r="Z58" s="49">
        <v>0</v>
      </c>
      <c r="AA58" s="71">
        <v>58</v>
      </c>
      <c r="AB58" s="71"/>
      <c r="AC58" s="72"/>
      <c r="AD58" s="78" t="s">
        <v>681</v>
      </c>
      <c r="AE58" s="78">
        <v>77</v>
      </c>
      <c r="AF58" s="78">
        <v>29</v>
      </c>
      <c r="AG58" s="78">
        <v>5</v>
      </c>
      <c r="AH58" s="78">
        <v>29</v>
      </c>
      <c r="AI58" s="78"/>
      <c r="AJ58" s="78" t="s">
        <v>743</v>
      </c>
      <c r="AK58" s="78" t="s">
        <v>757</v>
      </c>
      <c r="AL58" s="78"/>
      <c r="AM58" s="78"/>
      <c r="AN58" s="80">
        <v>42674.627384259256</v>
      </c>
      <c r="AO58" s="82" t="s">
        <v>881</v>
      </c>
      <c r="AP58" s="78" t="b">
        <v>0</v>
      </c>
      <c r="AQ58" s="78" t="b">
        <v>0</v>
      </c>
      <c r="AR58" s="78" t="b">
        <v>0</v>
      </c>
      <c r="AS58" s="78"/>
      <c r="AT58" s="78">
        <v>0</v>
      </c>
      <c r="AU58" s="82" t="s">
        <v>893</v>
      </c>
      <c r="AV58" s="78" t="b">
        <v>0</v>
      </c>
      <c r="AW58" s="78" t="s">
        <v>934</v>
      </c>
      <c r="AX58" s="82" t="s">
        <v>990</v>
      </c>
      <c r="AY58" s="78" t="s">
        <v>66</v>
      </c>
      <c r="AZ58" s="78" t="str">
        <f>REPLACE(INDEX(GroupVertices[Group],MATCH(Vertices[[#This Row],[Vertex]],GroupVertices[Vertex],0)),1,1,"")</f>
        <v>3</v>
      </c>
      <c r="BA58" s="48" t="s">
        <v>332</v>
      </c>
      <c r="BB58" s="48" t="s">
        <v>332</v>
      </c>
      <c r="BC58" s="48" t="s">
        <v>348</v>
      </c>
      <c r="BD58" s="48" t="s">
        <v>348</v>
      </c>
      <c r="BE58" s="48" t="s">
        <v>365</v>
      </c>
      <c r="BF58" s="48" t="s">
        <v>365</v>
      </c>
      <c r="BG58" s="116" t="s">
        <v>1452</v>
      </c>
      <c r="BH58" s="116" t="s">
        <v>1452</v>
      </c>
      <c r="BI58" s="116" t="s">
        <v>1486</v>
      </c>
      <c r="BJ58" s="116" t="s">
        <v>1486</v>
      </c>
      <c r="BK58" s="116">
        <v>0</v>
      </c>
      <c r="BL58" s="120">
        <v>0</v>
      </c>
      <c r="BM58" s="116">
        <v>0</v>
      </c>
      <c r="BN58" s="120">
        <v>0</v>
      </c>
      <c r="BO58" s="116">
        <v>0</v>
      </c>
      <c r="BP58" s="120">
        <v>0</v>
      </c>
      <c r="BQ58" s="116">
        <v>15</v>
      </c>
      <c r="BR58" s="120">
        <v>100</v>
      </c>
      <c r="BS58" s="116">
        <v>15</v>
      </c>
      <c r="BT58" s="2"/>
      <c r="BU58" s="3"/>
      <c r="BV58" s="3"/>
      <c r="BW58" s="3"/>
      <c r="BX58" s="3"/>
    </row>
    <row r="59" spans="1:76" ht="15">
      <c r="A59" s="64" t="s">
        <v>245</v>
      </c>
      <c r="B59" s="65"/>
      <c r="C59" s="65" t="s">
        <v>64</v>
      </c>
      <c r="D59" s="66">
        <v>162.23987023726227</v>
      </c>
      <c r="E59" s="68"/>
      <c r="F59" s="100" t="s">
        <v>421</v>
      </c>
      <c r="G59" s="65"/>
      <c r="H59" s="69" t="s">
        <v>245</v>
      </c>
      <c r="I59" s="70"/>
      <c r="J59" s="70"/>
      <c r="K59" s="69" t="s">
        <v>1059</v>
      </c>
      <c r="L59" s="73">
        <v>1</v>
      </c>
      <c r="M59" s="74">
        <v>5773.18017578125</v>
      </c>
      <c r="N59" s="74">
        <v>358.0229797363281</v>
      </c>
      <c r="O59" s="75"/>
      <c r="P59" s="76"/>
      <c r="Q59" s="76"/>
      <c r="R59" s="86"/>
      <c r="S59" s="48">
        <v>0</v>
      </c>
      <c r="T59" s="48">
        <v>1</v>
      </c>
      <c r="U59" s="49">
        <v>0</v>
      </c>
      <c r="V59" s="49">
        <v>0.004587</v>
      </c>
      <c r="W59" s="49">
        <v>0.002551</v>
      </c>
      <c r="X59" s="49">
        <v>0.521467</v>
      </c>
      <c r="Y59" s="49">
        <v>0</v>
      </c>
      <c r="Z59" s="49">
        <v>0</v>
      </c>
      <c r="AA59" s="71">
        <v>59</v>
      </c>
      <c r="AB59" s="71"/>
      <c r="AC59" s="72"/>
      <c r="AD59" s="78" t="s">
        <v>682</v>
      </c>
      <c r="AE59" s="78">
        <v>331</v>
      </c>
      <c r="AF59" s="78">
        <v>70</v>
      </c>
      <c r="AG59" s="78">
        <v>45</v>
      </c>
      <c r="AH59" s="78">
        <v>34</v>
      </c>
      <c r="AI59" s="78"/>
      <c r="AJ59" s="78" t="s">
        <v>744</v>
      </c>
      <c r="AK59" s="78" t="s">
        <v>762</v>
      </c>
      <c r="AL59" s="82" t="s">
        <v>819</v>
      </c>
      <c r="AM59" s="78"/>
      <c r="AN59" s="80">
        <v>43755.325150462966</v>
      </c>
      <c r="AO59" s="82" t="s">
        <v>882</v>
      </c>
      <c r="AP59" s="78" t="b">
        <v>1</v>
      </c>
      <c r="AQ59" s="78" t="b">
        <v>0</v>
      </c>
      <c r="AR59" s="78" t="b">
        <v>0</v>
      </c>
      <c r="AS59" s="78"/>
      <c r="AT59" s="78">
        <v>0</v>
      </c>
      <c r="AU59" s="78"/>
      <c r="AV59" s="78" t="b">
        <v>0</v>
      </c>
      <c r="AW59" s="78" t="s">
        <v>934</v>
      </c>
      <c r="AX59" s="82" t="s">
        <v>991</v>
      </c>
      <c r="AY59" s="78" t="s">
        <v>66</v>
      </c>
      <c r="AZ59" s="78" t="str">
        <f>REPLACE(INDEX(GroupVertices[Group],MATCH(Vertices[[#This Row],[Vertex]],GroupVertices[Vertex],0)),1,1,"")</f>
        <v>3</v>
      </c>
      <c r="BA59" s="48" t="s">
        <v>332</v>
      </c>
      <c r="BB59" s="48" t="s">
        <v>332</v>
      </c>
      <c r="BC59" s="48" t="s">
        <v>348</v>
      </c>
      <c r="BD59" s="48" t="s">
        <v>348</v>
      </c>
      <c r="BE59" s="48" t="s">
        <v>365</v>
      </c>
      <c r="BF59" s="48" t="s">
        <v>365</v>
      </c>
      <c r="BG59" s="116" t="s">
        <v>1452</v>
      </c>
      <c r="BH59" s="116" t="s">
        <v>1452</v>
      </c>
      <c r="BI59" s="116" t="s">
        <v>1486</v>
      </c>
      <c r="BJ59" s="116" t="s">
        <v>1486</v>
      </c>
      <c r="BK59" s="116">
        <v>0</v>
      </c>
      <c r="BL59" s="120">
        <v>0</v>
      </c>
      <c r="BM59" s="116">
        <v>0</v>
      </c>
      <c r="BN59" s="120">
        <v>0</v>
      </c>
      <c r="BO59" s="116">
        <v>0</v>
      </c>
      <c r="BP59" s="120">
        <v>0</v>
      </c>
      <c r="BQ59" s="116">
        <v>15</v>
      </c>
      <c r="BR59" s="120">
        <v>100</v>
      </c>
      <c r="BS59" s="116">
        <v>15</v>
      </c>
      <c r="BT59" s="2"/>
      <c r="BU59" s="3"/>
      <c r="BV59" s="3"/>
      <c r="BW59" s="3"/>
      <c r="BX59" s="3"/>
    </row>
    <row r="60" spans="1:76" ht="15">
      <c r="A60" s="64" t="s">
        <v>275</v>
      </c>
      <c r="B60" s="65"/>
      <c r="C60" s="65" t="s">
        <v>64</v>
      </c>
      <c r="D60" s="66">
        <v>162.28429065157007</v>
      </c>
      <c r="E60" s="68"/>
      <c r="F60" s="100" t="s">
        <v>928</v>
      </c>
      <c r="G60" s="65"/>
      <c r="H60" s="69" t="s">
        <v>275</v>
      </c>
      <c r="I60" s="70"/>
      <c r="J60" s="70"/>
      <c r="K60" s="69" t="s">
        <v>1060</v>
      </c>
      <c r="L60" s="73">
        <v>1</v>
      </c>
      <c r="M60" s="74">
        <v>3566.79931640625</v>
      </c>
      <c r="N60" s="74">
        <v>5891.35693359375</v>
      </c>
      <c r="O60" s="75"/>
      <c r="P60" s="76"/>
      <c r="Q60" s="76"/>
      <c r="R60" s="86"/>
      <c r="S60" s="48">
        <v>2</v>
      </c>
      <c r="T60" s="48">
        <v>0</v>
      </c>
      <c r="U60" s="49">
        <v>0</v>
      </c>
      <c r="V60" s="49">
        <v>0.006135</v>
      </c>
      <c r="W60" s="49">
        <v>0.025359</v>
      </c>
      <c r="X60" s="49">
        <v>0.615975</v>
      </c>
      <c r="Y60" s="49">
        <v>1</v>
      </c>
      <c r="Z60" s="49">
        <v>0</v>
      </c>
      <c r="AA60" s="71">
        <v>60</v>
      </c>
      <c r="AB60" s="71"/>
      <c r="AC60" s="72"/>
      <c r="AD60" s="78" t="s">
        <v>683</v>
      </c>
      <c r="AE60" s="78">
        <v>53</v>
      </c>
      <c r="AF60" s="78">
        <v>80</v>
      </c>
      <c r="AG60" s="78">
        <v>93</v>
      </c>
      <c r="AH60" s="78">
        <v>40</v>
      </c>
      <c r="AI60" s="78"/>
      <c r="AJ60" s="78" t="s">
        <v>745</v>
      </c>
      <c r="AK60" s="78" t="s">
        <v>772</v>
      </c>
      <c r="AL60" s="78"/>
      <c r="AM60" s="78"/>
      <c r="AN60" s="80">
        <v>43364.401192129626</v>
      </c>
      <c r="AO60" s="82" t="s">
        <v>883</v>
      </c>
      <c r="AP60" s="78" t="b">
        <v>0</v>
      </c>
      <c r="AQ60" s="78" t="b">
        <v>0</v>
      </c>
      <c r="AR60" s="78" t="b">
        <v>1</v>
      </c>
      <c r="AS60" s="78"/>
      <c r="AT60" s="78">
        <v>0</v>
      </c>
      <c r="AU60" s="82" t="s">
        <v>893</v>
      </c>
      <c r="AV60" s="78" t="b">
        <v>0</v>
      </c>
      <c r="AW60" s="78" t="s">
        <v>934</v>
      </c>
      <c r="AX60" s="82" t="s">
        <v>992</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247</v>
      </c>
      <c r="B61" s="65"/>
      <c r="C61" s="65" t="s">
        <v>64</v>
      </c>
      <c r="D61" s="66">
        <v>167.50368933273964</v>
      </c>
      <c r="E61" s="68"/>
      <c r="F61" s="100" t="s">
        <v>423</v>
      </c>
      <c r="G61" s="65"/>
      <c r="H61" s="69" t="s">
        <v>247</v>
      </c>
      <c r="I61" s="70"/>
      <c r="J61" s="70"/>
      <c r="K61" s="69" t="s">
        <v>1061</v>
      </c>
      <c r="L61" s="73">
        <v>1</v>
      </c>
      <c r="M61" s="74">
        <v>2914.3544921875</v>
      </c>
      <c r="N61" s="74">
        <v>6537.6376953125</v>
      </c>
      <c r="O61" s="75"/>
      <c r="P61" s="76"/>
      <c r="Q61" s="76"/>
      <c r="R61" s="86"/>
      <c r="S61" s="48">
        <v>1</v>
      </c>
      <c r="T61" s="48">
        <v>3</v>
      </c>
      <c r="U61" s="49">
        <v>0</v>
      </c>
      <c r="V61" s="49">
        <v>0.006173</v>
      </c>
      <c r="W61" s="49">
        <v>0.030119</v>
      </c>
      <c r="X61" s="49">
        <v>0.849117</v>
      </c>
      <c r="Y61" s="49">
        <v>0.6666666666666666</v>
      </c>
      <c r="Z61" s="49">
        <v>0.3333333333333333</v>
      </c>
      <c r="AA61" s="71">
        <v>61</v>
      </c>
      <c r="AB61" s="71"/>
      <c r="AC61" s="72"/>
      <c r="AD61" s="78" t="s">
        <v>684</v>
      </c>
      <c r="AE61" s="78">
        <v>670</v>
      </c>
      <c r="AF61" s="78">
        <v>1255</v>
      </c>
      <c r="AG61" s="78">
        <v>959</v>
      </c>
      <c r="AH61" s="78">
        <v>1286</v>
      </c>
      <c r="AI61" s="78"/>
      <c r="AJ61" s="78" t="s">
        <v>746</v>
      </c>
      <c r="AK61" s="78" t="s">
        <v>773</v>
      </c>
      <c r="AL61" s="82" t="s">
        <v>820</v>
      </c>
      <c r="AM61" s="78"/>
      <c r="AN61" s="80">
        <v>42061.33792824074</v>
      </c>
      <c r="AO61" s="82" t="s">
        <v>884</v>
      </c>
      <c r="AP61" s="78" t="b">
        <v>0</v>
      </c>
      <c r="AQ61" s="78" t="b">
        <v>0</v>
      </c>
      <c r="AR61" s="78" t="b">
        <v>1</v>
      </c>
      <c r="AS61" s="78"/>
      <c r="AT61" s="78">
        <v>14</v>
      </c>
      <c r="AU61" s="82" t="s">
        <v>893</v>
      </c>
      <c r="AV61" s="78" t="b">
        <v>0</v>
      </c>
      <c r="AW61" s="78" t="s">
        <v>934</v>
      </c>
      <c r="AX61" s="82" t="s">
        <v>993</v>
      </c>
      <c r="AY61" s="78" t="s">
        <v>66</v>
      </c>
      <c r="AZ61" s="78" t="str">
        <f>REPLACE(INDEX(GroupVertices[Group],MATCH(Vertices[[#This Row],[Vertex]],GroupVertices[Vertex],0)),1,1,"")</f>
        <v>1</v>
      </c>
      <c r="BA61" s="48"/>
      <c r="BB61" s="48"/>
      <c r="BC61" s="48"/>
      <c r="BD61" s="48"/>
      <c r="BE61" s="48" t="s">
        <v>359</v>
      </c>
      <c r="BF61" s="48" t="s">
        <v>359</v>
      </c>
      <c r="BG61" s="116" t="s">
        <v>1442</v>
      </c>
      <c r="BH61" s="116" t="s">
        <v>1442</v>
      </c>
      <c r="BI61" s="116" t="s">
        <v>1475</v>
      </c>
      <c r="BJ61" s="116" t="s">
        <v>1475</v>
      </c>
      <c r="BK61" s="116">
        <v>0</v>
      </c>
      <c r="BL61" s="120">
        <v>0</v>
      </c>
      <c r="BM61" s="116">
        <v>0</v>
      </c>
      <c r="BN61" s="120">
        <v>0</v>
      </c>
      <c r="BO61" s="116">
        <v>0</v>
      </c>
      <c r="BP61" s="120">
        <v>0</v>
      </c>
      <c r="BQ61" s="116">
        <v>14</v>
      </c>
      <c r="BR61" s="120">
        <v>100</v>
      </c>
      <c r="BS61" s="116">
        <v>14</v>
      </c>
      <c r="BT61" s="2"/>
      <c r="BU61" s="3"/>
      <c r="BV61" s="3"/>
      <c r="BW61" s="3"/>
      <c r="BX61" s="3"/>
    </row>
    <row r="62" spans="1:76" ht="15">
      <c r="A62" s="64" t="s">
        <v>276</v>
      </c>
      <c r="B62" s="65"/>
      <c r="C62" s="65" t="s">
        <v>64</v>
      </c>
      <c r="D62" s="66">
        <v>220.4261709390836</v>
      </c>
      <c r="E62" s="68"/>
      <c r="F62" s="100" t="s">
        <v>929</v>
      </c>
      <c r="G62" s="65"/>
      <c r="H62" s="69" t="s">
        <v>276</v>
      </c>
      <c r="I62" s="70"/>
      <c r="J62" s="70"/>
      <c r="K62" s="69" t="s">
        <v>1062</v>
      </c>
      <c r="L62" s="73">
        <v>1</v>
      </c>
      <c r="M62" s="74">
        <v>3803.853271484375</v>
      </c>
      <c r="N62" s="74">
        <v>6716.658203125</v>
      </c>
      <c r="O62" s="75"/>
      <c r="P62" s="76"/>
      <c r="Q62" s="76"/>
      <c r="R62" s="86"/>
      <c r="S62" s="48">
        <v>2</v>
      </c>
      <c r="T62" s="48">
        <v>0</v>
      </c>
      <c r="U62" s="49">
        <v>0</v>
      </c>
      <c r="V62" s="49">
        <v>0.006135</v>
      </c>
      <c r="W62" s="49">
        <v>0.025359</v>
      </c>
      <c r="X62" s="49">
        <v>0.615975</v>
      </c>
      <c r="Y62" s="49">
        <v>1</v>
      </c>
      <c r="Z62" s="49">
        <v>0</v>
      </c>
      <c r="AA62" s="71">
        <v>62</v>
      </c>
      <c r="AB62" s="71"/>
      <c r="AC62" s="72"/>
      <c r="AD62" s="78" t="s">
        <v>685</v>
      </c>
      <c r="AE62" s="78">
        <v>972</v>
      </c>
      <c r="AF62" s="78">
        <v>13169</v>
      </c>
      <c r="AG62" s="78">
        <v>5146</v>
      </c>
      <c r="AH62" s="78">
        <v>5140</v>
      </c>
      <c r="AI62" s="78"/>
      <c r="AJ62" s="78" t="s">
        <v>747</v>
      </c>
      <c r="AK62" s="78" t="s">
        <v>595</v>
      </c>
      <c r="AL62" s="82" t="s">
        <v>821</v>
      </c>
      <c r="AM62" s="78"/>
      <c r="AN62" s="80">
        <v>40192.41570601852</v>
      </c>
      <c r="AO62" s="82" t="s">
        <v>885</v>
      </c>
      <c r="AP62" s="78" t="b">
        <v>0</v>
      </c>
      <c r="AQ62" s="78" t="b">
        <v>0</v>
      </c>
      <c r="AR62" s="78" t="b">
        <v>1</v>
      </c>
      <c r="AS62" s="78"/>
      <c r="AT62" s="78">
        <v>136</v>
      </c>
      <c r="AU62" s="82" t="s">
        <v>893</v>
      </c>
      <c r="AV62" s="78" t="b">
        <v>0</v>
      </c>
      <c r="AW62" s="78" t="s">
        <v>934</v>
      </c>
      <c r="AX62" s="82" t="s">
        <v>994</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277</v>
      </c>
      <c r="B63" s="65"/>
      <c r="C63" s="65" t="s">
        <v>64</v>
      </c>
      <c r="D63" s="66">
        <v>163.48364183788138</v>
      </c>
      <c r="E63" s="68"/>
      <c r="F63" s="100" t="s">
        <v>930</v>
      </c>
      <c r="G63" s="65"/>
      <c r="H63" s="69" t="s">
        <v>277</v>
      </c>
      <c r="I63" s="70"/>
      <c r="J63" s="70"/>
      <c r="K63" s="69" t="s">
        <v>1063</v>
      </c>
      <c r="L63" s="73">
        <v>1</v>
      </c>
      <c r="M63" s="74">
        <v>2286.607666015625</v>
      </c>
      <c r="N63" s="74">
        <v>4399.56005859375</v>
      </c>
      <c r="O63" s="75"/>
      <c r="P63" s="76"/>
      <c r="Q63" s="76"/>
      <c r="R63" s="86"/>
      <c r="S63" s="48">
        <v>1</v>
      </c>
      <c r="T63" s="48">
        <v>0</v>
      </c>
      <c r="U63" s="49">
        <v>0</v>
      </c>
      <c r="V63" s="49">
        <v>0.005882</v>
      </c>
      <c r="W63" s="49">
        <v>0.015264</v>
      </c>
      <c r="X63" s="49">
        <v>0.387214</v>
      </c>
      <c r="Y63" s="49">
        <v>0</v>
      </c>
      <c r="Z63" s="49">
        <v>0</v>
      </c>
      <c r="AA63" s="71">
        <v>63</v>
      </c>
      <c r="AB63" s="71"/>
      <c r="AC63" s="72"/>
      <c r="AD63" s="78" t="s">
        <v>277</v>
      </c>
      <c r="AE63" s="78">
        <v>392</v>
      </c>
      <c r="AF63" s="78">
        <v>350</v>
      </c>
      <c r="AG63" s="78">
        <v>519</v>
      </c>
      <c r="AH63" s="78">
        <v>2401</v>
      </c>
      <c r="AI63" s="78"/>
      <c r="AJ63" s="78" t="s">
        <v>748</v>
      </c>
      <c r="AK63" s="78" t="s">
        <v>769</v>
      </c>
      <c r="AL63" s="82" t="s">
        <v>822</v>
      </c>
      <c r="AM63" s="78"/>
      <c r="AN63" s="80">
        <v>39532.332337962966</v>
      </c>
      <c r="AO63" s="82" t="s">
        <v>886</v>
      </c>
      <c r="AP63" s="78" t="b">
        <v>1</v>
      </c>
      <c r="AQ63" s="78" t="b">
        <v>0</v>
      </c>
      <c r="AR63" s="78" t="b">
        <v>1</v>
      </c>
      <c r="AS63" s="78"/>
      <c r="AT63" s="78">
        <v>36</v>
      </c>
      <c r="AU63" s="82" t="s">
        <v>893</v>
      </c>
      <c r="AV63" s="78" t="b">
        <v>0</v>
      </c>
      <c r="AW63" s="78" t="s">
        <v>934</v>
      </c>
      <c r="AX63" s="82" t="s">
        <v>995</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278</v>
      </c>
      <c r="B64" s="65"/>
      <c r="C64" s="65" t="s">
        <v>64</v>
      </c>
      <c r="D64" s="66">
        <v>1000</v>
      </c>
      <c r="E64" s="68"/>
      <c r="F64" s="100" t="s">
        <v>931</v>
      </c>
      <c r="G64" s="65"/>
      <c r="H64" s="69" t="s">
        <v>278</v>
      </c>
      <c r="I64" s="70"/>
      <c r="J64" s="70"/>
      <c r="K64" s="69" t="s">
        <v>1064</v>
      </c>
      <c r="L64" s="73">
        <v>1</v>
      </c>
      <c r="M64" s="74">
        <v>348.9579162597656</v>
      </c>
      <c r="N64" s="74">
        <v>5692.90771484375</v>
      </c>
      <c r="O64" s="75"/>
      <c r="P64" s="76"/>
      <c r="Q64" s="76"/>
      <c r="R64" s="86"/>
      <c r="S64" s="48">
        <v>1</v>
      </c>
      <c r="T64" s="48">
        <v>0</v>
      </c>
      <c r="U64" s="49">
        <v>0</v>
      </c>
      <c r="V64" s="49">
        <v>0.005882</v>
      </c>
      <c r="W64" s="49">
        <v>0.015264</v>
      </c>
      <c r="X64" s="49">
        <v>0.387214</v>
      </c>
      <c r="Y64" s="49">
        <v>0</v>
      </c>
      <c r="Z64" s="49">
        <v>0</v>
      </c>
      <c r="AA64" s="71">
        <v>64</v>
      </c>
      <c r="AB64" s="71"/>
      <c r="AC64" s="72"/>
      <c r="AD64" s="78" t="s">
        <v>686</v>
      </c>
      <c r="AE64" s="78">
        <v>343</v>
      </c>
      <c r="AF64" s="78">
        <v>1335376</v>
      </c>
      <c r="AG64" s="78">
        <v>6139</v>
      </c>
      <c r="AH64" s="78">
        <v>5627</v>
      </c>
      <c r="AI64" s="78"/>
      <c r="AJ64" s="78" t="s">
        <v>749</v>
      </c>
      <c r="AK64" s="78" t="s">
        <v>774</v>
      </c>
      <c r="AL64" s="82" t="s">
        <v>823</v>
      </c>
      <c r="AM64" s="78"/>
      <c r="AN64" s="80">
        <v>40807.29824074074</v>
      </c>
      <c r="AO64" s="82" t="s">
        <v>887</v>
      </c>
      <c r="AP64" s="78" t="b">
        <v>0</v>
      </c>
      <c r="AQ64" s="78" t="b">
        <v>0</v>
      </c>
      <c r="AR64" s="78" t="b">
        <v>1</v>
      </c>
      <c r="AS64" s="78"/>
      <c r="AT64" s="78">
        <v>2216</v>
      </c>
      <c r="AU64" s="82" t="s">
        <v>898</v>
      </c>
      <c r="AV64" s="78" t="b">
        <v>1</v>
      </c>
      <c r="AW64" s="78" t="s">
        <v>934</v>
      </c>
      <c r="AX64" s="82" t="s">
        <v>996</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279</v>
      </c>
      <c r="B65" s="65"/>
      <c r="C65" s="65" t="s">
        <v>64</v>
      </c>
      <c r="D65" s="66">
        <v>164.11441172105253</v>
      </c>
      <c r="E65" s="68"/>
      <c r="F65" s="100" t="s">
        <v>932</v>
      </c>
      <c r="G65" s="65"/>
      <c r="H65" s="69" t="s">
        <v>279</v>
      </c>
      <c r="I65" s="70"/>
      <c r="J65" s="70"/>
      <c r="K65" s="69" t="s">
        <v>1065</v>
      </c>
      <c r="L65" s="73">
        <v>1</v>
      </c>
      <c r="M65" s="74">
        <v>776.8128051757812</v>
      </c>
      <c r="N65" s="74">
        <v>4977.85546875</v>
      </c>
      <c r="O65" s="75"/>
      <c r="P65" s="76"/>
      <c r="Q65" s="76"/>
      <c r="R65" s="86"/>
      <c r="S65" s="48">
        <v>1</v>
      </c>
      <c r="T65" s="48">
        <v>0</v>
      </c>
      <c r="U65" s="49">
        <v>0</v>
      </c>
      <c r="V65" s="49">
        <v>0.005882</v>
      </c>
      <c r="W65" s="49">
        <v>0.015264</v>
      </c>
      <c r="X65" s="49">
        <v>0.387214</v>
      </c>
      <c r="Y65" s="49">
        <v>0</v>
      </c>
      <c r="Z65" s="49">
        <v>0</v>
      </c>
      <c r="AA65" s="71">
        <v>65</v>
      </c>
      <c r="AB65" s="71"/>
      <c r="AC65" s="72"/>
      <c r="AD65" s="78" t="s">
        <v>687</v>
      </c>
      <c r="AE65" s="78">
        <v>101</v>
      </c>
      <c r="AF65" s="78">
        <v>492</v>
      </c>
      <c r="AG65" s="78">
        <v>2130</v>
      </c>
      <c r="AH65" s="78">
        <v>2994</v>
      </c>
      <c r="AI65" s="78"/>
      <c r="AJ65" s="78" t="s">
        <v>750</v>
      </c>
      <c r="AK65" s="78" t="s">
        <v>592</v>
      </c>
      <c r="AL65" s="82" t="s">
        <v>824</v>
      </c>
      <c r="AM65" s="78"/>
      <c r="AN65" s="80">
        <v>41801.51694444445</v>
      </c>
      <c r="AO65" s="82" t="s">
        <v>888</v>
      </c>
      <c r="AP65" s="78" t="b">
        <v>1</v>
      </c>
      <c r="AQ65" s="78" t="b">
        <v>0</v>
      </c>
      <c r="AR65" s="78" t="b">
        <v>1</v>
      </c>
      <c r="AS65" s="78"/>
      <c r="AT65" s="78">
        <v>21</v>
      </c>
      <c r="AU65" s="82" t="s">
        <v>893</v>
      </c>
      <c r="AV65" s="78" t="b">
        <v>0</v>
      </c>
      <c r="AW65" s="78" t="s">
        <v>934</v>
      </c>
      <c r="AX65" s="82" t="s">
        <v>997</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249</v>
      </c>
      <c r="B66" s="65"/>
      <c r="C66" s="65" t="s">
        <v>64</v>
      </c>
      <c r="D66" s="66">
        <v>1000</v>
      </c>
      <c r="E66" s="68"/>
      <c r="F66" s="100" t="s">
        <v>425</v>
      </c>
      <c r="G66" s="65"/>
      <c r="H66" s="69" t="s">
        <v>249</v>
      </c>
      <c r="I66" s="70"/>
      <c r="J66" s="70"/>
      <c r="K66" s="69" t="s">
        <v>1066</v>
      </c>
      <c r="L66" s="73">
        <v>1</v>
      </c>
      <c r="M66" s="74">
        <v>1470.8775634765625</v>
      </c>
      <c r="N66" s="74">
        <v>4496.10107421875</v>
      </c>
      <c r="O66" s="75"/>
      <c r="P66" s="76"/>
      <c r="Q66" s="76"/>
      <c r="R66" s="86"/>
      <c r="S66" s="48">
        <v>2</v>
      </c>
      <c r="T66" s="48">
        <v>1</v>
      </c>
      <c r="U66" s="49">
        <v>0</v>
      </c>
      <c r="V66" s="49">
        <v>0.005882</v>
      </c>
      <c r="W66" s="49">
        <v>0.017763</v>
      </c>
      <c r="X66" s="49">
        <v>0.673414</v>
      </c>
      <c r="Y66" s="49">
        <v>0</v>
      </c>
      <c r="Z66" s="49">
        <v>0</v>
      </c>
      <c r="AA66" s="71">
        <v>66</v>
      </c>
      <c r="AB66" s="71"/>
      <c r="AC66" s="72"/>
      <c r="AD66" s="78" t="s">
        <v>586</v>
      </c>
      <c r="AE66" s="78">
        <v>1575</v>
      </c>
      <c r="AF66" s="78">
        <v>188668</v>
      </c>
      <c r="AG66" s="78">
        <v>145270</v>
      </c>
      <c r="AH66" s="78">
        <v>76</v>
      </c>
      <c r="AI66" s="78"/>
      <c r="AJ66" s="78" t="s">
        <v>751</v>
      </c>
      <c r="AK66" s="78" t="s">
        <v>762</v>
      </c>
      <c r="AL66" s="82" t="s">
        <v>825</v>
      </c>
      <c r="AM66" s="78"/>
      <c r="AN66" s="80">
        <v>39926.59318287037</v>
      </c>
      <c r="AO66" s="82" t="s">
        <v>889</v>
      </c>
      <c r="AP66" s="78" t="b">
        <v>0</v>
      </c>
      <c r="AQ66" s="78" t="b">
        <v>0</v>
      </c>
      <c r="AR66" s="78" t="b">
        <v>0</v>
      </c>
      <c r="AS66" s="78"/>
      <c r="AT66" s="78">
        <v>965</v>
      </c>
      <c r="AU66" s="82" t="s">
        <v>904</v>
      </c>
      <c r="AV66" s="78" t="b">
        <v>0</v>
      </c>
      <c r="AW66" s="78" t="s">
        <v>934</v>
      </c>
      <c r="AX66" s="82" t="s">
        <v>998</v>
      </c>
      <c r="AY66" s="78" t="s">
        <v>66</v>
      </c>
      <c r="AZ66" s="78" t="str">
        <f>REPLACE(INDEX(GroupVertices[Group],MATCH(Vertices[[#This Row],[Vertex]],GroupVertices[Vertex],0)),1,1,"")</f>
        <v>1</v>
      </c>
      <c r="BA66" s="48" t="s">
        <v>337</v>
      </c>
      <c r="BB66" s="48" t="s">
        <v>337</v>
      </c>
      <c r="BC66" s="48" t="s">
        <v>350</v>
      </c>
      <c r="BD66" s="48" t="s">
        <v>350</v>
      </c>
      <c r="BE66" s="48" t="s">
        <v>373</v>
      </c>
      <c r="BF66" s="48" t="s">
        <v>373</v>
      </c>
      <c r="BG66" s="116" t="s">
        <v>1455</v>
      </c>
      <c r="BH66" s="116" t="s">
        <v>1455</v>
      </c>
      <c r="BI66" s="116" t="s">
        <v>1489</v>
      </c>
      <c r="BJ66" s="116" t="s">
        <v>1489</v>
      </c>
      <c r="BK66" s="116">
        <v>0</v>
      </c>
      <c r="BL66" s="120">
        <v>0</v>
      </c>
      <c r="BM66" s="116">
        <v>0</v>
      </c>
      <c r="BN66" s="120">
        <v>0</v>
      </c>
      <c r="BO66" s="116">
        <v>0</v>
      </c>
      <c r="BP66" s="120">
        <v>0</v>
      </c>
      <c r="BQ66" s="116">
        <v>13</v>
      </c>
      <c r="BR66" s="120">
        <v>100</v>
      </c>
      <c r="BS66" s="116">
        <v>13</v>
      </c>
      <c r="BT66" s="2"/>
      <c r="BU66" s="3"/>
      <c r="BV66" s="3"/>
      <c r="BW66" s="3"/>
      <c r="BX66" s="3"/>
    </row>
    <row r="67" spans="1:76" ht="15">
      <c r="A67" s="64" t="s">
        <v>252</v>
      </c>
      <c r="B67" s="65"/>
      <c r="C67" s="65" t="s">
        <v>64</v>
      </c>
      <c r="D67" s="66">
        <v>162.83066174755635</v>
      </c>
      <c r="E67" s="68"/>
      <c r="F67" s="100" t="s">
        <v>428</v>
      </c>
      <c r="G67" s="65"/>
      <c r="H67" s="69" t="s">
        <v>252</v>
      </c>
      <c r="I67" s="70"/>
      <c r="J67" s="70"/>
      <c r="K67" s="69" t="s">
        <v>1067</v>
      </c>
      <c r="L67" s="73">
        <v>1</v>
      </c>
      <c r="M67" s="74">
        <v>7257.23388671875</v>
      </c>
      <c r="N67" s="74">
        <v>6080.865234375</v>
      </c>
      <c r="O67" s="75"/>
      <c r="P67" s="76"/>
      <c r="Q67" s="76"/>
      <c r="R67" s="86"/>
      <c r="S67" s="48">
        <v>1</v>
      </c>
      <c r="T67" s="48">
        <v>1</v>
      </c>
      <c r="U67" s="49">
        <v>0</v>
      </c>
      <c r="V67" s="49">
        <v>0.004425</v>
      </c>
      <c r="W67" s="49">
        <v>0.002332</v>
      </c>
      <c r="X67" s="49">
        <v>0.511435</v>
      </c>
      <c r="Y67" s="49">
        <v>0</v>
      </c>
      <c r="Z67" s="49">
        <v>1</v>
      </c>
      <c r="AA67" s="71">
        <v>67</v>
      </c>
      <c r="AB67" s="71"/>
      <c r="AC67" s="72"/>
      <c r="AD67" s="78" t="s">
        <v>688</v>
      </c>
      <c r="AE67" s="78">
        <v>417</v>
      </c>
      <c r="AF67" s="78">
        <v>203</v>
      </c>
      <c r="AG67" s="78">
        <v>234</v>
      </c>
      <c r="AH67" s="78">
        <v>420</v>
      </c>
      <c r="AI67" s="78"/>
      <c r="AJ67" s="78" t="s">
        <v>752</v>
      </c>
      <c r="AK67" s="78" t="s">
        <v>595</v>
      </c>
      <c r="AL67" s="82" t="s">
        <v>826</v>
      </c>
      <c r="AM67" s="78"/>
      <c r="AN67" s="80">
        <v>41302.815567129626</v>
      </c>
      <c r="AO67" s="82" t="s">
        <v>890</v>
      </c>
      <c r="AP67" s="78" t="b">
        <v>0</v>
      </c>
      <c r="AQ67" s="78" t="b">
        <v>0</v>
      </c>
      <c r="AR67" s="78" t="b">
        <v>0</v>
      </c>
      <c r="AS67" s="78"/>
      <c r="AT67" s="78">
        <v>15</v>
      </c>
      <c r="AU67" s="82" t="s">
        <v>893</v>
      </c>
      <c r="AV67" s="78" t="b">
        <v>0</v>
      </c>
      <c r="AW67" s="78" t="s">
        <v>934</v>
      </c>
      <c r="AX67" s="82" t="s">
        <v>999</v>
      </c>
      <c r="AY67" s="78" t="s">
        <v>66</v>
      </c>
      <c r="AZ67" s="78" t="str">
        <f>REPLACE(INDEX(GroupVertices[Group],MATCH(Vertices[[#This Row],[Vertex]],GroupVertices[Vertex],0)),1,1,"")</f>
        <v>5</v>
      </c>
      <c r="BA67" s="48"/>
      <c r="BB67" s="48"/>
      <c r="BC67" s="48"/>
      <c r="BD67" s="48"/>
      <c r="BE67" s="48"/>
      <c r="BF67" s="48"/>
      <c r="BG67" s="116" t="s">
        <v>1443</v>
      </c>
      <c r="BH67" s="116" t="s">
        <v>1443</v>
      </c>
      <c r="BI67" s="116" t="s">
        <v>1476</v>
      </c>
      <c r="BJ67" s="116" t="s">
        <v>1476</v>
      </c>
      <c r="BK67" s="116">
        <v>0</v>
      </c>
      <c r="BL67" s="120">
        <v>0</v>
      </c>
      <c r="BM67" s="116">
        <v>0</v>
      </c>
      <c r="BN67" s="120">
        <v>0</v>
      </c>
      <c r="BO67" s="116">
        <v>0</v>
      </c>
      <c r="BP67" s="120">
        <v>0</v>
      </c>
      <c r="BQ67" s="116">
        <v>14</v>
      </c>
      <c r="BR67" s="120">
        <v>100</v>
      </c>
      <c r="BS67" s="116">
        <v>14</v>
      </c>
      <c r="BT67" s="2"/>
      <c r="BU67" s="3"/>
      <c r="BV67" s="3"/>
      <c r="BW67" s="3"/>
      <c r="BX67" s="3"/>
    </row>
    <row r="68" spans="1:76" ht="15">
      <c r="A68" s="64" t="s">
        <v>253</v>
      </c>
      <c r="B68" s="65"/>
      <c r="C68" s="65" t="s">
        <v>64</v>
      </c>
      <c r="D68" s="66">
        <v>162.28873269300087</v>
      </c>
      <c r="E68" s="68"/>
      <c r="F68" s="100" t="s">
        <v>429</v>
      </c>
      <c r="G68" s="65"/>
      <c r="H68" s="69" t="s">
        <v>253</v>
      </c>
      <c r="I68" s="70"/>
      <c r="J68" s="70"/>
      <c r="K68" s="69" t="s">
        <v>1068</v>
      </c>
      <c r="L68" s="73">
        <v>1</v>
      </c>
      <c r="M68" s="74">
        <v>9213.119140625</v>
      </c>
      <c r="N68" s="74">
        <v>6527.43115234375</v>
      </c>
      <c r="O68" s="75"/>
      <c r="P68" s="76"/>
      <c r="Q68" s="76"/>
      <c r="R68" s="86"/>
      <c r="S68" s="48">
        <v>0</v>
      </c>
      <c r="T68" s="48">
        <v>1</v>
      </c>
      <c r="U68" s="49">
        <v>0</v>
      </c>
      <c r="V68" s="49">
        <v>0.004425</v>
      </c>
      <c r="W68" s="49">
        <v>0.002332</v>
      </c>
      <c r="X68" s="49">
        <v>0.511435</v>
      </c>
      <c r="Y68" s="49">
        <v>0</v>
      </c>
      <c r="Z68" s="49">
        <v>0</v>
      </c>
      <c r="AA68" s="71">
        <v>68</v>
      </c>
      <c r="AB68" s="71"/>
      <c r="AC68" s="72"/>
      <c r="AD68" s="78" t="s">
        <v>689</v>
      </c>
      <c r="AE68" s="78">
        <v>100</v>
      </c>
      <c r="AF68" s="78">
        <v>81</v>
      </c>
      <c r="AG68" s="78">
        <v>281</v>
      </c>
      <c r="AH68" s="78">
        <v>1169</v>
      </c>
      <c r="AI68" s="78"/>
      <c r="AJ68" s="78" t="s">
        <v>753</v>
      </c>
      <c r="AK68" s="78" t="s">
        <v>757</v>
      </c>
      <c r="AL68" s="78"/>
      <c r="AM68" s="78"/>
      <c r="AN68" s="80">
        <v>41167.334178240744</v>
      </c>
      <c r="AO68" s="78"/>
      <c r="AP68" s="78" t="b">
        <v>1</v>
      </c>
      <c r="AQ68" s="78" t="b">
        <v>0</v>
      </c>
      <c r="AR68" s="78" t="b">
        <v>0</v>
      </c>
      <c r="AS68" s="78"/>
      <c r="AT68" s="78">
        <v>1</v>
      </c>
      <c r="AU68" s="82" t="s">
        <v>893</v>
      </c>
      <c r="AV68" s="78" t="b">
        <v>0</v>
      </c>
      <c r="AW68" s="78" t="s">
        <v>934</v>
      </c>
      <c r="AX68" s="82" t="s">
        <v>1000</v>
      </c>
      <c r="AY68" s="78" t="s">
        <v>66</v>
      </c>
      <c r="AZ68" s="78" t="str">
        <f>REPLACE(INDEX(GroupVertices[Group],MATCH(Vertices[[#This Row],[Vertex]],GroupVertices[Vertex],0)),1,1,"")</f>
        <v>5</v>
      </c>
      <c r="BA68" s="48"/>
      <c r="BB68" s="48"/>
      <c r="BC68" s="48"/>
      <c r="BD68" s="48"/>
      <c r="BE68" s="48"/>
      <c r="BF68" s="48"/>
      <c r="BG68" s="116" t="s">
        <v>1456</v>
      </c>
      <c r="BH68" s="116" t="s">
        <v>1456</v>
      </c>
      <c r="BI68" s="116" t="s">
        <v>1490</v>
      </c>
      <c r="BJ68" s="116" t="s">
        <v>1490</v>
      </c>
      <c r="BK68" s="116">
        <v>0</v>
      </c>
      <c r="BL68" s="120">
        <v>0</v>
      </c>
      <c r="BM68" s="116">
        <v>0</v>
      </c>
      <c r="BN68" s="120">
        <v>0</v>
      </c>
      <c r="BO68" s="116">
        <v>0</v>
      </c>
      <c r="BP68" s="120">
        <v>0</v>
      </c>
      <c r="BQ68" s="116">
        <v>15</v>
      </c>
      <c r="BR68" s="120">
        <v>100</v>
      </c>
      <c r="BS68" s="116">
        <v>15</v>
      </c>
      <c r="BT68" s="2"/>
      <c r="BU68" s="3"/>
      <c r="BV68" s="3"/>
      <c r="BW68" s="3"/>
      <c r="BX68" s="3"/>
    </row>
    <row r="69" spans="1:76" ht="15">
      <c r="A69" s="64" t="s">
        <v>254</v>
      </c>
      <c r="B69" s="65"/>
      <c r="C69" s="65" t="s">
        <v>64</v>
      </c>
      <c r="D69" s="66">
        <v>166.98841252676885</v>
      </c>
      <c r="E69" s="68"/>
      <c r="F69" s="100" t="s">
        <v>933</v>
      </c>
      <c r="G69" s="65"/>
      <c r="H69" s="69" t="s">
        <v>254</v>
      </c>
      <c r="I69" s="70"/>
      <c r="J69" s="70"/>
      <c r="K69" s="69" t="s">
        <v>1069</v>
      </c>
      <c r="L69" s="73">
        <v>1</v>
      </c>
      <c r="M69" s="74">
        <v>9596.181640625</v>
      </c>
      <c r="N69" s="74">
        <v>3862.358642578125</v>
      </c>
      <c r="O69" s="75"/>
      <c r="P69" s="76"/>
      <c r="Q69" s="76"/>
      <c r="R69" s="86"/>
      <c r="S69" s="48">
        <v>2</v>
      </c>
      <c r="T69" s="48">
        <v>1</v>
      </c>
      <c r="U69" s="49">
        <v>0</v>
      </c>
      <c r="V69" s="49">
        <v>1</v>
      </c>
      <c r="W69" s="49">
        <v>0</v>
      </c>
      <c r="X69" s="49">
        <v>1.298235</v>
      </c>
      <c r="Y69" s="49">
        <v>0</v>
      </c>
      <c r="Z69" s="49">
        <v>0</v>
      </c>
      <c r="AA69" s="71">
        <v>69</v>
      </c>
      <c r="AB69" s="71"/>
      <c r="AC69" s="72"/>
      <c r="AD69" s="78" t="s">
        <v>690</v>
      </c>
      <c r="AE69" s="78">
        <v>756</v>
      </c>
      <c r="AF69" s="78">
        <v>1139</v>
      </c>
      <c r="AG69" s="78">
        <v>1635</v>
      </c>
      <c r="AH69" s="78">
        <v>1821</v>
      </c>
      <c r="AI69" s="78"/>
      <c r="AJ69" s="78" t="s">
        <v>754</v>
      </c>
      <c r="AK69" s="78" t="s">
        <v>595</v>
      </c>
      <c r="AL69" s="82" t="s">
        <v>827</v>
      </c>
      <c r="AM69" s="78"/>
      <c r="AN69" s="80">
        <v>42751.34835648148</v>
      </c>
      <c r="AO69" s="82" t="s">
        <v>891</v>
      </c>
      <c r="AP69" s="78" t="b">
        <v>0</v>
      </c>
      <c r="AQ69" s="78" t="b">
        <v>0</v>
      </c>
      <c r="AR69" s="78" t="b">
        <v>0</v>
      </c>
      <c r="AS69" s="78"/>
      <c r="AT69" s="78">
        <v>6</v>
      </c>
      <c r="AU69" s="82" t="s">
        <v>893</v>
      </c>
      <c r="AV69" s="78" t="b">
        <v>0</v>
      </c>
      <c r="AW69" s="78" t="s">
        <v>934</v>
      </c>
      <c r="AX69" s="82" t="s">
        <v>1001</v>
      </c>
      <c r="AY69" s="78" t="s">
        <v>66</v>
      </c>
      <c r="AZ69" s="78" t="str">
        <f>REPLACE(INDEX(GroupVertices[Group],MATCH(Vertices[[#This Row],[Vertex]],GroupVertices[Vertex],0)),1,1,"")</f>
        <v>9</v>
      </c>
      <c r="BA69" s="48" t="s">
        <v>343</v>
      </c>
      <c r="BB69" s="48" t="s">
        <v>343</v>
      </c>
      <c r="BC69" s="48" t="s">
        <v>355</v>
      </c>
      <c r="BD69" s="48" t="s">
        <v>355</v>
      </c>
      <c r="BE69" s="48" t="s">
        <v>380</v>
      </c>
      <c r="BF69" s="48" t="s">
        <v>380</v>
      </c>
      <c r="BG69" s="116" t="s">
        <v>1278</v>
      </c>
      <c r="BH69" s="116" t="s">
        <v>1278</v>
      </c>
      <c r="BI69" s="116" t="s">
        <v>1365</v>
      </c>
      <c r="BJ69" s="116" t="s">
        <v>1365</v>
      </c>
      <c r="BK69" s="116">
        <v>0</v>
      </c>
      <c r="BL69" s="120">
        <v>0</v>
      </c>
      <c r="BM69" s="116">
        <v>0</v>
      </c>
      <c r="BN69" s="120">
        <v>0</v>
      </c>
      <c r="BO69" s="116">
        <v>0</v>
      </c>
      <c r="BP69" s="120">
        <v>0</v>
      </c>
      <c r="BQ69" s="116">
        <v>18</v>
      </c>
      <c r="BR69" s="120">
        <v>100</v>
      </c>
      <c r="BS69" s="116">
        <v>18</v>
      </c>
      <c r="BT69" s="2"/>
      <c r="BU69" s="3"/>
      <c r="BV69" s="3"/>
      <c r="BW69" s="3"/>
      <c r="BX69" s="3"/>
    </row>
    <row r="70" spans="1:76" ht="15">
      <c r="A70" s="87" t="s">
        <v>255</v>
      </c>
      <c r="B70" s="88"/>
      <c r="C70" s="88" t="s">
        <v>64</v>
      </c>
      <c r="D70" s="89">
        <v>163.29263405635774</v>
      </c>
      <c r="E70" s="90"/>
      <c r="F70" s="101" t="s">
        <v>430</v>
      </c>
      <c r="G70" s="88"/>
      <c r="H70" s="91" t="s">
        <v>255</v>
      </c>
      <c r="I70" s="92"/>
      <c r="J70" s="92"/>
      <c r="K70" s="91" t="s">
        <v>1070</v>
      </c>
      <c r="L70" s="93">
        <v>1</v>
      </c>
      <c r="M70" s="94">
        <v>9596.181640625</v>
      </c>
      <c r="N70" s="94">
        <v>2458.57763671875</v>
      </c>
      <c r="O70" s="95"/>
      <c r="P70" s="96"/>
      <c r="Q70" s="96"/>
      <c r="R70" s="97"/>
      <c r="S70" s="48">
        <v>0</v>
      </c>
      <c r="T70" s="48">
        <v>1</v>
      </c>
      <c r="U70" s="49">
        <v>0</v>
      </c>
      <c r="V70" s="49">
        <v>1</v>
      </c>
      <c r="W70" s="49">
        <v>0</v>
      </c>
      <c r="X70" s="49">
        <v>0.701749</v>
      </c>
      <c r="Y70" s="49">
        <v>0</v>
      </c>
      <c r="Z70" s="49">
        <v>0</v>
      </c>
      <c r="AA70" s="98">
        <v>70</v>
      </c>
      <c r="AB70" s="98"/>
      <c r="AC70" s="99"/>
      <c r="AD70" s="78" t="s">
        <v>691</v>
      </c>
      <c r="AE70" s="78">
        <v>136</v>
      </c>
      <c r="AF70" s="78">
        <v>307</v>
      </c>
      <c r="AG70" s="78">
        <v>859</v>
      </c>
      <c r="AH70" s="78">
        <v>3778</v>
      </c>
      <c r="AI70" s="78"/>
      <c r="AJ70" s="78" t="s">
        <v>755</v>
      </c>
      <c r="AK70" s="78" t="s">
        <v>601</v>
      </c>
      <c r="AL70" s="82" t="s">
        <v>828</v>
      </c>
      <c r="AM70" s="78"/>
      <c r="AN70" s="80">
        <v>43018.29177083333</v>
      </c>
      <c r="AO70" s="82" t="s">
        <v>892</v>
      </c>
      <c r="AP70" s="78" t="b">
        <v>1</v>
      </c>
      <c r="AQ70" s="78" t="b">
        <v>0</v>
      </c>
      <c r="AR70" s="78" t="b">
        <v>1</v>
      </c>
      <c r="AS70" s="78"/>
      <c r="AT70" s="78">
        <v>1</v>
      </c>
      <c r="AU70" s="78"/>
      <c r="AV70" s="78" t="b">
        <v>0</v>
      </c>
      <c r="AW70" s="78" t="s">
        <v>934</v>
      </c>
      <c r="AX70" s="82" t="s">
        <v>1002</v>
      </c>
      <c r="AY70" s="78" t="s">
        <v>66</v>
      </c>
      <c r="AZ70" s="78" t="str">
        <f>REPLACE(INDEX(GroupVertices[Group],MATCH(Vertices[[#This Row],[Vertex]],GroupVertices[Vertex],0)),1,1,"")</f>
        <v>9</v>
      </c>
      <c r="BA70" s="48"/>
      <c r="BB70" s="48"/>
      <c r="BC70" s="48"/>
      <c r="BD70" s="48"/>
      <c r="BE70" s="48"/>
      <c r="BF70" s="48"/>
      <c r="BG70" s="116" t="s">
        <v>1457</v>
      </c>
      <c r="BH70" s="116" t="s">
        <v>1457</v>
      </c>
      <c r="BI70" s="116" t="s">
        <v>1491</v>
      </c>
      <c r="BJ70" s="116" t="s">
        <v>1491</v>
      </c>
      <c r="BK70" s="116">
        <v>0</v>
      </c>
      <c r="BL70" s="120">
        <v>0</v>
      </c>
      <c r="BM70" s="116">
        <v>0</v>
      </c>
      <c r="BN70" s="120">
        <v>0</v>
      </c>
      <c r="BO70" s="116">
        <v>0</v>
      </c>
      <c r="BP70" s="120">
        <v>0</v>
      </c>
      <c r="BQ70" s="116">
        <v>16</v>
      </c>
      <c r="BR70" s="120">
        <v>100</v>
      </c>
      <c r="BS70" s="116">
        <v>16</v>
      </c>
      <c r="BT70" s="2"/>
      <c r="BU70" s="3"/>
      <c r="BV70" s="3"/>
      <c r="BW70" s="3"/>
      <c r="BX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
    <dataValidation allowBlank="1" showInputMessage="1" promptTitle="Vertex Tooltip" prompt="Enter optional text that will pop up when the mouse is hovered over the vertex." errorTitle="Invalid Vertex Image Key" sqref="K3:K7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0"/>
    <dataValidation allowBlank="1" showInputMessage="1" promptTitle="Vertex Label Fill Color" prompt="To select an optional fill color for the Label shape, right-click and select Select Color on the right-click menu." sqref="I3:I70"/>
    <dataValidation allowBlank="1" showInputMessage="1" promptTitle="Vertex Image File" prompt="Enter the path to an image file.  Hover over the column header for examples." errorTitle="Invalid Vertex Image Key" sqref="F3:F70"/>
    <dataValidation allowBlank="1" showInputMessage="1" promptTitle="Vertex Color" prompt="To select an optional vertex color, right-click and select Select Color on the right-click menu." sqref="B3:B70"/>
    <dataValidation allowBlank="1" showInputMessage="1" promptTitle="Vertex Opacity" prompt="Enter an optional vertex opacity between 0 (transparent) and 100 (opaque)." errorTitle="Invalid Vertex Opacity" error="The optional vertex opacity must be a whole number between 0 and 10." sqref="E3:E70"/>
    <dataValidation type="list" allowBlank="1" showInputMessage="1" showErrorMessage="1" promptTitle="Vertex Shape" prompt="Select an optional vertex shape." errorTitle="Invalid Vertex Shape" error="You have entered an invalid vertex shape.  Try selecting from the drop-down list instead." sqref="C3:C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
      <formula1>ValidVertexLabelPositions</formula1>
    </dataValidation>
    <dataValidation allowBlank="1" showInputMessage="1" showErrorMessage="1" promptTitle="Vertex Name" prompt="Enter the name of the vertex." sqref="A3:A70"/>
  </dataValidations>
  <hyperlinks>
    <hyperlink ref="AL3" r:id="rId1" display="https://t.co/qgoqoRwFFl"/>
    <hyperlink ref="AL4" r:id="rId2" display="http://t.co/1pEF3MQuh8"/>
    <hyperlink ref="AL5" r:id="rId3" display="https://t.co/tg1VZ2SlHL"/>
    <hyperlink ref="AL6" r:id="rId4" display="http://t.co/sKOECRlsLJ"/>
    <hyperlink ref="AL7" r:id="rId5" display="https://t.co/2wT2Ufh041"/>
    <hyperlink ref="AL8" r:id="rId6" display="https://t.co/dDMwBKQ7PS"/>
    <hyperlink ref="AL9" r:id="rId7" display="http://www.pirkanmaa.fi/"/>
    <hyperlink ref="AL10" r:id="rId8" display="https://t.co/HjdvsUMjTA"/>
    <hyperlink ref="AL11" r:id="rId9" display="http://t.co/quDDH3WT6p"/>
    <hyperlink ref="AL12" r:id="rId10" display="http://t.co/rDvXIc03K7"/>
    <hyperlink ref="AL14" r:id="rId11" display="https://t.co/epZ2YVK6Fm"/>
    <hyperlink ref="AL17" r:id="rId12" display="https://t.co/JcRGXcBCQS"/>
    <hyperlink ref="AL19" r:id="rId13" display="https://t.co/AwsQbnpF4P"/>
    <hyperlink ref="AL20" r:id="rId14" display="https://t.co/AisTUaOs5m"/>
    <hyperlink ref="AL21" r:id="rId15" display="http://t.co/icmv5SbCjW"/>
    <hyperlink ref="AL22" r:id="rId16" display="https://t.co/kYxlbFvnj1"/>
    <hyperlink ref="AL23" r:id="rId17" display="http://www.ely-keskus.fi/"/>
    <hyperlink ref="AL24" r:id="rId18" display="http://t.co/ZKlqoF3K0a"/>
    <hyperlink ref="AL25" r:id="rId19" display="http://www.ely-keskus.fi/satakunta"/>
    <hyperlink ref="AL26" r:id="rId20" display="http://www.yrittajat.fi/"/>
    <hyperlink ref="AL27" r:id="rId21" display="https://t.co/f6UBLjFPFk"/>
    <hyperlink ref="AL28" r:id="rId22" display="https://t.co/byNzyMCIXA"/>
    <hyperlink ref="AL29" r:id="rId23" display="http://www.facebook.com/harakkatimo"/>
    <hyperlink ref="AL30" r:id="rId24" display="http://t.co/HAZz4pSZTO"/>
    <hyperlink ref="AL31" r:id="rId25" display="https://t.co/S1Ipo3hEAl"/>
    <hyperlink ref="AL32" r:id="rId26" display="http://www.businessfinland.fi/"/>
    <hyperlink ref="AL34" r:id="rId27" display="https://t.co/1pEF3LZGSW"/>
    <hyperlink ref="AL35" r:id="rId28" display="http://t.co/eiciaIqgsw"/>
    <hyperlink ref="AL36" r:id="rId29" display="https://t.co/jNmqOmh3kV"/>
    <hyperlink ref="AL37" r:id="rId30" display="https://t.co/Oqr5TuiURA"/>
    <hyperlink ref="AL38" r:id="rId31" display="https://t.co/vh7UeWmglU"/>
    <hyperlink ref="AL40" r:id="rId32" display="https://t.co/L3W7U9EHi1"/>
    <hyperlink ref="AL41" r:id="rId33" display="https://t.co/a4WASjhWsy"/>
    <hyperlink ref="AL42" r:id="rId34" display="https://t.co/T1Zqwc7SSI"/>
    <hyperlink ref="AL44" r:id="rId35" display="https://t.co/3JrLLf506e"/>
    <hyperlink ref="AL45" r:id="rId36" display="https://t.co/BIC8698mFH"/>
    <hyperlink ref="AL47" r:id="rId37" display="https://t.co/6cqcKStSzL"/>
    <hyperlink ref="AL48" r:id="rId38" display="https://t.co/lWlSLDmD5n"/>
    <hyperlink ref="AL50" r:id="rId39" display="https://sykoy.fi/kampusklubi/"/>
    <hyperlink ref="AL51" r:id="rId40" display="https://t.co/FEpPtECyRO"/>
    <hyperlink ref="AL52" r:id="rId41" display="https://t.co/VeJW8qsdFo"/>
    <hyperlink ref="AL54" r:id="rId42" display="https://t.co/xdCd8KnCcM"/>
    <hyperlink ref="AL55" r:id="rId43" display="http://t.co/PfOgGpPPyv"/>
    <hyperlink ref="AL56" r:id="rId44" display="https://t.co/uadBlysOpf"/>
    <hyperlink ref="AL59" r:id="rId45" display="https://t.co/ngtTCTRmZC"/>
    <hyperlink ref="AL61" r:id="rId46" display="https://t.co/uupRSdd8Lt"/>
    <hyperlink ref="AL62" r:id="rId47" display="http://www.tuni.fi/"/>
    <hyperlink ref="AL63" r:id="rId48" display="https://t.co/FaN6zlGW30"/>
    <hyperlink ref="AL64" r:id="rId49" display="https://t.co/w32QQ6vNld"/>
    <hyperlink ref="AL65" r:id="rId50" display="https://t.co/MpD6CoRfMf"/>
    <hyperlink ref="AL66" r:id="rId51" display="http://www.kauppalehti.fi/"/>
    <hyperlink ref="AL67" r:id="rId52" display="https://t.co/ryjGNWlfWn"/>
    <hyperlink ref="AL69" r:id="rId53" display="https://t.co/UOnGmS9Ss5"/>
    <hyperlink ref="AL70" r:id="rId54" display="https://t.co/WwJvd2Zi5E"/>
    <hyperlink ref="AO3" r:id="rId55" display="https://pbs.twimg.com/profile_banners/829732611073404928/1486660310"/>
    <hyperlink ref="AO4" r:id="rId56" display="https://pbs.twimg.com/profile_banners/2999458397/1422272422"/>
    <hyperlink ref="AO5" r:id="rId57" display="https://pbs.twimg.com/profile_banners/156944425/1471251041"/>
    <hyperlink ref="AO6" r:id="rId58" display="https://pbs.twimg.com/profile_banners/86911266/1571660400"/>
    <hyperlink ref="AO7" r:id="rId59" display="https://pbs.twimg.com/profile_banners/2294498827/1555057262"/>
    <hyperlink ref="AO8" r:id="rId60" display="https://pbs.twimg.com/profile_banners/737000879941898240/1554982489"/>
    <hyperlink ref="AO9" r:id="rId61" display="https://pbs.twimg.com/profile_banners/130084884/1355481470"/>
    <hyperlink ref="AO10" r:id="rId62" display="https://pbs.twimg.com/profile_banners/4332268156/1449612067"/>
    <hyperlink ref="AO11" r:id="rId63" display="https://pbs.twimg.com/profile_banners/3291035135/1546424721"/>
    <hyperlink ref="AO13" r:id="rId64" display="https://pbs.twimg.com/profile_banners/1162300419642744833/1565982877"/>
    <hyperlink ref="AO14" r:id="rId65" display="https://pbs.twimg.com/profile_banners/765512584946708480/1519394706"/>
    <hyperlink ref="AO15" r:id="rId66" display="https://pbs.twimg.com/profile_banners/1131854274223366144/1558718830"/>
    <hyperlink ref="AO17" r:id="rId67" display="https://pbs.twimg.com/profile_banners/296177102/1557895093"/>
    <hyperlink ref="AO18" r:id="rId68" display="https://pbs.twimg.com/profile_banners/1157322235/1524916321"/>
    <hyperlink ref="AO19" r:id="rId69" display="https://pbs.twimg.com/profile_banners/1200799908/1512463788"/>
    <hyperlink ref="AO20" r:id="rId70" display="https://pbs.twimg.com/profile_banners/473966644/1531137718"/>
    <hyperlink ref="AO21" r:id="rId71" display="https://pbs.twimg.com/profile_banners/2436917634/1400500988"/>
    <hyperlink ref="AO22" r:id="rId72" display="https://pbs.twimg.com/profile_banners/2829250282/1558501750"/>
    <hyperlink ref="AO23" r:id="rId73" display="https://pbs.twimg.com/profile_banners/2336443922/1566193157"/>
    <hyperlink ref="AO24" r:id="rId74" display="https://pbs.twimg.com/profile_banners/2469223958/1566885023"/>
    <hyperlink ref="AO25" r:id="rId75" display="https://pbs.twimg.com/profile_banners/724541518216855552/1543833302"/>
    <hyperlink ref="AO26" r:id="rId76" display="https://pbs.twimg.com/profile_banners/105889817/1549450055"/>
    <hyperlink ref="AO27" r:id="rId77" display="https://pbs.twimg.com/profile_banners/837272327536721921/1488458557"/>
    <hyperlink ref="AO28" r:id="rId78" display="https://pbs.twimg.com/profile_banners/798095178/1564692619"/>
    <hyperlink ref="AO29" r:id="rId79" display="https://pbs.twimg.com/profile_banners/1374546126/1401869658"/>
    <hyperlink ref="AO30" r:id="rId80" display="https://pbs.twimg.com/profile_banners/434782047/1564378899"/>
    <hyperlink ref="AO31" r:id="rId81" display="https://pbs.twimg.com/profile_banners/2976119355/1494918662"/>
    <hyperlink ref="AO32" r:id="rId82" display="https://pbs.twimg.com/profile_banners/808495806/1515003844"/>
    <hyperlink ref="AO33" r:id="rId83" display="https://pbs.twimg.com/profile_banners/2702411225/1544517914"/>
    <hyperlink ref="AO34" r:id="rId84" display="https://pbs.twimg.com/profile_banners/1913609670/1460129490"/>
    <hyperlink ref="AO35" r:id="rId85" display="https://pbs.twimg.com/profile_banners/16694416/1551170435"/>
    <hyperlink ref="AO36" r:id="rId86" display="https://pbs.twimg.com/profile_banners/804371911/1516356150"/>
    <hyperlink ref="AO37" r:id="rId87" display="https://pbs.twimg.com/profile_banners/286255386/1572005200"/>
    <hyperlink ref="AO38" r:id="rId88" display="https://pbs.twimg.com/profile_banners/2150578241/1561786367"/>
    <hyperlink ref="AO39" r:id="rId89" display="https://pbs.twimg.com/profile_banners/1201248750/1568396291"/>
    <hyperlink ref="AO40" r:id="rId90" display="https://pbs.twimg.com/profile_banners/73436089/1502873884"/>
    <hyperlink ref="AO41" r:id="rId91" display="https://pbs.twimg.com/profile_banners/1070984035021795328/1544177982"/>
    <hyperlink ref="AO42" r:id="rId92" display="https://pbs.twimg.com/profile_banners/994113769444904960/1527581090"/>
    <hyperlink ref="AO43" r:id="rId93" display="https://pbs.twimg.com/profile_banners/467659217/1519757699"/>
    <hyperlink ref="AO44" r:id="rId94" display="https://pbs.twimg.com/profile_banners/1732919708/1445704369"/>
    <hyperlink ref="AO45" r:id="rId95" display="https://pbs.twimg.com/profile_banners/1002916774382374913/1527949057"/>
    <hyperlink ref="AO46" r:id="rId96" display="https://pbs.twimg.com/profile_banners/1480145948/1536607371"/>
    <hyperlink ref="AO47" r:id="rId97" display="https://pbs.twimg.com/profile_banners/74979251/1427173412"/>
    <hyperlink ref="AO48" r:id="rId98" display="https://pbs.twimg.com/profile_banners/69913043/1535148424"/>
    <hyperlink ref="AO49" r:id="rId99" display="https://pbs.twimg.com/profile_banners/2203503269/1465675982"/>
    <hyperlink ref="AO50" r:id="rId100" display="https://pbs.twimg.com/profile_banners/912970098331324416/1542609816"/>
    <hyperlink ref="AO51" r:id="rId101" display="https://pbs.twimg.com/profile_banners/24727891/1552034212"/>
    <hyperlink ref="AO52" r:id="rId102" display="https://pbs.twimg.com/profile_banners/898512525851054080/1527087429"/>
    <hyperlink ref="AO53" r:id="rId103" display="https://pbs.twimg.com/profile_banners/19583446/1399143562"/>
    <hyperlink ref="AO54" r:id="rId104" display="https://pbs.twimg.com/profile_banners/27617566/1572113491"/>
    <hyperlink ref="AO55" r:id="rId105" display="https://pbs.twimg.com/profile_banners/2794321066/1412421225"/>
    <hyperlink ref="AO56" r:id="rId106" display="https://pbs.twimg.com/profile_banners/312531882/1425374013"/>
    <hyperlink ref="AO58" r:id="rId107" display="https://pbs.twimg.com/profile_banners/793106109368270848/1571078989"/>
    <hyperlink ref="AO59" r:id="rId108" display="https://pbs.twimg.com/profile_banners/1184737767064031232/1571990083"/>
    <hyperlink ref="AO60" r:id="rId109" display="https://pbs.twimg.com/profile_banners/1043071766019678212/1557751790"/>
    <hyperlink ref="AO61" r:id="rId110" display="https://pbs.twimg.com/profile_banners/3063827195/1555314356"/>
    <hyperlink ref="AO62" r:id="rId111" display="https://pbs.twimg.com/profile_banners/104768601/1540530475"/>
    <hyperlink ref="AO63" r:id="rId112" display="https://pbs.twimg.com/profile_banners/14213980/1521373988"/>
    <hyperlink ref="AO64" r:id="rId113" display="https://pbs.twimg.com/profile_banners/377228272/1568292534"/>
    <hyperlink ref="AO65" r:id="rId114" display="https://pbs.twimg.com/profile_banners/2561239044/1570199021"/>
    <hyperlink ref="AO66" r:id="rId115" display="https://pbs.twimg.com/profile_banners/34621907/1413290929"/>
    <hyperlink ref="AO67" r:id="rId116" display="https://pbs.twimg.com/profile_banners/1129014019/1426410655"/>
    <hyperlink ref="AO69" r:id="rId117" display="https://pbs.twimg.com/profile_banners/820908857518067713/1569823892"/>
    <hyperlink ref="AO70" r:id="rId118" display="https://pbs.twimg.com/profile_banners/917645913362960384/1507620737"/>
    <hyperlink ref="AU4" r:id="rId119" display="http://abs.twimg.com/images/themes/theme1/bg.png"/>
    <hyperlink ref="AU5" r:id="rId120" display="http://abs.twimg.com/images/themes/theme14/bg.gif"/>
    <hyperlink ref="AU6" r:id="rId121" display="http://abs.twimg.com/images/themes/theme7/bg.gif"/>
    <hyperlink ref="AU7" r:id="rId122" display="http://abs.twimg.com/images/themes/theme1/bg.png"/>
    <hyperlink ref="AU9" r:id="rId123" display="http://abs.twimg.com/images/themes/theme1/bg.png"/>
    <hyperlink ref="AU10" r:id="rId124" display="http://abs.twimg.com/images/themes/theme1/bg.png"/>
    <hyperlink ref="AU11" r:id="rId125" display="http://abs.twimg.com/images/themes/theme1/bg.png"/>
    <hyperlink ref="AU12" r:id="rId126" display="http://abs.twimg.com/images/themes/theme16/bg.gif"/>
    <hyperlink ref="AU16" r:id="rId127" display="http://abs.twimg.com/images/themes/theme11/bg.gif"/>
    <hyperlink ref="AU17" r:id="rId128" display="http://abs.twimg.com/images/themes/theme1/bg.png"/>
    <hyperlink ref="AU18" r:id="rId129" display="http://abs.twimg.com/images/themes/theme1/bg.png"/>
    <hyperlink ref="AU19" r:id="rId130" display="http://abs.twimg.com/images/themes/theme1/bg.png"/>
    <hyperlink ref="AU20" r:id="rId131" display="http://abs.twimg.com/images/themes/theme1/bg.png"/>
    <hyperlink ref="AU21" r:id="rId132" display="http://abs.twimg.com/images/themes/theme1/bg.png"/>
    <hyperlink ref="AU22" r:id="rId133" display="http://abs.twimg.com/images/themes/theme1/bg.png"/>
    <hyperlink ref="AU23" r:id="rId134" display="http://abs.twimg.com/images/themes/theme1/bg.png"/>
    <hyperlink ref="AU24" r:id="rId135" display="http://abs.twimg.com/images/themes/theme1/bg.png"/>
    <hyperlink ref="AU25" r:id="rId136" display="http://abs.twimg.com/images/themes/theme1/bg.png"/>
    <hyperlink ref="AU26" r:id="rId137" display="http://abs.twimg.com/images/themes/theme15/bg.png"/>
    <hyperlink ref="AU27" r:id="rId138" display="http://abs.twimg.com/images/themes/theme1/bg.png"/>
    <hyperlink ref="AU28" r:id="rId139" display="http://abs.twimg.com/images/themes/theme18/bg.gif"/>
    <hyperlink ref="AU29" r:id="rId140" display="http://abs.twimg.com/images/themes/theme1/bg.png"/>
    <hyperlink ref="AU30" r:id="rId141" display="http://abs.twimg.com/images/themes/theme1/bg.png"/>
    <hyperlink ref="AU31" r:id="rId142" display="http://abs.twimg.com/images/themes/theme1/bg.png"/>
    <hyperlink ref="AU32" r:id="rId143" display="http://abs.twimg.com/images/themes/theme1/bg.png"/>
    <hyperlink ref="AU33" r:id="rId144" display="http://abs.twimg.com/images/themes/theme1/bg.png"/>
    <hyperlink ref="AU34" r:id="rId145" display="http://abs.twimg.com/images/themes/theme1/bg.png"/>
    <hyperlink ref="AU35" r:id="rId146" display="http://abs.twimg.com/images/themes/theme1/bg.png"/>
    <hyperlink ref="AU36" r:id="rId147" display="http://abs.twimg.com/images/themes/theme1/bg.png"/>
    <hyperlink ref="AU37" r:id="rId148" display="http://abs.twimg.com/images/themes/theme1/bg.png"/>
    <hyperlink ref="AU38" r:id="rId149" display="http://abs.twimg.com/images/themes/theme1/bg.png"/>
    <hyperlink ref="AU39" r:id="rId150" display="http://abs.twimg.com/images/themes/theme5/bg.gif"/>
    <hyperlink ref="AU40" r:id="rId151" display="http://abs.twimg.com/images/themes/theme1/bg.png"/>
    <hyperlink ref="AU42" r:id="rId152" display="http://abs.twimg.com/images/themes/theme1/bg.png"/>
    <hyperlink ref="AU43" r:id="rId153" display="http://abs.twimg.com/images/themes/theme1/bg.png"/>
    <hyperlink ref="AU44" r:id="rId154" display="http://abs.twimg.com/images/themes/theme1/bg.png"/>
    <hyperlink ref="AU46" r:id="rId155" display="http://abs.twimg.com/images/themes/theme1/bg.png"/>
    <hyperlink ref="AU47" r:id="rId156" display="http://abs.twimg.com/images/themes/theme1/bg.png"/>
    <hyperlink ref="AU48" r:id="rId157" display="http://abs.twimg.com/images/themes/theme14/bg.gif"/>
    <hyperlink ref="AU49" r:id="rId158" display="http://abs.twimg.com/images/themes/theme9/bg.gif"/>
    <hyperlink ref="AU50" r:id="rId159" display="http://abs.twimg.com/images/themes/theme1/bg.png"/>
    <hyperlink ref="AU51" r:id="rId160" display="http://abs.twimg.com/images/themes/theme1/bg.png"/>
    <hyperlink ref="AU53" r:id="rId161" display="http://abs.twimg.com/images/themes/theme8/bg.gif"/>
    <hyperlink ref="AU54" r:id="rId162" display="http://abs.twimg.com/images/themes/theme2/bg.gif"/>
    <hyperlink ref="AU55" r:id="rId163" display="http://abs.twimg.com/images/themes/theme1/bg.png"/>
    <hyperlink ref="AU56" r:id="rId164" display="http://abs.twimg.com/images/themes/theme1/bg.png"/>
    <hyperlink ref="AU57" r:id="rId165" display="http://abs.twimg.com/images/themes/theme1/bg.png"/>
    <hyperlink ref="AU58" r:id="rId166" display="http://abs.twimg.com/images/themes/theme1/bg.png"/>
    <hyperlink ref="AU60" r:id="rId167" display="http://abs.twimg.com/images/themes/theme1/bg.png"/>
    <hyperlink ref="AU61" r:id="rId168" display="http://abs.twimg.com/images/themes/theme1/bg.png"/>
    <hyperlink ref="AU62" r:id="rId169" display="http://abs.twimg.com/images/themes/theme1/bg.png"/>
    <hyperlink ref="AU63" r:id="rId170" display="http://abs.twimg.com/images/themes/theme1/bg.png"/>
    <hyperlink ref="AU64" r:id="rId171" display="http://abs.twimg.com/images/themes/theme15/bg.png"/>
    <hyperlink ref="AU65" r:id="rId172" display="http://abs.twimg.com/images/themes/theme1/bg.png"/>
    <hyperlink ref="AU66" r:id="rId173" display="http://abs.twimg.com/images/themes/theme4/bg.gif"/>
    <hyperlink ref="AU67" r:id="rId174" display="http://abs.twimg.com/images/themes/theme1/bg.png"/>
    <hyperlink ref="AU68" r:id="rId175" display="http://abs.twimg.com/images/themes/theme1/bg.png"/>
    <hyperlink ref="AU69" r:id="rId176" display="http://abs.twimg.com/images/themes/theme1/bg.png"/>
    <hyperlink ref="F3" r:id="rId177" display="http://pbs.twimg.com/profile_images/829738333500801024/Fp9smXZD_normal.jpg"/>
    <hyperlink ref="F4" r:id="rId178" display="http://pbs.twimg.com/profile_images/956529006807011329/Y8Oz9W_o_normal.jpg"/>
    <hyperlink ref="F5" r:id="rId179" display="http://pbs.twimg.com/profile_images/765116328701206528/qHg3tHBi_normal.jpg"/>
    <hyperlink ref="F6" r:id="rId180" display="http://pbs.twimg.com/profile_images/466889974835458048/HXMIfTx8_normal.jpeg"/>
    <hyperlink ref="F7" r:id="rId181" display="http://pbs.twimg.com/profile_images/1117752969842315264/CCI6mgfT_normal.png"/>
    <hyperlink ref="F8" r:id="rId182" display="http://pbs.twimg.com/profile_images/787336839954894848/h90UjdE8_normal.jpg"/>
    <hyperlink ref="F9" r:id="rId183" display="http://pbs.twimg.com/profile_images/2658014084/63bb3fb4c968a711760cba6ef66030ca_normal.jpeg"/>
    <hyperlink ref="F10" r:id="rId184" display="http://pbs.twimg.com/profile_images/843938759964016641/x3w6qpvH_normal.jpg"/>
    <hyperlink ref="F11" r:id="rId185" display="http://pbs.twimg.com/profile_images/1080410982730657794/b1SEbryH_normal.jpg"/>
    <hyperlink ref="F12" r:id="rId186" display="http://pbs.twimg.com/profile_images/3083751402/0bebbec4d10af6f53a3eb4a53cd2a7aa_normal.png"/>
    <hyperlink ref="F13" r:id="rId187" display="http://pbs.twimg.com/profile_images/1162441361414610945/QMKT6AF-_normal.jpg"/>
    <hyperlink ref="F14" r:id="rId188" display="http://pbs.twimg.com/profile_images/765518143414530048/_8qcruyL_normal.jpg"/>
    <hyperlink ref="F15" r:id="rId189" display="http://pbs.twimg.com/profile_images/1131855016766124032/vhasETOF_normal.jpg"/>
    <hyperlink ref="F16" r:id="rId190" display="http://pbs.twimg.com/profile_images/1164868140389621761/75AUlkJO_normal.jpg"/>
    <hyperlink ref="F17" r:id="rId191" display="http://pbs.twimg.com/profile_images/1145583716170895366/EhfX0ugm_normal.jpg"/>
    <hyperlink ref="F18" r:id="rId192" display="http://pbs.twimg.com/profile_images/565485434919059456/Wec7mkS__normal.jpeg"/>
    <hyperlink ref="F19" r:id="rId193" display="http://pbs.twimg.com/profile_images/1148474550847496192/gb9Bllra_normal.png"/>
    <hyperlink ref="F20" r:id="rId194" display="http://pbs.twimg.com/profile_images/1183735881359855616/kWpmX2Qh_normal.jpg"/>
    <hyperlink ref="F21" r:id="rId195" display="http://pbs.twimg.com/profile_images/456056641201250304/GmrCdb_A_normal.jpeg"/>
    <hyperlink ref="F22" r:id="rId196" display="http://pbs.twimg.com/profile_images/1163689635236782080/E_5XJlG3_normal.jpg"/>
    <hyperlink ref="F23" r:id="rId197" display="http://pbs.twimg.com/profile_images/1163323793529593857/s9T5GCa3_normal.png"/>
    <hyperlink ref="F24" r:id="rId198" display="http://pbs.twimg.com/profile_images/1163711433634406401/ezfT1Zla_normal.jpg"/>
    <hyperlink ref="F25" r:id="rId199" display="http://pbs.twimg.com/profile_images/724542165905477632/RJJ5BqGV_normal.jpg"/>
    <hyperlink ref="F26" r:id="rId200" display="http://pbs.twimg.com/profile_images/1093099697730973696/oXQqemG3_normal.jpg"/>
    <hyperlink ref="F27" r:id="rId201" display="http://pbs.twimg.com/profile_images/837278726635278336/NWq2cr_f_normal.jpg"/>
    <hyperlink ref="F28" r:id="rId202" display="http://pbs.twimg.com/profile_images/1052938473445974016/zk_HMaWk_normal.jpg"/>
    <hyperlink ref="F29" r:id="rId203" display="http://pbs.twimg.com/profile_images/1118410100279074816/Zaxv6U-A_normal.png"/>
    <hyperlink ref="F30" r:id="rId204" display="http://pbs.twimg.com/profile_images/798062011947085828/TPJcJmgI_normal.jpg"/>
    <hyperlink ref="F31" r:id="rId205" display="http://pbs.twimg.com/profile_images/1083369044022083586/hUOZ5zC8_normal.jpg"/>
    <hyperlink ref="F32" r:id="rId206" display="http://pbs.twimg.com/profile_images/1146327363296419841/JFfxWHyF_normal.png"/>
    <hyperlink ref="F33" r:id="rId207" display="http://pbs.twimg.com/profile_images/563237819167293440/TamzQvj-_normal.jpeg"/>
    <hyperlink ref="F34" r:id="rId208" display="http://pbs.twimg.com/profile_images/1068523340669739008/Pzbgm2RH_normal.jpg"/>
    <hyperlink ref="F35" r:id="rId209" display="http://pbs.twimg.com/profile_images/1145588071481716737/ANIeakqe_normal.png"/>
    <hyperlink ref="F36" r:id="rId210" display="http://pbs.twimg.com/profile_images/3277021254/d11dabf214c9ec605a6162857291ee14_normal.png"/>
    <hyperlink ref="F37" r:id="rId211" display="http://pbs.twimg.com/profile_images/496548925998788608/Up5aV09L_normal.jpeg"/>
    <hyperlink ref="F38" r:id="rId212" display="http://pbs.twimg.com/profile_images/1164392229416427520/S9WRyMXf_normal.jpg"/>
    <hyperlink ref="F39" r:id="rId213" display="http://pbs.twimg.com/profile_images/1119805300406661120/CwnAhZH7_normal.jpg"/>
    <hyperlink ref="F40" r:id="rId214" display="http://pbs.twimg.com/profile_images/565139369640476672/z9Dhq41q_normal.jpeg"/>
    <hyperlink ref="F41" r:id="rId215" display="http://pbs.twimg.com/profile_images/1070985650072100864/t4OyiyIv_normal.jpg"/>
    <hyperlink ref="F42" r:id="rId216" display="http://pbs.twimg.com/profile_images/998256335979298816/Xe-66om0_normal.jpg"/>
    <hyperlink ref="F43" r:id="rId217" display="http://pbs.twimg.com/profile_images/826896244647874560/LHGbK6Uk_normal.jpg"/>
    <hyperlink ref="F44" r:id="rId218" display="http://pbs.twimg.com/profile_images/730002207656054784/_E20k1NN_normal.jpg"/>
    <hyperlink ref="F45" r:id="rId219" display="http://pbs.twimg.com/profile_images/1002917098581094400/5SyrCU_8_normal.jpg"/>
    <hyperlink ref="F46" r:id="rId220" display="http://pbs.twimg.com/profile_images/713099216902598657/rtHShLuy_normal.jpg"/>
    <hyperlink ref="F47" r:id="rId221" display="http://pbs.twimg.com/profile_images/544074405630849025/9esp0jTk_normal.jpeg"/>
    <hyperlink ref="F48" r:id="rId222" display="http://pbs.twimg.com/profile_images/1170326595023855616/L5W19xyz_normal.jpg"/>
    <hyperlink ref="F49" r:id="rId223" display="http://pbs.twimg.com/profile_images/378800000820049974/bb7bd8fdb4671e53ef9ba6f522e27333_normal.jpeg"/>
    <hyperlink ref="F50" r:id="rId224" display="http://pbs.twimg.com/profile_images/912974075420725250/WyLm9JeJ_normal.jpg"/>
    <hyperlink ref="F51" r:id="rId225" display="http://pbs.twimg.com/profile_images/700641246423846912/kd3u3cko_normal.png"/>
    <hyperlink ref="F52" r:id="rId226" display="http://pbs.twimg.com/profile_images/1045338036727361537/nNvTKVV7_normal.jpg"/>
    <hyperlink ref="F53" r:id="rId227" display="http://pbs.twimg.com/profile_images/843959369205239809/XwyE3NOE_normal.jpg"/>
    <hyperlink ref="F54" r:id="rId228" display="http://pbs.twimg.com/profile_images/1182743946511958016/dyVxx8ku_normal.jpg"/>
    <hyperlink ref="F55" r:id="rId229" display="http://pbs.twimg.com/profile_images/516909273704439808/WpHQ4xcR_normal.png"/>
    <hyperlink ref="F56" r:id="rId230" display="http://pbs.twimg.com/profile_images/915157150095282177/v9I5W2Nc_normal.jpg"/>
    <hyperlink ref="F57" r:id="rId231" display="http://pbs.twimg.com/profile_images/795847454/tommiuitti__normal.JPG"/>
    <hyperlink ref="F58" r:id="rId232" display="http://pbs.twimg.com/profile_images/1131163371036913664/iUME9R3L_normal.png"/>
    <hyperlink ref="F59" r:id="rId233" display="http://pbs.twimg.com/profile_images/1187640701724565504/ocZMP_2G_normal.jpg"/>
    <hyperlink ref="F60" r:id="rId234" display="http://pbs.twimg.com/profile_images/1127921077135597572/TaSi9TYs_normal.jpg"/>
    <hyperlink ref="F61" r:id="rId235" display="http://pbs.twimg.com/profile_images/570857869960966144/vsuuKbZn_normal.jpeg"/>
    <hyperlink ref="F62" r:id="rId236" display="http://pbs.twimg.com/profile_images/1055687347621322752/3Y8m5XDn_normal.jpg"/>
    <hyperlink ref="F63" r:id="rId237" display="http://pbs.twimg.com/profile_images/903262513164365825/iF9yN2Zt_normal.jpg"/>
    <hyperlink ref="F64" r:id="rId238" display="http://pbs.twimg.com/profile_images/1141993406094168065/vmekId4s_normal.png"/>
    <hyperlink ref="F65" r:id="rId239" display="http://pbs.twimg.com/profile_images/1180126346502168576/wWmSiifX_normal.jpg"/>
    <hyperlink ref="F66" r:id="rId240" display="http://pbs.twimg.com/profile_images/1145586645955203073/uV8dfJIi_normal.jpg"/>
    <hyperlink ref="F67" r:id="rId241" display="http://pbs.twimg.com/profile_images/557546363135619072/m_8UccUd_normal.jpeg"/>
    <hyperlink ref="F68" r:id="rId242" display="http://pbs.twimg.com/profile_images/1058068145657823232/yn2FruBA_normal.jpg"/>
    <hyperlink ref="F69" r:id="rId243" display="http://pbs.twimg.com/profile_images/1113038840774774784/vgfWiqyY_normal.png"/>
    <hyperlink ref="F70" r:id="rId244" display="http://pbs.twimg.com/profile_images/917653900488003585/XMGTav57_normal.jpg"/>
    <hyperlink ref="AX3" r:id="rId245" display="https://twitter.com/eutampere"/>
    <hyperlink ref="AX4" r:id="rId246" display="https://twitter.com/tampereenseutu"/>
    <hyperlink ref="AX5" r:id="rId247" display="https://twitter.com/dimecc_fi"/>
    <hyperlink ref="AX6" r:id="rId248" display="https://twitter.com/tamperekaupunki"/>
    <hyperlink ref="AX7" r:id="rId249" display="https://twitter.com/businesstre_fi"/>
    <hyperlink ref="AX8" r:id="rId250" display="https://twitter.com/smarttampere"/>
    <hyperlink ref="AX9" r:id="rId251" display="https://twitter.com/pirkanmaan_liit"/>
    <hyperlink ref="AX10" r:id="rId252" display="https://twitter.com/reunavuorijukka"/>
    <hyperlink ref="AX11" r:id="rId253" display="https://twitter.com/ylokaupunki"/>
    <hyperlink ref="AX12" r:id="rId254" display="https://twitter.com/yloyrittajat"/>
    <hyperlink ref="AX13" r:id="rId255" display="https://twitter.com/retweet49751068"/>
    <hyperlink ref="AX14" r:id="rId256" display="https://twitter.com/learningscoop"/>
    <hyperlink ref="AX15" r:id="rId257" display="https://twitter.com/cybersec_feeds"/>
    <hyperlink ref="AX16" r:id="rId258" display="https://twitter.com/heldroid"/>
    <hyperlink ref="AX17" r:id="rId259" display="https://twitter.com/messukeskus"/>
    <hyperlink ref="AX18" r:id="rId260" display="https://twitter.com/hpertta"/>
    <hyperlink ref="AX19" r:id="rId261" display="https://twitter.com/tietosuomi"/>
    <hyperlink ref="AX20" r:id="rId262" display="https://twitter.com/mtaval"/>
    <hyperlink ref="AX21" r:id="rId263" display="https://twitter.com/tepalvelutfi"/>
    <hyperlink ref="AX22" r:id="rId264" display="https://twitter.com/varsinaisely"/>
    <hyperlink ref="AX23" r:id="rId265" display="https://twitter.com/elykeskus"/>
    <hyperlink ref="AX24" r:id="rId266" display="https://twitter.com/pirkanmaanely"/>
    <hyperlink ref="AX25" r:id="rId267" display="https://twitter.com/satelykeskus"/>
    <hyperlink ref="AX26" r:id="rId268" display="https://twitter.com/suomenyrittajat"/>
    <hyperlink ref="AX27" r:id="rId269" display="https://twitter.com/thlmonet"/>
    <hyperlink ref="AX28" r:id="rId270" display="https://twitter.com/mariaohisalo"/>
    <hyperlink ref="AX29" r:id="rId271" display="https://twitter.com/timoharakka"/>
    <hyperlink ref="AX30" r:id="rId272" display="https://twitter.com/tem_uutiset"/>
    <hyperlink ref="AX31" r:id="rId273" display="https://twitter.com/info_migration"/>
    <hyperlink ref="AX32" r:id="rId274" display="https://twitter.com/businessfinland"/>
    <hyperlink ref="AX33" r:id="rId275" display="https://twitter.com/leopoldvano"/>
    <hyperlink ref="AX34" r:id="rId276" display="https://twitter.com/paivinurmi"/>
    <hyperlink ref="AX35" r:id="rId277" display="https://twitter.com/finnair"/>
    <hyperlink ref="AX36" r:id="rId278" display="https://twitter.com/finavia"/>
    <hyperlink ref="AX37" r:id="rId279" display="https://twitter.com/k2tre"/>
    <hyperlink ref="AX38" r:id="rId280" display="https://twitter.com/hennaniiranen"/>
    <hyperlink ref="AX39" r:id="rId281" display="https://twitter.com/kmuranen"/>
    <hyperlink ref="AX40" r:id="rId282" display="https://twitter.com/petrinykanen"/>
    <hyperlink ref="AX41" r:id="rId283" display="https://twitter.com/ai_hub_tampere"/>
    <hyperlink ref="AX42" r:id="rId284" display="https://twitter.com/ictfinland"/>
    <hyperlink ref="AX43" r:id="rId285" display="https://twitter.com/heiniwallander"/>
    <hyperlink ref="AX44" r:id="rId286" display="https://twitter.com/kimmorouhiainen"/>
    <hyperlink ref="AX45" r:id="rId287" display="https://twitter.com/valaatech"/>
    <hyperlink ref="AX46" r:id="rId288" display="https://twitter.com/reiman_kirsi"/>
    <hyperlink ref="AX47" r:id="rId289" display="https://twitter.com/paulikuosmanen"/>
    <hyperlink ref="AX48" r:id="rId290" display="https://twitter.com/jonimettala"/>
    <hyperlink ref="AX49" r:id="rId291" display="https://twitter.com/minna_kinnunen"/>
    <hyperlink ref="AX50" r:id="rId292" display="https://twitter.com/kampusklubi"/>
    <hyperlink ref="AX51" r:id="rId293" display="https://twitter.com/nokia"/>
    <hyperlink ref="AX52" r:id="rId294" display="https://twitter.com/tribetampere"/>
    <hyperlink ref="AX53" r:id="rId295" display="https://twitter.com/ippu"/>
    <hyperlink ref="AX54" r:id="rId296" display="https://twitter.com/maja_66"/>
    <hyperlink ref="AX55" r:id="rId297" display="https://twitter.com/tamperees"/>
    <hyperlink ref="AX56" r:id="rId298" display="https://twitter.com/akarjaluoto"/>
    <hyperlink ref="AX57" r:id="rId299" display="https://twitter.com/tommiuitti"/>
    <hyperlink ref="AX58" r:id="rId300" display="https://twitter.com/jjmaksy"/>
    <hyperlink ref="AX59" r:id="rId301" display="https://twitter.com/kekrifoodtech"/>
    <hyperlink ref="AX60" r:id="rId302" display="https://twitter.com/xenomatix"/>
    <hyperlink ref="AX61" r:id="rId303" display="https://twitter.com/teknologiamessu"/>
    <hyperlink ref="AX62" r:id="rId304" display="https://twitter.com/tampereuni"/>
    <hyperlink ref="AX63" r:id="rId305" display="https://twitter.com/oliverhussey"/>
    <hyperlink ref="AX64" r:id="rId306" display="https://twitter.com/xiaomi"/>
    <hyperlink ref="AX65" r:id="rId307" display="https://twitter.com/jonikamarainen"/>
    <hyperlink ref="AX66" r:id="rId308" display="https://twitter.com/kauppalehtifi"/>
    <hyperlink ref="AX67" r:id="rId309" display="https://twitter.com/aaltoari"/>
    <hyperlink ref="AX68" r:id="rId310" display="https://twitter.com/aulipeltola"/>
    <hyperlink ref="AX69" r:id="rId311" display="https://twitter.com/hiedanranta"/>
    <hyperlink ref="AX70" r:id="rId312" display="https://twitter.com/reijovaliharju"/>
  </hyperlinks>
  <printOptions/>
  <pageMargins left="0.7" right="0.7" top="0.75" bottom="0.75" header="0.3" footer="0.3"/>
  <pageSetup horizontalDpi="600" verticalDpi="600" orientation="portrait" r:id="rId316"/>
  <legacyDrawing r:id="rId314"/>
  <tableParts>
    <tablePart r:id="rId3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1153</v>
      </c>
      <c r="Z2" s="13" t="s">
        <v>1169</v>
      </c>
      <c r="AA2" s="13" t="s">
        <v>1202</v>
      </c>
      <c r="AB2" s="13" t="s">
        <v>1271</v>
      </c>
      <c r="AC2" s="13" t="s">
        <v>1358</v>
      </c>
      <c r="AD2" s="13" t="s">
        <v>1386</v>
      </c>
      <c r="AE2" s="13" t="s">
        <v>1388</v>
      </c>
      <c r="AF2" s="13" t="s">
        <v>1407</v>
      </c>
      <c r="AG2" s="119" t="s">
        <v>1656</v>
      </c>
      <c r="AH2" s="119" t="s">
        <v>1657</v>
      </c>
      <c r="AI2" s="119" t="s">
        <v>1658</v>
      </c>
      <c r="AJ2" s="119" t="s">
        <v>1659</v>
      </c>
      <c r="AK2" s="119" t="s">
        <v>1660</v>
      </c>
      <c r="AL2" s="119" t="s">
        <v>1661</v>
      </c>
      <c r="AM2" s="119" t="s">
        <v>1662</v>
      </c>
      <c r="AN2" s="119" t="s">
        <v>1663</v>
      </c>
      <c r="AO2" s="119" t="s">
        <v>1666</v>
      </c>
    </row>
    <row r="3" spans="1:41" ht="15">
      <c r="A3" s="87" t="s">
        <v>1110</v>
      </c>
      <c r="B3" s="65" t="s">
        <v>1119</v>
      </c>
      <c r="C3" s="65" t="s">
        <v>56</v>
      </c>
      <c r="D3" s="103"/>
      <c r="E3" s="102"/>
      <c r="F3" s="104" t="s">
        <v>1736</v>
      </c>
      <c r="G3" s="105"/>
      <c r="H3" s="105"/>
      <c r="I3" s="106">
        <v>3</v>
      </c>
      <c r="J3" s="107"/>
      <c r="K3" s="48">
        <v>18</v>
      </c>
      <c r="L3" s="48">
        <v>33</v>
      </c>
      <c r="M3" s="48">
        <v>8</v>
      </c>
      <c r="N3" s="48">
        <v>41</v>
      </c>
      <c r="O3" s="48">
        <v>2</v>
      </c>
      <c r="P3" s="49">
        <v>0.1724137931034483</v>
      </c>
      <c r="Q3" s="49">
        <v>0.29411764705882354</v>
      </c>
      <c r="R3" s="48">
        <v>1</v>
      </c>
      <c r="S3" s="48">
        <v>0</v>
      </c>
      <c r="T3" s="48">
        <v>18</v>
      </c>
      <c r="U3" s="48">
        <v>41</v>
      </c>
      <c r="V3" s="48">
        <v>3</v>
      </c>
      <c r="W3" s="49">
        <v>1.820988</v>
      </c>
      <c r="X3" s="49">
        <v>0.1111111111111111</v>
      </c>
      <c r="Y3" s="78" t="s">
        <v>1154</v>
      </c>
      <c r="Z3" s="78" t="s">
        <v>1170</v>
      </c>
      <c r="AA3" s="78" t="s">
        <v>1203</v>
      </c>
      <c r="AB3" s="84" t="s">
        <v>1272</v>
      </c>
      <c r="AC3" s="84" t="s">
        <v>1359</v>
      </c>
      <c r="AD3" s="84" t="s">
        <v>279</v>
      </c>
      <c r="AE3" s="84" t="s">
        <v>1389</v>
      </c>
      <c r="AF3" s="84" t="s">
        <v>1408</v>
      </c>
      <c r="AG3" s="116">
        <v>7</v>
      </c>
      <c r="AH3" s="120">
        <v>1.4736842105263157</v>
      </c>
      <c r="AI3" s="116">
        <v>0</v>
      </c>
      <c r="AJ3" s="120">
        <v>0</v>
      </c>
      <c r="AK3" s="116">
        <v>0</v>
      </c>
      <c r="AL3" s="120">
        <v>0</v>
      </c>
      <c r="AM3" s="116">
        <v>468</v>
      </c>
      <c r="AN3" s="120">
        <v>98.52631578947368</v>
      </c>
      <c r="AO3" s="116">
        <v>475</v>
      </c>
    </row>
    <row r="4" spans="1:41" ht="15">
      <c r="A4" s="87" t="s">
        <v>1111</v>
      </c>
      <c r="B4" s="65" t="s">
        <v>1120</v>
      </c>
      <c r="C4" s="65" t="s">
        <v>56</v>
      </c>
      <c r="D4" s="109"/>
      <c r="E4" s="108"/>
      <c r="F4" s="110" t="s">
        <v>1111</v>
      </c>
      <c r="G4" s="111"/>
      <c r="H4" s="111"/>
      <c r="I4" s="112">
        <v>4</v>
      </c>
      <c r="J4" s="113"/>
      <c r="K4" s="48">
        <v>13</v>
      </c>
      <c r="L4" s="48">
        <v>13</v>
      </c>
      <c r="M4" s="48">
        <v>0</v>
      </c>
      <c r="N4" s="48">
        <v>13</v>
      </c>
      <c r="O4" s="48">
        <v>1</v>
      </c>
      <c r="P4" s="49">
        <v>0</v>
      </c>
      <c r="Q4" s="49">
        <v>0</v>
      </c>
      <c r="R4" s="48">
        <v>1</v>
      </c>
      <c r="S4" s="48">
        <v>0</v>
      </c>
      <c r="T4" s="48">
        <v>13</v>
      </c>
      <c r="U4" s="48">
        <v>13</v>
      </c>
      <c r="V4" s="48">
        <v>2</v>
      </c>
      <c r="W4" s="49">
        <v>1.704142</v>
      </c>
      <c r="X4" s="49">
        <v>0.07692307692307693</v>
      </c>
      <c r="Y4" s="78" t="s">
        <v>338</v>
      </c>
      <c r="Z4" s="78" t="s">
        <v>351</v>
      </c>
      <c r="AA4" s="78" t="s">
        <v>375</v>
      </c>
      <c r="AB4" s="84" t="s">
        <v>571</v>
      </c>
      <c r="AC4" s="84" t="s">
        <v>571</v>
      </c>
      <c r="AD4" s="84"/>
      <c r="AE4" s="84" t="s">
        <v>1390</v>
      </c>
      <c r="AF4" s="84" t="s">
        <v>1409</v>
      </c>
      <c r="AG4" s="116">
        <v>0</v>
      </c>
      <c r="AH4" s="120">
        <v>0</v>
      </c>
      <c r="AI4" s="116">
        <v>0</v>
      </c>
      <c r="AJ4" s="120">
        <v>0</v>
      </c>
      <c r="AK4" s="116">
        <v>0</v>
      </c>
      <c r="AL4" s="120">
        <v>0</v>
      </c>
      <c r="AM4" s="116">
        <v>23</v>
      </c>
      <c r="AN4" s="120">
        <v>100</v>
      </c>
      <c r="AO4" s="116">
        <v>23</v>
      </c>
    </row>
    <row r="5" spans="1:41" ht="15">
      <c r="A5" s="87" t="s">
        <v>1112</v>
      </c>
      <c r="B5" s="65" t="s">
        <v>1121</v>
      </c>
      <c r="C5" s="65" t="s">
        <v>56</v>
      </c>
      <c r="D5" s="109"/>
      <c r="E5" s="108"/>
      <c r="F5" s="110" t="s">
        <v>1737</v>
      </c>
      <c r="G5" s="111"/>
      <c r="H5" s="111"/>
      <c r="I5" s="112">
        <v>5</v>
      </c>
      <c r="J5" s="113"/>
      <c r="K5" s="48">
        <v>9</v>
      </c>
      <c r="L5" s="48">
        <v>10</v>
      </c>
      <c r="M5" s="48">
        <v>0</v>
      </c>
      <c r="N5" s="48">
        <v>10</v>
      </c>
      <c r="O5" s="48">
        <v>0</v>
      </c>
      <c r="P5" s="49">
        <v>0.25</v>
      </c>
      <c r="Q5" s="49">
        <v>0.4</v>
      </c>
      <c r="R5" s="48">
        <v>1</v>
      </c>
      <c r="S5" s="48">
        <v>0</v>
      </c>
      <c r="T5" s="48">
        <v>9</v>
      </c>
      <c r="U5" s="48">
        <v>10</v>
      </c>
      <c r="V5" s="48">
        <v>2</v>
      </c>
      <c r="W5" s="49">
        <v>1.580247</v>
      </c>
      <c r="X5" s="49">
        <v>0.1388888888888889</v>
      </c>
      <c r="Y5" s="78" t="s">
        <v>331</v>
      </c>
      <c r="Z5" s="78" t="s">
        <v>347</v>
      </c>
      <c r="AA5" s="78" t="s">
        <v>364</v>
      </c>
      <c r="AB5" s="84" t="s">
        <v>1273</v>
      </c>
      <c r="AC5" s="84" t="s">
        <v>1360</v>
      </c>
      <c r="AD5" s="84"/>
      <c r="AE5" s="84" t="s">
        <v>1391</v>
      </c>
      <c r="AF5" s="84" t="s">
        <v>1410</v>
      </c>
      <c r="AG5" s="116">
        <v>0</v>
      </c>
      <c r="AH5" s="120">
        <v>0</v>
      </c>
      <c r="AI5" s="116">
        <v>0</v>
      </c>
      <c r="AJ5" s="120">
        <v>0</v>
      </c>
      <c r="AK5" s="116">
        <v>0</v>
      </c>
      <c r="AL5" s="120">
        <v>0</v>
      </c>
      <c r="AM5" s="116">
        <v>133</v>
      </c>
      <c r="AN5" s="120">
        <v>100</v>
      </c>
      <c r="AO5" s="116">
        <v>133</v>
      </c>
    </row>
    <row r="6" spans="1:41" ht="15">
      <c r="A6" s="87" t="s">
        <v>1113</v>
      </c>
      <c r="B6" s="65" t="s">
        <v>1122</v>
      </c>
      <c r="C6" s="65" t="s">
        <v>56</v>
      </c>
      <c r="D6" s="109"/>
      <c r="E6" s="108"/>
      <c r="F6" s="110" t="s">
        <v>1738</v>
      </c>
      <c r="G6" s="111"/>
      <c r="H6" s="111"/>
      <c r="I6" s="112">
        <v>6</v>
      </c>
      <c r="J6" s="113"/>
      <c r="K6" s="48">
        <v>9</v>
      </c>
      <c r="L6" s="48">
        <v>12</v>
      </c>
      <c r="M6" s="48">
        <v>10</v>
      </c>
      <c r="N6" s="48">
        <v>22</v>
      </c>
      <c r="O6" s="48">
        <v>0</v>
      </c>
      <c r="P6" s="49">
        <v>0.21428571428571427</v>
      </c>
      <c r="Q6" s="49">
        <v>0.35294117647058826</v>
      </c>
      <c r="R6" s="48">
        <v>1</v>
      </c>
      <c r="S6" s="48">
        <v>0</v>
      </c>
      <c r="T6" s="48">
        <v>9</v>
      </c>
      <c r="U6" s="48">
        <v>22</v>
      </c>
      <c r="V6" s="48">
        <v>4</v>
      </c>
      <c r="W6" s="49">
        <v>1.703704</v>
      </c>
      <c r="X6" s="49">
        <v>0.2361111111111111</v>
      </c>
      <c r="Y6" s="78" t="s">
        <v>1155</v>
      </c>
      <c r="Z6" s="78" t="s">
        <v>1171</v>
      </c>
      <c r="AA6" s="78" t="s">
        <v>1204</v>
      </c>
      <c r="AB6" s="84" t="s">
        <v>1274</v>
      </c>
      <c r="AC6" s="84" t="s">
        <v>1361</v>
      </c>
      <c r="AD6" s="84" t="s">
        <v>1387</v>
      </c>
      <c r="AE6" s="84" t="s">
        <v>1392</v>
      </c>
      <c r="AF6" s="84" t="s">
        <v>1411</v>
      </c>
      <c r="AG6" s="116">
        <v>2</v>
      </c>
      <c r="AH6" s="120">
        <v>1.2345679012345678</v>
      </c>
      <c r="AI6" s="116">
        <v>0</v>
      </c>
      <c r="AJ6" s="120">
        <v>0</v>
      </c>
      <c r="AK6" s="116">
        <v>0</v>
      </c>
      <c r="AL6" s="120">
        <v>0</v>
      </c>
      <c r="AM6" s="116">
        <v>160</v>
      </c>
      <c r="AN6" s="120">
        <v>98.76543209876543</v>
      </c>
      <c r="AO6" s="116">
        <v>162</v>
      </c>
    </row>
    <row r="7" spans="1:41" ht="15">
      <c r="A7" s="87" t="s">
        <v>1114</v>
      </c>
      <c r="B7" s="65" t="s">
        <v>1123</v>
      </c>
      <c r="C7" s="65" t="s">
        <v>56</v>
      </c>
      <c r="D7" s="109"/>
      <c r="E7" s="108"/>
      <c r="F7" s="110" t="s">
        <v>1739</v>
      </c>
      <c r="G7" s="111"/>
      <c r="H7" s="111"/>
      <c r="I7" s="112">
        <v>7</v>
      </c>
      <c r="J7" s="113"/>
      <c r="K7" s="48">
        <v>5</v>
      </c>
      <c r="L7" s="48">
        <v>4</v>
      </c>
      <c r="M7" s="48">
        <v>2</v>
      </c>
      <c r="N7" s="48">
        <v>6</v>
      </c>
      <c r="O7" s="48">
        <v>0</v>
      </c>
      <c r="P7" s="49">
        <v>0.25</v>
      </c>
      <c r="Q7" s="49">
        <v>0.4</v>
      </c>
      <c r="R7" s="48">
        <v>1</v>
      </c>
      <c r="S7" s="48">
        <v>0</v>
      </c>
      <c r="T7" s="48">
        <v>5</v>
      </c>
      <c r="U7" s="48">
        <v>6</v>
      </c>
      <c r="V7" s="48">
        <v>2</v>
      </c>
      <c r="W7" s="49">
        <v>1.28</v>
      </c>
      <c r="X7" s="49">
        <v>0.25</v>
      </c>
      <c r="Y7" s="78" t="s">
        <v>1156</v>
      </c>
      <c r="Z7" s="78" t="s">
        <v>1172</v>
      </c>
      <c r="AA7" s="78"/>
      <c r="AB7" s="84" t="s">
        <v>1275</v>
      </c>
      <c r="AC7" s="84" t="s">
        <v>1362</v>
      </c>
      <c r="AD7" s="84"/>
      <c r="AE7" s="84" t="s">
        <v>1393</v>
      </c>
      <c r="AF7" s="84" t="s">
        <v>1412</v>
      </c>
      <c r="AG7" s="116">
        <v>0</v>
      </c>
      <c r="AH7" s="120">
        <v>0</v>
      </c>
      <c r="AI7" s="116">
        <v>0</v>
      </c>
      <c r="AJ7" s="120">
        <v>0</v>
      </c>
      <c r="AK7" s="116">
        <v>0</v>
      </c>
      <c r="AL7" s="120">
        <v>0</v>
      </c>
      <c r="AM7" s="116">
        <v>109</v>
      </c>
      <c r="AN7" s="120">
        <v>100</v>
      </c>
      <c r="AO7" s="116">
        <v>109</v>
      </c>
    </row>
    <row r="8" spans="1:41" ht="15">
      <c r="A8" s="87" t="s">
        <v>1115</v>
      </c>
      <c r="B8" s="65" t="s">
        <v>1124</v>
      </c>
      <c r="C8" s="65" t="s">
        <v>56</v>
      </c>
      <c r="D8" s="109"/>
      <c r="E8" s="108"/>
      <c r="F8" s="110" t="s">
        <v>1740</v>
      </c>
      <c r="G8" s="111"/>
      <c r="H8" s="111"/>
      <c r="I8" s="112">
        <v>8</v>
      </c>
      <c r="J8" s="113"/>
      <c r="K8" s="48">
        <v>5</v>
      </c>
      <c r="L8" s="48">
        <v>4</v>
      </c>
      <c r="M8" s="48">
        <v>0</v>
      </c>
      <c r="N8" s="48">
        <v>4</v>
      </c>
      <c r="O8" s="48">
        <v>0</v>
      </c>
      <c r="P8" s="49">
        <v>0</v>
      </c>
      <c r="Q8" s="49">
        <v>0</v>
      </c>
      <c r="R8" s="48">
        <v>1</v>
      </c>
      <c r="S8" s="48">
        <v>0</v>
      </c>
      <c r="T8" s="48">
        <v>5</v>
      </c>
      <c r="U8" s="48">
        <v>4</v>
      </c>
      <c r="V8" s="48">
        <v>2</v>
      </c>
      <c r="W8" s="49">
        <v>1.28</v>
      </c>
      <c r="X8" s="49">
        <v>0.2</v>
      </c>
      <c r="Y8" s="78"/>
      <c r="Z8" s="78"/>
      <c r="AA8" s="78" t="s">
        <v>374</v>
      </c>
      <c r="AB8" s="84" t="s">
        <v>1276</v>
      </c>
      <c r="AC8" s="84" t="s">
        <v>1363</v>
      </c>
      <c r="AD8" s="84"/>
      <c r="AE8" s="84" t="s">
        <v>1394</v>
      </c>
      <c r="AF8" s="84" t="s">
        <v>1413</v>
      </c>
      <c r="AG8" s="116">
        <v>0</v>
      </c>
      <c r="AH8" s="120">
        <v>0</v>
      </c>
      <c r="AI8" s="116">
        <v>0</v>
      </c>
      <c r="AJ8" s="120">
        <v>0</v>
      </c>
      <c r="AK8" s="116">
        <v>0</v>
      </c>
      <c r="AL8" s="120">
        <v>0</v>
      </c>
      <c r="AM8" s="116">
        <v>117</v>
      </c>
      <c r="AN8" s="120">
        <v>100</v>
      </c>
      <c r="AO8" s="116">
        <v>117</v>
      </c>
    </row>
    <row r="9" spans="1:41" ht="15">
      <c r="A9" s="87" t="s">
        <v>1116</v>
      </c>
      <c r="B9" s="65" t="s">
        <v>1125</v>
      </c>
      <c r="C9" s="65" t="s">
        <v>56</v>
      </c>
      <c r="D9" s="109"/>
      <c r="E9" s="108"/>
      <c r="F9" s="110" t="s">
        <v>1741</v>
      </c>
      <c r="G9" s="111"/>
      <c r="H9" s="111"/>
      <c r="I9" s="112">
        <v>9</v>
      </c>
      <c r="J9" s="113"/>
      <c r="K9" s="48">
        <v>4</v>
      </c>
      <c r="L9" s="48">
        <v>3</v>
      </c>
      <c r="M9" s="48">
        <v>3</v>
      </c>
      <c r="N9" s="48">
        <v>6</v>
      </c>
      <c r="O9" s="48">
        <v>3</v>
      </c>
      <c r="P9" s="49">
        <v>0</v>
      </c>
      <c r="Q9" s="49">
        <v>0</v>
      </c>
      <c r="R9" s="48">
        <v>1</v>
      </c>
      <c r="S9" s="48">
        <v>0</v>
      </c>
      <c r="T9" s="48">
        <v>4</v>
      </c>
      <c r="U9" s="48">
        <v>6</v>
      </c>
      <c r="V9" s="48">
        <v>2</v>
      </c>
      <c r="W9" s="49">
        <v>1.125</v>
      </c>
      <c r="X9" s="49">
        <v>0.25</v>
      </c>
      <c r="Y9" s="78" t="s">
        <v>339</v>
      </c>
      <c r="Z9" s="78" t="s">
        <v>352</v>
      </c>
      <c r="AA9" s="78" t="s">
        <v>1205</v>
      </c>
      <c r="AB9" s="84" t="s">
        <v>1277</v>
      </c>
      <c r="AC9" s="84" t="s">
        <v>1364</v>
      </c>
      <c r="AD9" s="84"/>
      <c r="AE9" s="84" t="s">
        <v>1395</v>
      </c>
      <c r="AF9" s="84" t="s">
        <v>1414</v>
      </c>
      <c r="AG9" s="116">
        <v>0</v>
      </c>
      <c r="AH9" s="120">
        <v>0</v>
      </c>
      <c r="AI9" s="116">
        <v>0</v>
      </c>
      <c r="AJ9" s="120">
        <v>0</v>
      </c>
      <c r="AK9" s="116">
        <v>0</v>
      </c>
      <c r="AL9" s="120">
        <v>0</v>
      </c>
      <c r="AM9" s="116">
        <v>106</v>
      </c>
      <c r="AN9" s="120">
        <v>100</v>
      </c>
      <c r="AO9" s="116">
        <v>106</v>
      </c>
    </row>
    <row r="10" spans="1:41" ht="14.25" customHeight="1">
      <c r="A10" s="87" t="s">
        <v>1117</v>
      </c>
      <c r="B10" s="65" t="s">
        <v>1126</v>
      </c>
      <c r="C10" s="65" t="s">
        <v>56</v>
      </c>
      <c r="D10" s="109"/>
      <c r="E10" s="108"/>
      <c r="F10" s="110" t="s">
        <v>1117</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c r="Z10" s="78"/>
      <c r="AA10" s="78" t="s">
        <v>357</v>
      </c>
      <c r="AB10" s="84" t="s">
        <v>571</v>
      </c>
      <c r="AC10" s="84" t="s">
        <v>571</v>
      </c>
      <c r="AD10" s="84"/>
      <c r="AE10" s="84" t="s">
        <v>1396</v>
      </c>
      <c r="AF10" s="84" t="s">
        <v>1415</v>
      </c>
      <c r="AG10" s="116">
        <v>0</v>
      </c>
      <c r="AH10" s="120">
        <v>0</v>
      </c>
      <c r="AI10" s="116">
        <v>0</v>
      </c>
      <c r="AJ10" s="120">
        <v>0</v>
      </c>
      <c r="AK10" s="116">
        <v>0</v>
      </c>
      <c r="AL10" s="120">
        <v>0</v>
      </c>
      <c r="AM10" s="116">
        <v>20</v>
      </c>
      <c r="AN10" s="120">
        <v>100</v>
      </c>
      <c r="AO10" s="116">
        <v>20</v>
      </c>
    </row>
    <row r="11" spans="1:41" ht="15">
      <c r="A11" s="87" t="s">
        <v>1118</v>
      </c>
      <c r="B11" s="65" t="s">
        <v>1127</v>
      </c>
      <c r="C11" s="65" t="s">
        <v>56</v>
      </c>
      <c r="D11" s="109"/>
      <c r="E11" s="108"/>
      <c r="F11" s="110" t="s">
        <v>1742</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343</v>
      </c>
      <c r="Z11" s="78" t="s">
        <v>355</v>
      </c>
      <c r="AA11" s="78" t="s">
        <v>380</v>
      </c>
      <c r="AB11" s="84" t="s">
        <v>1278</v>
      </c>
      <c r="AC11" s="84" t="s">
        <v>1365</v>
      </c>
      <c r="AD11" s="84"/>
      <c r="AE11" s="84" t="s">
        <v>254</v>
      </c>
      <c r="AF11" s="84" t="s">
        <v>1416</v>
      </c>
      <c r="AG11" s="116">
        <v>0</v>
      </c>
      <c r="AH11" s="120">
        <v>0</v>
      </c>
      <c r="AI11" s="116">
        <v>0</v>
      </c>
      <c r="AJ11" s="120">
        <v>0</v>
      </c>
      <c r="AK11" s="116">
        <v>0</v>
      </c>
      <c r="AL11" s="120">
        <v>0</v>
      </c>
      <c r="AM11" s="116">
        <v>34</v>
      </c>
      <c r="AN11" s="120">
        <v>100</v>
      </c>
      <c r="AO11" s="116">
        <v>34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1110</v>
      </c>
      <c r="B2" s="84" t="s">
        <v>246</v>
      </c>
      <c r="C2" s="78">
        <f>VLOOKUP(GroupVertices[[#This Row],[Vertex]],Vertices[],MATCH("ID",Vertices[[#Headers],[Vertex]:[Vertex Content Word Count]],0),FALSE)</f>
        <v>7</v>
      </c>
    </row>
    <row r="3" spans="1:3" ht="15">
      <c r="A3" s="78" t="s">
        <v>1110</v>
      </c>
      <c r="B3" s="84" t="s">
        <v>249</v>
      </c>
      <c r="C3" s="78">
        <f>VLOOKUP(GroupVertices[[#This Row],[Vertex]],Vertices[],MATCH("ID",Vertices[[#Headers],[Vertex]:[Vertex Content Word Count]],0),FALSE)</f>
        <v>66</v>
      </c>
    </row>
    <row r="4" spans="1:3" ht="15">
      <c r="A4" s="78" t="s">
        <v>1110</v>
      </c>
      <c r="B4" s="84" t="s">
        <v>279</v>
      </c>
      <c r="C4" s="78">
        <f>VLOOKUP(GroupVertices[[#This Row],[Vertex]],Vertices[],MATCH("ID",Vertices[[#Headers],[Vertex]:[Vertex Content Word Count]],0),FALSE)</f>
        <v>65</v>
      </c>
    </row>
    <row r="5" spans="1:3" ht="15">
      <c r="A5" s="78" t="s">
        <v>1110</v>
      </c>
      <c r="B5" s="84" t="s">
        <v>278</v>
      </c>
      <c r="C5" s="78">
        <f>VLOOKUP(GroupVertices[[#This Row],[Vertex]],Vertices[],MATCH("ID",Vertices[[#Headers],[Vertex]:[Vertex Content Word Count]],0),FALSE)</f>
        <v>64</v>
      </c>
    </row>
    <row r="6" spans="1:3" ht="15">
      <c r="A6" s="78" t="s">
        <v>1110</v>
      </c>
      <c r="B6" s="84" t="s">
        <v>277</v>
      </c>
      <c r="C6" s="78">
        <f>VLOOKUP(GroupVertices[[#This Row],[Vertex]],Vertices[],MATCH("ID",Vertices[[#Headers],[Vertex]:[Vertex Content Word Count]],0),FALSE)</f>
        <v>63</v>
      </c>
    </row>
    <row r="7" spans="1:3" ht="15">
      <c r="A7" s="78" t="s">
        <v>1110</v>
      </c>
      <c r="B7" s="84" t="s">
        <v>276</v>
      </c>
      <c r="C7" s="78">
        <f>VLOOKUP(GroupVertices[[#This Row],[Vertex]],Vertices[],MATCH("ID",Vertices[[#Headers],[Vertex]:[Vertex Content Word Count]],0),FALSE)</f>
        <v>62</v>
      </c>
    </row>
    <row r="8" spans="1:3" ht="15">
      <c r="A8" s="78" t="s">
        <v>1110</v>
      </c>
      <c r="B8" s="84" t="s">
        <v>228</v>
      </c>
      <c r="C8" s="78">
        <f>VLOOKUP(GroupVertices[[#This Row],[Vertex]],Vertices[],MATCH("ID",Vertices[[#Headers],[Vertex]:[Vertex Content Word Count]],0),FALSE)</f>
        <v>8</v>
      </c>
    </row>
    <row r="9" spans="1:3" ht="15">
      <c r="A9" s="78" t="s">
        <v>1110</v>
      </c>
      <c r="B9" s="84" t="s">
        <v>247</v>
      </c>
      <c r="C9" s="78">
        <f>VLOOKUP(GroupVertices[[#This Row],[Vertex]],Vertices[],MATCH("ID",Vertices[[#Headers],[Vertex]:[Vertex Content Word Count]],0),FALSE)</f>
        <v>61</v>
      </c>
    </row>
    <row r="10" spans="1:3" ht="15">
      <c r="A10" s="78" t="s">
        <v>1110</v>
      </c>
      <c r="B10" s="84" t="s">
        <v>258</v>
      </c>
      <c r="C10" s="78">
        <f>VLOOKUP(GroupVertices[[#This Row],[Vertex]],Vertices[],MATCH("ID",Vertices[[#Headers],[Vertex]:[Vertex Content Word Count]],0),FALSE)</f>
        <v>17</v>
      </c>
    </row>
    <row r="11" spans="1:3" ht="15">
      <c r="A11" s="78" t="s">
        <v>1110</v>
      </c>
      <c r="B11" s="84" t="s">
        <v>275</v>
      </c>
      <c r="C11" s="78">
        <f>VLOOKUP(GroupVertices[[#This Row],[Vertex]],Vertices[],MATCH("ID",Vertices[[#Headers],[Vertex]:[Vertex Content Word Count]],0),FALSE)</f>
        <v>60</v>
      </c>
    </row>
    <row r="12" spans="1:3" ht="15">
      <c r="A12" s="78" t="s">
        <v>1110</v>
      </c>
      <c r="B12" s="84" t="s">
        <v>229</v>
      </c>
      <c r="C12" s="78">
        <f>VLOOKUP(GroupVertices[[#This Row],[Vertex]],Vertices[],MATCH("ID",Vertices[[#Headers],[Vertex]:[Vertex Content Word Count]],0),FALSE)</f>
        <v>5</v>
      </c>
    </row>
    <row r="13" spans="1:3" ht="15">
      <c r="A13" s="78" t="s">
        <v>1110</v>
      </c>
      <c r="B13" s="84" t="s">
        <v>227</v>
      </c>
      <c r="C13" s="78">
        <f>VLOOKUP(GroupVertices[[#This Row],[Vertex]],Vertices[],MATCH("ID",Vertices[[#Headers],[Vertex]:[Vertex Content Word Count]],0),FALSE)</f>
        <v>41</v>
      </c>
    </row>
    <row r="14" spans="1:3" ht="15">
      <c r="A14" s="78" t="s">
        <v>1110</v>
      </c>
      <c r="B14" s="84" t="s">
        <v>230</v>
      </c>
      <c r="C14" s="78">
        <f>VLOOKUP(GroupVertices[[#This Row],[Vertex]],Vertices[],MATCH("ID",Vertices[[#Headers],[Vertex]:[Vertex Content Word Count]],0),FALSE)</f>
        <v>40</v>
      </c>
    </row>
    <row r="15" spans="1:3" ht="15">
      <c r="A15" s="78" t="s">
        <v>1110</v>
      </c>
      <c r="B15" s="84" t="s">
        <v>226</v>
      </c>
      <c r="C15" s="78">
        <f>VLOOKUP(GroupVertices[[#This Row],[Vertex]],Vertices[],MATCH("ID",Vertices[[#Headers],[Vertex]:[Vertex Content Word Count]],0),FALSE)</f>
        <v>39</v>
      </c>
    </row>
    <row r="16" spans="1:3" ht="15">
      <c r="A16" s="78" t="s">
        <v>1110</v>
      </c>
      <c r="B16" s="84" t="s">
        <v>218</v>
      </c>
      <c r="C16" s="78">
        <f>VLOOKUP(GroupVertices[[#This Row],[Vertex]],Vertices[],MATCH("ID",Vertices[[#Headers],[Vertex]:[Vertex Content Word Count]],0),FALSE)</f>
        <v>16</v>
      </c>
    </row>
    <row r="17" spans="1:3" ht="15">
      <c r="A17" s="78" t="s">
        <v>1110</v>
      </c>
      <c r="B17" s="84" t="s">
        <v>217</v>
      </c>
      <c r="C17" s="78">
        <f>VLOOKUP(GroupVertices[[#This Row],[Vertex]],Vertices[],MATCH("ID",Vertices[[#Headers],[Vertex]:[Vertex Content Word Count]],0),FALSE)</f>
        <v>15</v>
      </c>
    </row>
    <row r="18" spans="1:3" ht="15">
      <c r="A18" s="78" t="s">
        <v>1110</v>
      </c>
      <c r="B18" s="84" t="s">
        <v>216</v>
      </c>
      <c r="C18" s="78">
        <f>VLOOKUP(GroupVertices[[#This Row],[Vertex]],Vertices[],MATCH("ID",Vertices[[#Headers],[Vertex]:[Vertex Content Word Count]],0),FALSE)</f>
        <v>14</v>
      </c>
    </row>
    <row r="19" spans="1:3" ht="15">
      <c r="A19" s="78" t="s">
        <v>1110</v>
      </c>
      <c r="B19" s="84" t="s">
        <v>215</v>
      </c>
      <c r="C19" s="78">
        <f>VLOOKUP(GroupVertices[[#This Row],[Vertex]],Vertices[],MATCH("ID",Vertices[[#Headers],[Vertex]:[Vertex Content Word Count]],0),FALSE)</f>
        <v>13</v>
      </c>
    </row>
    <row r="20" spans="1:3" ht="15">
      <c r="A20" s="78" t="s">
        <v>1111</v>
      </c>
      <c r="B20" s="84" t="s">
        <v>250</v>
      </c>
      <c r="C20" s="78">
        <f>VLOOKUP(GroupVertices[[#This Row],[Vertex]],Vertices[],MATCH("ID",Vertices[[#Headers],[Vertex]:[Vertex Content Word Count]],0),FALSE)</f>
        <v>32</v>
      </c>
    </row>
    <row r="21" spans="1:3" ht="15">
      <c r="A21" s="78" t="s">
        <v>1111</v>
      </c>
      <c r="B21" s="84" t="s">
        <v>220</v>
      </c>
      <c r="C21" s="78">
        <f>VLOOKUP(GroupVertices[[#This Row],[Vertex]],Vertices[],MATCH("ID",Vertices[[#Headers],[Vertex]:[Vertex Content Word Count]],0),FALSE)</f>
        <v>20</v>
      </c>
    </row>
    <row r="22" spans="1:3" ht="15">
      <c r="A22" s="78" t="s">
        <v>1111</v>
      </c>
      <c r="B22" s="84" t="s">
        <v>269</v>
      </c>
      <c r="C22" s="78">
        <f>VLOOKUP(GroupVertices[[#This Row],[Vertex]],Vertices[],MATCH("ID",Vertices[[#Headers],[Vertex]:[Vertex Content Word Count]],0),FALSE)</f>
        <v>31</v>
      </c>
    </row>
    <row r="23" spans="1:3" ht="15">
      <c r="A23" s="78" t="s">
        <v>1111</v>
      </c>
      <c r="B23" s="84" t="s">
        <v>268</v>
      </c>
      <c r="C23" s="78">
        <f>VLOOKUP(GroupVertices[[#This Row],[Vertex]],Vertices[],MATCH("ID",Vertices[[#Headers],[Vertex]:[Vertex Content Word Count]],0),FALSE)</f>
        <v>30</v>
      </c>
    </row>
    <row r="24" spans="1:3" ht="15">
      <c r="A24" s="78" t="s">
        <v>1111</v>
      </c>
      <c r="B24" s="84" t="s">
        <v>267</v>
      </c>
      <c r="C24" s="78">
        <f>VLOOKUP(GroupVertices[[#This Row],[Vertex]],Vertices[],MATCH("ID",Vertices[[#Headers],[Vertex]:[Vertex Content Word Count]],0),FALSE)</f>
        <v>29</v>
      </c>
    </row>
    <row r="25" spans="1:3" ht="15">
      <c r="A25" s="78" t="s">
        <v>1111</v>
      </c>
      <c r="B25" s="84" t="s">
        <v>266</v>
      </c>
      <c r="C25" s="78">
        <f>VLOOKUP(GroupVertices[[#This Row],[Vertex]],Vertices[],MATCH("ID",Vertices[[#Headers],[Vertex]:[Vertex Content Word Count]],0),FALSE)</f>
        <v>28</v>
      </c>
    </row>
    <row r="26" spans="1:3" ht="15">
      <c r="A26" s="78" t="s">
        <v>1111</v>
      </c>
      <c r="B26" s="84" t="s">
        <v>265</v>
      </c>
      <c r="C26" s="78">
        <f>VLOOKUP(GroupVertices[[#This Row],[Vertex]],Vertices[],MATCH("ID",Vertices[[#Headers],[Vertex]:[Vertex Content Word Count]],0),FALSE)</f>
        <v>27</v>
      </c>
    </row>
    <row r="27" spans="1:3" ht="15">
      <c r="A27" s="78" t="s">
        <v>1111</v>
      </c>
      <c r="B27" s="84" t="s">
        <v>264</v>
      </c>
      <c r="C27" s="78">
        <f>VLOOKUP(GroupVertices[[#This Row],[Vertex]],Vertices[],MATCH("ID",Vertices[[#Headers],[Vertex]:[Vertex Content Word Count]],0),FALSE)</f>
        <v>26</v>
      </c>
    </row>
    <row r="28" spans="1:3" ht="15">
      <c r="A28" s="78" t="s">
        <v>1111</v>
      </c>
      <c r="B28" s="84" t="s">
        <v>263</v>
      </c>
      <c r="C28" s="78">
        <f>VLOOKUP(GroupVertices[[#This Row],[Vertex]],Vertices[],MATCH("ID",Vertices[[#Headers],[Vertex]:[Vertex Content Word Count]],0),FALSE)</f>
        <v>25</v>
      </c>
    </row>
    <row r="29" spans="1:3" ht="15">
      <c r="A29" s="78" t="s">
        <v>1111</v>
      </c>
      <c r="B29" s="84" t="s">
        <v>262</v>
      </c>
      <c r="C29" s="78">
        <f>VLOOKUP(GroupVertices[[#This Row],[Vertex]],Vertices[],MATCH("ID",Vertices[[#Headers],[Vertex]:[Vertex Content Word Count]],0),FALSE)</f>
        <v>24</v>
      </c>
    </row>
    <row r="30" spans="1:3" ht="15">
      <c r="A30" s="78" t="s">
        <v>1111</v>
      </c>
      <c r="B30" s="84" t="s">
        <v>261</v>
      </c>
      <c r="C30" s="78">
        <f>VLOOKUP(GroupVertices[[#This Row],[Vertex]],Vertices[],MATCH("ID",Vertices[[#Headers],[Vertex]:[Vertex Content Word Count]],0),FALSE)</f>
        <v>23</v>
      </c>
    </row>
    <row r="31" spans="1:3" ht="15">
      <c r="A31" s="78" t="s">
        <v>1111</v>
      </c>
      <c r="B31" s="84" t="s">
        <v>260</v>
      </c>
      <c r="C31" s="78">
        <f>VLOOKUP(GroupVertices[[#This Row],[Vertex]],Vertices[],MATCH("ID",Vertices[[#Headers],[Vertex]:[Vertex Content Word Count]],0),FALSE)</f>
        <v>22</v>
      </c>
    </row>
    <row r="32" spans="1:3" ht="15">
      <c r="A32" s="78" t="s">
        <v>1111</v>
      </c>
      <c r="B32" s="84" t="s">
        <v>259</v>
      </c>
      <c r="C32" s="78">
        <f>VLOOKUP(GroupVertices[[#This Row],[Vertex]],Vertices[],MATCH("ID",Vertices[[#Headers],[Vertex]:[Vertex Content Word Count]],0),FALSE)</f>
        <v>21</v>
      </c>
    </row>
    <row r="33" spans="1:3" ht="15">
      <c r="A33" s="78" t="s">
        <v>1112</v>
      </c>
      <c r="B33" s="84" t="s">
        <v>245</v>
      </c>
      <c r="C33" s="78">
        <f>VLOOKUP(GroupVertices[[#This Row],[Vertex]],Vertices[],MATCH("ID",Vertices[[#Headers],[Vertex]:[Vertex Content Word Count]],0),FALSE)</f>
        <v>59</v>
      </c>
    </row>
    <row r="34" spans="1:3" ht="15">
      <c r="A34" s="78" t="s">
        <v>1112</v>
      </c>
      <c r="B34" s="84" t="s">
        <v>232</v>
      </c>
      <c r="C34" s="78">
        <f>VLOOKUP(GroupVertices[[#This Row],[Vertex]],Vertices[],MATCH("ID",Vertices[[#Headers],[Vertex]:[Vertex Content Word Count]],0),FALSE)</f>
        <v>44</v>
      </c>
    </row>
    <row r="35" spans="1:3" ht="15">
      <c r="A35" s="78" t="s">
        <v>1112</v>
      </c>
      <c r="B35" s="84" t="s">
        <v>244</v>
      </c>
      <c r="C35" s="78">
        <f>VLOOKUP(GroupVertices[[#This Row],[Vertex]],Vertices[],MATCH("ID",Vertices[[#Headers],[Vertex]:[Vertex Content Word Count]],0),FALSE)</f>
        <v>58</v>
      </c>
    </row>
    <row r="36" spans="1:3" ht="15">
      <c r="A36" s="78" t="s">
        <v>1112</v>
      </c>
      <c r="B36" s="84" t="s">
        <v>243</v>
      </c>
      <c r="C36" s="78">
        <f>VLOOKUP(GroupVertices[[#This Row],[Vertex]],Vertices[],MATCH("ID",Vertices[[#Headers],[Vertex]:[Vertex Content Word Count]],0),FALSE)</f>
        <v>57</v>
      </c>
    </row>
    <row r="37" spans="1:3" ht="15">
      <c r="A37" s="78" t="s">
        <v>1112</v>
      </c>
      <c r="B37" s="84" t="s">
        <v>241</v>
      </c>
      <c r="C37" s="78">
        <f>VLOOKUP(GroupVertices[[#This Row],[Vertex]],Vertices[],MATCH("ID",Vertices[[#Headers],[Vertex]:[Vertex Content Word Count]],0),FALSE)</f>
        <v>55</v>
      </c>
    </row>
    <row r="38" spans="1:3" ht="15">
      <c r="A38" s="78" t="s">
        <v>1112</v>
      </c>
      <c r="B38" s="84" t="s">
        <v>239</v>
      </c>
      <c r="C38" s="78">
        <f>VLOOKUP(GroupVertices[[#This Row],[Vertex]],Vertices[],MATCH("ID",Vertices[[#Headers],[Vertex]:[Vertex Content Word Count]],0),FALSE)</f>
        <v>53</v>
      </c>
    </row>
    <row r="39" spans="1:3" ht="15">
      <c r="A39" s="78" t="s">
        <v>1112</v>
      </c>
      <c r="B39" s="84" t="s">
        <v>238</v>
      </c>
      <c r="C39" s="78">
        <f>VLOOKUP(GroupVertices[[#This Row],[Vertex]],Vertices[],MATCH("ID",Vertices[[#Headers],[Vertex]:[Vertex Content Word Count]],0),FALSE)</f>
        <v>52</v>
      </c>
    </row>
    <row r="40" spans="1:3" ht="15">
      <c r="A40" s="78" t="s">
        <v>1112</v>
      </c>
      <c r="B40" s="84" t="s">
        <v>235</v>
      </c>
      <c r="C40" s="78">
        <f>VLOOKUP(GroupVertices[[#This Row],[Vertex]],Vertices[],MATCH("ID",Vertices[[#Headers],[Vertex]:[Vertex Content Word Count]],0),FALSE)</f>
        <v>48</v>
      </c>
    </row>
    <row r="41" spans="1:3" ht="15">
      <c r="A41" s="78" t="s">
        <v>1112</v>
      </c>
      <c r="B41" s="84" t="s">
        <v>272</v>
      </c>
      <c r="C41" s="78">
        <f>VLOOKUP(GroupVertices[[#This Row],[Vertex]],Vertices[],MATCH("ID",Vertices[[#Headers],[Vertex]:[Vertex Content Word Count]],0),FALSE)</f>
        <v>45</v>
      </c>
    </row>
    <row r="42" spans="1:3" ht="15">
      <c r="A42" s="78" t="s">
        <v>1113</v>
      </c>
      <c r="B42" s="84" t="s">
        <v>213</v>
      </c>
      <c r="C42" s="78">
        <f>VLOOKUP(GroupVertices[[#This Row],[Vertex]],Vertices[],MATCH("ID",Vertices[[#Headers],[Vertex]:[Vertex Content Word Count]],0),FALSE)</f>
        <v>9</v>
      </c>
    </row>
    <row r="43" spans="1:3" ht="15">
      <c r="A43" s="78" t="s">
        <v>1113</v>
      </c>
      <c r="B43" s="84" t="s">
        <v>237</v>
      </c>
      <c r="C43" s="78">
        <f>VLOOKUP(GroupVertices[[#This Row],[Vertex]],Vertices[],MATCH("ID",Vertices[[#Headers],[Vertex]:[Vertex Content Word Count]],0),FALSE)</f>
        <v>37</v>
      </c>
    </row>
    <row r="44" spans="1:3" ht="15">
      <c r="A44" s="78" t="s">
        <v>1113</v>
      </c>
      <c r="B44" s="84" t="s">
        <v>223</v>
      </c>
      <c r="C44" s="78">
        <f>VLOOKUP(GroupVertices[[#This Row],[Vertex]],Vertices[],MATCH("ID",Vertices[[#Headers],[Vertex]:[Vertex Content Word Count]],0),FALSE)</f>
        <v>34</v>
      </c>
    </row>
    <row r="45" spans="1:3" ht="15">
      <c r="A45" s="78" t="s">
        <v>1113</v>
      </c>
      <c r="B45" s="84" t="s">
        <v>222</v>
      </c>
      <c r="C45" s="78">
        <f>VLOOKUP(GroupVertices[[#This Row],[Vertex]],Vertices[],MATCH("ID",Vertices[[#Headers],[Vertex]:[Vertex Content Word Count]],0),FALSE)</f>
        <v>33</v>
      </c>
    </row>
    <row r="46" spans="1:3" ht="15">
      <c r="A46" s="78" t="s">
        <v>1113</v>
      </c>
      <c r="B46" s="84" t="s">
        <v>271</v>
      </c>
      <c r="C46" s="78">
        <f>VLOOKUP(GroupVertices[[#This Row],[Vertex]],Vertices[],MATCH("ID",Vertices[[#Headers],[Vertex]:[Vertex Content Word Count]],0),FALSE)</f>
        <v>36</v>
      </c>
    </row>
    <row r="47" spans="1:3" ht="15">
      <c r="A47" s="78" t="s">
        <v>1113</v>
      </c>
      <c r="B47" s="84" t="s">
        <v>270</v>
      </c>
      <c r="C47" s="78">
        <f>VLOOKUP(GroupVertices[[#This Row],[Vertex]],Vertices[],MATCH("ID",Vertices[[#Headers],[Vertex]:[Vertex Content Word Count]],0),FALSE)</f>
        <v>35</v>
      </c>
    </row>
    <row r="48" spans="1:3" ht="15">
      <c r="A48" s="78" t="s">
        <v>1113</v>
      </c>
      <c r="B48" s="84" t="s">
        <v>224</v>
      </c>
      <c r="C48" s="78">
        <f>VLOOKUP(GroupVertices[[#This Row],[Vertex]],Vertices[],MATCH("ID",Vertices[[#Headers],[Vertex]:[Vertex Content Word Count]],0),FALSE)</f>
        <v>4</v>
      </c>
    </row>
    <row r="49" spans="1:3" ht="15">
      <c r="A49" s="78" t="s">
        <v>1113</v>
      </c>
      <c r="B49" s="84" t="s">
        <v>221</v>
      </c>
      <c r="C49" s="78">
        <f>VLOOKUP(GroupVertices[[#This Row],[Vertex]],Vertices[],MATCH("ID",Vertices[[#Headers],[Vertex]:[Vertex Content Word Count]],0),FALSE)</f>
        <v>6</v>
      </c>
    </row>
    <row r="50" spans="1:3" ht="15">
      <c r="A50" s="78" t="s">
        <v>1113</v>
      </c>
      <c r="B50" s="84" t="s">
        <v>212</v>
      </c>
      <c r="C50" s="78">
        <f>VLOOKUP(GroupVertices[[#This Row],[Vertex]],Vertices[],MATCH("ID",Vertices[[#Headers],[Vertex]:[Vertex Content Word Count]],0),FALSE)</f>
        <v>3</v>
      </c>
    </row>
    <row r="51" spans="1:3" ht="15">
      <c r="A51" s="78" t="s">
        <v>1114</v>
      </c>
      <c r="B51" s="84" t="s">
        <v>253</v>
      </c>
      <c r="C51" s="78">
        <f>VLOOKUP(GroupVertices[[#This Row],[Vertex]],Vertices[],MATCH("ID",Vertices[[#Headers],[Vertex]:[Vertex Content Word Count]],0),FALSE)</f>
        <v>68</v>
      </c>
    </row>
    <row r="52" spans="1:3" ht="15">
      <c r="A52" s="78" t="s">
        <v>1114</v>
      </c>
      <c r="B52" s="84" t="s">
        <v>251</v>
      </c>
      <c r="C52" s="78">
        <f>VLOOKUP(GroupVertices[[#This Row],[Vertex]],Vertices[],MATCH("ID",Vertices[[#Headers],[Vertex]:[Vertex Content Word Count]],0),FALSE)</f>
        <v>19</v>
      </c>
    </row>
    <row r="53" spans="1:3" ht="15">
      <c r="A53" s="78" t="s">
        <v>1114</v>
      </c>
      <c r="B53" s="84" t="s">
        <v>252</v>
      </c>
      <c r="C53" s="78">
        <f>VLOOKUP(GroupVertices[[#This Row],[Vertex]],Vertices[],MATCH("ID",Vertices[[#Headers],[Vertex]:[Vertex Content Word Count]],0),FALSE)</f>
        <v>67</v>
      </c>
    </row>
    <row r="54" spans="1:3" ht="15">
      <c r="A54" s="78" t="s">
        <v>1114</v>
      </c>
      <c r="B54" s="84" t="s">
        <v>225</v>
      </c>
      <c r="C54" s="78">
        <f>VLOOKUP(GroupVertices[[#This Row],[Vertex]],Vertices[],MATCH("ID",Vertices[[#Headers],[Vertex]:[Vertex Content Word Count]],0),FALSE)</f>
        <v>38</v>
      </c>
    </row>
    <row r="55" spans="1:3" ht="15">
      <c r="A55" s="78" t="s">
        <v>1114</v>
      </c>
      <c r="B55" s="84" t="s">
        <v>219</v>
      </c>
      <c r="C55" s="78">
        <f>VLOOKUP(GroupVertices[[#This Row],[Vertex]],Vertices[],MATCH("ID",Vertices[[#Headers],[Vertex]:[Vertex Content Word Count]],0),FALSE)</f>
        <v>18</v>
      </c>
    </row>
    <row r="56" spans="1:3" ht="15">
      <c r="A56" s="78" t="s">
        <v>1115</v>
      </c>
      <c r="B56" s="84" t="s">
        <v>240</v>
      </c>
      <c r="C56" s="78">
        <f>VLOOKUP(GroupVertices[[#This Row],[Vertex]],Vertices[],MATCH("ID",Vertices[[#Headers],[Vertex]:[Vertex Content Word Count]],0),FALSE)</f>
        <v>54</v>
      </c>
    </row>
    <row r="57" spans="1:3" ht="15">
      <c r="A57" s="78" t="s">
        <v>1115</v>
      </c>
      <c r="B57" s="84" t="s">
        <v>248</v>
      </c>
      <c r="C57" s="78">
        <f>VLOOKUP(GroupVertices[[#This Row],[Vertex]],Vertices[],MATCH("ID",Vertices[[#Headers],[Vertex]:[Vertex Content Word Count]],0),FALSE)</f>
        <v>43</v>
      </c>
    </row>
    <row r="58" spans="1:3" ht="15">
      <c r="A58" s="78" t="s">
        <v>1115</v>
      </c>
      <c r="B58" s="84" t="s">
        <v>234</v>
      </c>
      <c r="C58" s="78">
        <f>VLOOKUP(GroupVertices[[#This Row],[Vertex]],Vertices[],MATCH("ID",Vertices[[#Headers],[Vertex]:[Vertex Content Word Count]],0),FALSE)</f>
        <v>47</v>
      </c>
    </row>
    <row r="59" spans="1:3" ht="15">
      <c r="A59" s="78" t="s">
        <v>1115</v>
      </c>
      <c r="B59" s="84" t="s">
        <v>233</v>
      </c>
      <c r="C59" s="78">
        <f>VLOOKUP(GroupVertices[[#This Row],[Vertex]],Vertices[],MATCH("ID",Vertices[[#Headers],[Vertex]:[Vertex Content Word Count]],0),FALSE)</f>
        <v>46</v>
      </c>
    </row>
    <row r="60" spans="1:3" ht="15">
      <c r="A60" s="78" t="s">
        <v>1115</v>
      </c>
      <c r="B60" s="84" t="s">
        <v>231</v>
      </c>
      <c r="C60" s="78">
        <f>VLOOKUP(GroupVertices[[#This Row],[Vertex]],Vertices[],MATCH("ID",Vertices[[#Headers],[Vertex]:[Vertex Content Word Count]],0),FALSE)</f>
        <v>42</v>
      </c>
    </row>
    <row r="61" spans="1:3" ht="15">
      <c r="A61" s="78" t="s">
        <v>1116</v>
      </c>
      <c r="B61" s="84" t="s">
        <v>242</v>
      </c>
      <c r="C61" s="78">
        <f>VLOOKUP(GroupVertices[[#This Row],[Vertex]],Vertices[],MATCH("ID",Vertices[[#Headers],[Vertex]:[Vertex Content Word Count]],0),FALSE)</f>
        <v>56</v>
      </c>
    </row>
    <row r="62" spans="1:3" ht="15">
      <c r="A62" s="78" t="s">
        <v>1116</v>
      </c>
      <c r="B62" s="84" t="s">
        <v>236</v>
      </c>
      <c r="C62" s="78">
        <f>VLOOKUP(GroupVertices[[#This Row],[Vertex]],Vertices[],MATCH("ID",Vertices[[#Headers],[Vertex]:[Vertex Content Word Count]],0),FALSE)</f>
        <v>49</v>
      </c>
    </row>
    <row r="63" spans="1:3" ht="15">
      <c r="A63" s="78" t="s">
        <v>1116</v>
      </c>
      <c r="B63" s="84" t="s">
        <v>274</v>
      </c>
      <c r="C63" s="78">
        <f>VLOOKUP(GroupVertices[[#This Row],[Vertex]],Vertices[],MATCH("ID",Vertices[[#Headers],[Vertex]:[Vertex Content Word Count]],0),FALSE)</f>
        <v>51</v>
      </c>
    </row>
    <row r="64" spans="1:3" ht="15">
      <c r="A64" s="78" t="s">
        <v>1116</v>
      </c>
      <c r="B64" s="84" t="s">
        <v>273</v>
      </c>
      <c r="C64" s="78">
        <f>VLOOKUP(GroupVertices[[#This Row],[Vertex]],Vertices[],MATCH("ID",Vertices[[#Headers],[Vertex]:[Vertex Content Word Count]],0),FALSE)</f>
        <v>50</v>
      </c>
    </row>
    <row r="65" spans="1:3" ht="15">
      <c r="A65" s="78" t="s">
        <v>1117</v>
      </c>
      <c r="B65" s="84" t="s">
        <v>214</v>
      </c>
      <c r="C65" s="78">
        <f>VLOOKUP(GroupVertices[[#This Row],[Vertex]],Vertices[],MATCH("ID",Vertices[[#Headers],[Vertex]:[Vertex Content Word Count]],0),FALSE)</f>
        <v>10</v>
      </c>
    </row>
    <row r="66" spans="1:3" ht="15">
      <c r="A66" s="78" t="s">
        <v>1117</v>
      </c>
      <c r="B66" s="84" t="s">
        <v>257</v>
      </c>
      <c r="C66" s="78">
        <f>VLOOKUP(GroupVertices[[#This Row],[Vertex]],Vertices[],MATCH("ID",Vertices[[#Headers],[Vertex]:[Vertex Content Word Count]],0),FALSE)</f>
        <v>12</v>
      </c>
    </row>
    <row r="67" spans="1:3" ht="15">
      <c r="A67" s="78" t="s">
        <v>1117</v>
      </c>
      <c r="B67" s="84" t="s">
        <v>256</v>
      </c>
      <c r="C67" s="78">
        <f>VLOOKUP(GroupVertices[[#This Row],[Vertex]],Vertices[],MATCH("ID",Vertices[[#Headers],[Vertex]:[Vertex Content Word Count]],0),FALSE)</f>
        <v>11</v>
      </c>
    </row>
    <row r="68" spans="1:3" ht="15">
      <c r="A68" s="78" t="s">
        <v>1118</v>
      </c>
      <c r="B68" s="84" t="s">
        <v>255</v>
      </c>
      <c r="C68" s="78">
        <f>VLOOKUP(GroupVertices[[#This Row],[Vertex]],Vertices[],MATCH("ID",Vertices[[#Headers],[Vertex]:[Vertex Content Word Count]],0),FALSE)</f>
        <v>70</v>
      </c>
    </row>
    <row r="69" spans="1:3" ht="15">
      <c r="A69" s="78" t="s">
        <v>1118</v>
      </c>
      <c r="B69" s="84" t="s">
        <v>254</v>
      </c>
      <c r="C69" s="78">
        <f>VLOOKUP(GroupVertices[[#This Row],[Vertex]],Vertices[],MATCH("ID",Vertices[[#Headers],[Vertex]:[Vertex Content Word Count]],0),FALSE)</f>
        <v>69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1670</v>
      </c>
      <c r="B2" s="34" t="s">
        <v>1071</v>
      </c>
      <c r="D2" s="31">
        <f>MIN(Vertices[Degree])</f>
        <v>0</v>
      </c>
      <c r="E2" s="3">
        <f>COUNTIF(Vertices[Degree],"&gt;= "&amp;D2)-COUNTIF(Vertices[Degree],"&gt;="&amp;D3)</f>
        <v>0</v>
      </c>
      <c r="F2" s="37">
        <f>MIN(Vertices[In-Degree])</f>
        <v>0</v>
      </c>
      <c r="G2" s="38">
        <f>COUNTIF(Vertices[In-Degree],"&gt;= "&amp;F2)-COUNTIF(Vertices[In-Degree],"&gt;="&amp;F3)</f>
        <v>20</v>
      </c>
      <c r="H2" s="37">
        <f>MIN(Vertices[Out-Degree])</f>
        <v>0</v>
      </c>
      <c r="I2" s="38">
        <f>COUNTIF(Vertices[Out-Degree],"&gt;= "&amp;H2)-COUNTIF(Vertices[Out-Degree],"&gt;="&amp;H3)</f>
        <v>24</v>
      </c>
      <c r="J2" s="37">
        <f>MIN(Vertices[Betweenness Centrality])</f>
        <v>0</v>
      </c>
      <c r="K2" s="38">
        <f>COUNTIF(Vertices[Betweenness Centrality],"&gt;= "&amp;J2)-COUNTIF(Vertices[Betweenness Centrality],"&gt;="&amp;J3)</f>
        <v>57</v>
      </c>
      <c r="L2" s="37">
        <f>MIN(Vertices[Closeness Centrality])</f>
        <v>0.004425</v>
      </c>
      <c r="M2" s="38">
        <f>COUNTIF(Vertices[Closeness Centrality],"&gt;= "&amp;L2)-COUNTIF(Vertices[Closeness Centrality],"&gt;="&amp;L3)</f>
        <v>66</v>
      </c>
      <c r="N2" s="37">
        <f>MIN(Vertices[Eigenvector Centrality])</f>
        <v>0</v>
      </c>
      <c r="O2" s="38">
        <f>COUNTIF(Vertices[Eigenvector Centrality],"&gt;= "&amp;N2)-COUNTIF(Vertices[Eigenvector Centrality],"&gt;="&amp;N3)</f>
        <v>2</v>
      </c>
      <c r="P2" s="37">
        <f>MIN(Vertices[PageRank])</f>
        <v>0.378761</v>
      </c>
      <c r="Q2" s="38">
        <f>COUNTIF(Vertices[PageRank],"&gt;= "&amp;P2)-COUNTIF(Vertices[PageRank],"&gt;="&amp;P3)</f>
        <v>14</v>
      </c>
      <c r="R2" s="37">
        <f>MIN(Vertices[Clustering Coefficient])</f>
        <v>0</v>
      </c>
      <c r="S2" s="43">
        <f>COUNTIF(Vertices[Clustering Coefficient],"&gt;= "&amp;R2)-COUNTIF(Vertices[Clustering Coefficient],"&gt;="&amp;R3)</f>
        <v>45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0.3090909090909091</v>
      </c>
      <c r="G3" s="40">
        <f>COUNTIF(Vertices[In-Degree],"&gt;= "&amp;F3)-COUNTIF(Vertices[In-Degree],"&gt;="&amp;F4)</f>
        <v>0</v>
      </c>
      <c r="H3" s="39">
        <f aca="true" t="shared" si="3" ref="H3:H26">H2+($H$57-$H$2)/BinDivisor</f>
        <v>0.2545454545454545</v>
      </c>
      <c r="I3" s="40">
        <f>COUNTIF(Vertices[Out-Degree],"&gt;= "&amp;H3)-COUNTIF(Vertices[Out-Degree],"&gt;="&amp;H4)</f>
        <v>0</v>
      </c>
      <c r="J3" s="39">
        <f aca="true" t="shared" si="4" ref="J3:J26">J2+($J$57-$J$2)/BinDivisor</f>
        <v>59.9433412</v>
      </c>
      <c r="K3" s="40">
        <f>COUNTIF(Vertices[Betweenness Centrality],"&gt;= "&amp;J3)-COUNTIF(Vertices[Betweenness Centrality],"&gt;="&amp;J4)</f>
        <v>0</v>
      </c>
      <c r="L3" s="39">
        <f aca="true" t="shared" si="5" ref="L3:L26">L2+($L$57-$L$2)/BinDivisor</f>
        <v>0.022526363636363636</v>
      </c>
      <c r="M3" s="40">
        <f>COUNTIF(Vertices[Closeness Centrality],"&gt;= "&amp;L3)-COUNTIF(Vertices[Closeness Centrality],"&gt;="&amp;L4)</f>
        <v>0</v>
      </c>
      <c r="N3" s="39">
        <f aca="true" t="shared" si="6" ref="N3:N26">N2+($N$57-$N$2)/BinDivisor</f>
        <v>0.0019727272727272727</v>
      </c>
      <c r="O3" s="40">
        <f>COUNTIF(Vertices[Eigenvector Centrality],"&gt;= "&amp;N3)-COUNTIF(Vertices[Eigenvector Centrality],"&gt;="&amp;N4)</f>
        <v>25</v>
      </c>
      <c r="P3" s="39">
        <f aca="true" t="shared" si="7" ref="P3:P26">P2+($P$57-$P$2)/BinDivisor</f>
        <v>0.4987268181818182</v>
      </c>
      <c r="Q3" s="40">
        <f>COUNTIF(Vertices[PageRank],"&gt;= "&amp;P3)-COUNTIF(Vertices[PageRank],"&gt;="&amp;P4)</f>
        <v>27</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68</v>
      </c>
      <c r="D4" s="32">
        <f t="shared" si="1"/>
        <v>0</v>
      </c>
      <c r="E4" s="3">
        <f>COUNTIF(Vertices[Degree],"&gt;= "&amp;D4)-COUNTIF(Vertices[Degree],"&gt;="&amp;D5)</f>
        <v>0</v>
      </c>
      <c r="F4" s="37">
        <f t="shared" si="2"/>
        <v>0.6181818181818182</v>
      </c>
      <c r="G4" s="38">
        <f>COUNTIF(Vertices[In-Degree],"&gt;= "&amp;F4)-COUNTIF(Vertices[In-Degree],"&gt;="&amp;F5)</f>
        <v>0</v>
      </c>
      <c r="H4" s="37">
        <f t="shared" si="3"/>
        <v>0.509090909090909</v>
      </c>
      <c r="I4" s="38">
        <f>COUNTIF(Vertices[Out-Degree],"&gt;= "&amp;H4)-COUNTIF(Vertices[Out-Degree],"&gt;="&amp;H5)</f>
        <v>0</v>
      </c>
      <c r="J4" s="37">
        <f t="shared" si="4"/>
        <v>119.8866824</v>
      </c>
      <c r="K4" s="38">
        <f>COUNTIF(Vertices[Betweenness Centrality],"&gt;= "&amp;J4)-COUNTIF(Vertices[Betweenness Centrality],"&gt;="&amp;J5)</f>
        <v>1</v>
      </c>
      <c r="L4" s="37">
        <f t="shared" si="5"/>
        <v>0.040627727272727274</v>
      </c>
      <c r="M4" s="38">
        <f>COUNTIF(Vertices[Closeness Centrality],"&gt;= "&amp;L4)-COUNTIF(Vertices[Closeness Centrality],"&gt;="&amp;L5)</f>
        <v>0</v>
      </c>
      <c r="N4" s="37">
        <f t="shared" si="6"/>
        <v>0.003945454545454545</v>
      </c>
      <c r="O4" s="38">
        <f>COUNTIF(Vertices[Eigenvector Centrality],"&gt;= "&amp;N4)-COUNTIF(Vertices[Eigenvector Centrality],"&gt;="&amp;N5)</f>
        <v>5</v>
      </c>
      <c r="P4" s="37">
        <f t="shared" si="7"/>
        <v>0.6186926363636364</v>
      </c>
      <c r="Q4" s="38">
        <f>COUNTIF(Vertices[PageRank],"&gt;= "&amp;P4)-COUNTIF(Vertices[PageRank],"&gt;="&amp;P5)</f>
        <v>5</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0.9272727272727272</v>
      </c>
      <c r="G5" s="40">
        <f>COUNTIF(Vertices[In-Degree],"&gt;= "&amp;F5)-COUNTIF(Vertices[In-Degree],"&gt;="&amp;F6)</f>
        <v>26</v>
      </c>
      <c r="H5" s="39">
        <f t="shared" si="3"/>
        <v>0.7636363636363636</v>
      </c>
      <c r="I5" s="40">
        <f>COUNTIF(Vertices[Out-Degree],"&gt;= "&amp;H5)-COUNTIF(Vertices[Out-Degree],"&gt;="&amp;H6)</f>
        <v>26</v>
      </c>
      <c r="J5" s="39">
        <f t="shared" si="4"/>
        <v>179.8300236</v>
      </c>
      <c r="K5" s="40">
        <f>COUNTIF(Vertices[Betweenness Centrality],"&gt;= "&amp;J5)-COUNTIF(Vertices[Betweenness Centrality],"&gt;="&amp;J6)</f>
        <v>2</v>
      </c>
      <c r="L5" s="39">
        <f t="shared" si="5"/>
        <v>0.05872909090909091</v>
      </c>
      <c r="M5" s="40">
        <f>COUNTIF(Vertices[Closeness Centrality],"&gt;= "&amp;L5)-COUNTIF(Vertices[Closeness Centrality],"&gt;="&amp;L6)</f>
        <v>0</v>
      </c>
      <c r="N5" s="39">
        <f t="shared" si="6"/>
        <v>0.005918181818181818</v>
      </c>
      <c r="O5" s="40">
        <f>COUNTIF(Vertices[Eigenvector Centrality],"&gt;= "&amp;N5)-COUNTIF(Vertices[Eigenvector Centrality],"&gt;="&amp;N6)</f>
        <v>0</v>
      </c>
      <c r="P5" s="39">
        <f t="shared" si="7"/>
        <v>0.7386584545454545</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103</v>
      </c>
      <c r="D6" s="32">
        <f t="shared" si="1"/>
        <v>0</v>
      </c>
      <c r="E6" s="3">
        <f>COUNTIF(Vertices[Degree],"&gt;= "&amp;D6)-COUNTIF(Vertices[Degree],"&gt;="&amp;D7)</f>
        <v>0</v>
      </c>
      <c r="F6" s="37">
        <f t="shared" si="2"/>
        <v>1.2363636363636363</v>
      </c>
      <c r="G6" s="38">
        <f>COUNTIF(Vertices[In-Degree],"&gt;= "&amp;F6)-COUNTIF(Vertices[In-Degree],"&gt;="&amp;F7)</f>
        <v>0</v>
      </c>
      <c r="H6" s="37">
        <f t="shared" si="3"/>
        <v>1.018181818181818</v>
      </c>
      <c r="I6" s="38">
        <f>COUNTIF(Vertices[Out-Degree],"&gt;= "&amp;H6)-COUNTIF(Vertices[Out-Degree],"&gt;="&amp;H7)</f>
        <v>0</v>
      </c>
      <c r="J6" s="37">
        <f t="shared" si="4"/>
        <v>239.7733648</v>
      </c>
      <c r="K6" s="38">
        <f>COUNTIF(Vertices[Betweenness Centrality],"&gt;= "&amp;J6)-COUNTIF(Vertices[Betweenness Centrality],"&gt;="&amp;J7)</f>
        <v>1</v>
      </c>
      <c r="L6" s="37">
        <f t="shared" si="5"/>
        <v>0.07683045454545455</v>
      </c>
      <c r="M6" s="38">
        <f>COUNTIF(Vertices[Closeness Centrality],"&gt;= "&amp;L6)-COUNTIF(Vertices[Closeness Centrality],"&gt;="&amp;L7)</f>
        <v>0</v>
      </c>
      <c r="N6" s="37">
        <f t="shared" si="6"/>
        <v>0.00789090909090909</v>
      </c>
      <c r="O6" s="38">
        <f>COUNTIF(Vertices[Eigenvector Centrality],"&gt;= "&amp;N6)-COUNTIF(Vertices[Eigenvector Centrality],"&gt;="&amp;N7)</f>
        <v>3</v>
      </c>
      <c r="P6" s="37">
        <f t="shared" si="7"/>
        <v>0.8586242727272727</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30</v>
      </c>
      <c r="D7" s="32">
        <f t="shared" si="1"/>
        <v>0</v>
      </c>
      <c r="E7" s="3">
        <f>COUNTIF(Vertices[Degree],"&gt;= "&amp;D7)-COUNTIF(Vertices[Degree],"&gt;="&amp;D8)</f>
        <v>0</v>
      </c>
      <c r="F7" s="39">
        <f t="shared" si="2"/>
        <v>1.5454545454545454</v>
      </c>
      <c r="G7" s="40">
        <f>COUNTIF(Vertices[In-Degree],"&gt;= "&amp;F7)-COUNTIF(Vertices[In-Degree],"&gt;="&amp;F8)</f>
        <v>0</v>
      </c>
      <c r="H7" s="39">
        <f t="shared" si="3"/>
        <v>1.2727272727272725</v>
      </c>
      <c r="I7" s="40">
        <f>COUNTIF(Vertices[Out-Degree],"&gt;= "&amp;H7)-COUNTIF(Vertices[Out-Degree],"&gt;="&amp;H8)</f>
        <v>0</v>
      </c>
      <c r="J7" s="39">
        <f t="shared" si="4"/>
        <v>299.716706</v>
      </c>
      <c r="K7" s="40">
        <f>COUNTIF(Vertices[Betweenness Centrality],"&gt;= "&amp;J7)-COUNTIF(Vertices[Betweenness Centrality],"&gt;="&amp;J8)</f>
        <v>1</v>
      </c>
      <c r="L7" s="39">
        <f t="shared" si="5"/>
        <v>0.09493181818181819</v>
      </c>
      <c r="M7" s="40">
        <f>COUNTIF(Vertices[Closeness Centrality],"&gt;= "&amp;L7)-COUNTIF(Vertices[Closeness Centrality],"&gt;="&amp;L8)</f>
        <v>0</v>
      </c>
      <c r="N7" s="39">
        <f t="shared" si="6"/>
        <v>0.009863636363636363</v>
      </c>
      <c r="O7" s="40">
        <f>COUNTIF(Vertices[Eigenvector Centrality],"&gt;= "&amp;N7)-COUNTIF(Vertices[Eigenvector Centrality],"&gt;="&amp;N8)</f>
        <v>3</v>
      </c>
      <c r="P7" s="39">
        <f t="shared" si="7"/>
        <v>0.9785900909090909</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133</v>
      </c>
      <c r="D8" s="32">
        <f t="shared" si="1"/>
        <v>0</v>
      </c>
      <c r="E8" s="3">
        <f>COUNTIF(Vertices[Degree],"&gt;= "&amp;D8)-COUNTIF(Vertices[Degree],"&gt;="&amp;D9)</f>
        <v>0</v>
      </c>
      <c r="F8" s="37">
        <f t="shared" si="2"/>
        <v>1.8545454545454545</v>
      </c>
      <c r="G8" s="38">
        <f>COUNTIF(Vertices[In-Degree],"&gt;= "&amp;F8)-COUNTIF(Vertices[In-Degree],"&gt;="&amp;F9)</f>
        <v>10</v>
      </c>
      <c r="H8" s="37">
        <f t="shared" si="3"/>
        <v>1.527272727272727</v>
      </c>
      <c r="I8" s="38">
        <f>COUNTIF(Vertices[Out-Degree],"&gt;= "&amp;H8)-COUNTIF(Vertices[Out-Degree],"&gt;="&amp;H9)</f>
        <v>0</v>
      </c>
      <c r="J8" s="37">
        <f t="shared" si="4"/>
        <v>359.6600472</v>
      </c>
      <c r="K8" s="38">
        <f>COUNTIF(Vertices[Betweenness Centrality],"&gt;= "&amp;J8)-COUNTIF(Vertices[Betweenness Centrality],"&gt;="&amp;J9)</f>
        <v>0</v>
      </c>
      <c r="L8" s="37">
        <f t="shared" si="5"/>
        <v>0.11303318181818182</v>
      </c>
      <c r="M8" s="38">
        <f>COUNTIF(Vertices[Closeness Centrality],"&gt;= "&amp;L8)-COUNTIF(Vertices[Closeness Centrality],"&gt;="&amp;L9)</f>
        <v>0</v>
      </c>
      <c r="N8" s="37">
        <f t="shared" si="6"/>
        <v>0.011836363636363634</v>
      </c>
      <c r="O8" s="38">
        <f>COUNTIF(Vertices[Eigenvector Centrality],"&gt;= "&amp;N8)-COUNTIF(Vertices[Eigenvector Centrality],"&gt;="&amp;N9)</f>
        <v>2</v>
      </c>
      <c r="P8" s="37">
        <f t="shared" si="7"/>
        <v>1.098555909090909</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2.1636363636363636</v>
      </c>
      <c r="G9" s="40">
        <f>COUNTIF(Vertices[In-Degree],"&gt;= "&amp;F9)-COUNTIF(Vertices[In-Degree],"&gt;="&amp;F10)</f>
        <v>0</v>
      </c>
      <c r="H9" s="39">
        <f t="shared" si="3"/>
        <v>1.7818181818181813</v>
      </c>
      <c r="I9" s="40">
        <f>COUNTIF(Vertices[Out-Degree],"&gt;= "&amp;H9)-COUNTIF(Vertices[Out-Degree],"&gt;="&amp;H10)</f>
        <v>5</v>
      </c>
      <c r="J9" s="39">
        <f t="shared" si="4"/>
        <v>419.60338840000003</v>
      </c>
      <c r="K9" s="40">
        <f>COUNTIF(Vertices[Betweenness Centrality],"&gt;= "&amp;J9)-COUNTIF(Vertices[Betweenness Centrality],"&gt;="&amp;J10)</f>
        <v>1</v>
      </c>
      <c r="L9" s="39">
        <f t="shared" si="5"/>
        <v>0.13113454545454545</v>
      </c>
      <c r="M9" s="40">
        <f>COUNTIF(Vertices[Closeness Centrality],"&gt;= "&amp;L9)-COUNTIF(Vertices[Closeness Centrality],"&gt;="&amp;L10)</f>
        <v>0</v>
      </c>
      <c r="N9" s="39">
        <f t="shared" si="6"/>
        <v>0.013809090909090906</v>
      </c>
      <c r="O9" s="40">
        <f>COUNTIF(Vertices[Eigenvector Centrality],"&gt;= "&amp;N9)-COUNTIF(Vertices[Eigenvector Centrality],"&gt;="&amp;N10)</f>
        <v>6</v>
      </c>
      <c r="P9" s="39">
        <f t="shared" si="7"/>
        <v>1.2185217272727271</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1671</v>
      </c>
      <c r="B10" s="34">
        <v>3</v>
      </c>
      <c r="D10" s="32">
        <f t="shared" si="1"/>
        <v>0</v>
      </c>
      <c r="E10" s="3">
        <f>COUNTIF(Vertices[Degree],"&gt;= "&amp;D10)-COUNTIF(Vertices[Degree],"&gt;="&amp;D11)</f>
        <v>0</v>
      </c>
      <c r="F10" s="37">
        <f t="shared" si="2"/>
        <v>2.4727272727272727</v>
      </c>
      <c r="G10" s="38">
        <f>COUNTIF(Vertices[In-Degree],"&gt;= "&amp;F10)-COUNTIF(Vertices[In-Degree],"&gt;="&amp;F11)</f>
        <v>0</v>
      </c>
      <c r="H10" s="37">
        <f t="shared" si="3"/>
        <v>2.0363636363636357</v>
      </c>
      <c r="I10" s="38">
        <f>COUNTIF(Vertices[Out-Degree],"&gt;= "&amp;H10)-COUNTIF(Vertices[Out-Degree],"&gt;="&amp;H11)</f>
        <v>0</v>
      </c>
      <c r="J10" s="37">
        <f t="shared" si="4"/>
        <v>479.54672960000005</v>
      </c>
      <c r="K10" s="38">
        <f>COUNTIF(Vertices[Betweenness Centrality],"&gt;= "&amp;J10)-COUNTIF(Vertices[Betweenness Centrality],"&gt;="&amp;J11)</f>
        <v>1</v>
      </c>
      <c r="L10" s="37">
        <f t="shared" si="5"/>
        <v>0.14923590909090909</v>
      </c>
      <c r="M10" s="38">
        <f>COUNTIF(Vertices[Closeness Centrality],"&gt;= "&amp;L10)-COUNTIF(Vertices[Closeness Centrality],"&gt;="&amp;L11)</f>
        <v>0</v>
      </c>
      <c r="N10" s="37">
        <f t="shared" si="6"/>
        <v>0.015781818181818178</v>
      </c>
      <c r="O10" s="38">
        <f>COUNTIF(Vertices[Eigenvector Centrality],"&gt;= "&amp;N10)-COUNTIF(Vertices[Eigenvector Centrality],"&gt;="&amp;N11)</f>
        <v>1</v>
      </c>
      <c r="P10" s="37">
        <f t="shared" si="7"/>
        <v>1.3384875454545453</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2.7818181818181817</v>
      </c>
      <c r="G11" s="40">
        <f>COUNTIF(Vertices[In-Degree],"&gt;= "&amp;F11)-COUNTIF(Vertices[In-Degree],"&gt;="&amp;F12)</f>
        <v>5</v>
      </c>
      <c r="H11" s="39">
        <f t="shared" si="3"/>
        <v>2.29090909090909</v>
      </c>
      <c r="I11" s="40">
        <f>COUNTIF(Vertices[Out-Degree],"&gt;= "&amp;H11)-COUNTIF(Vertices[Out-Degree],"&gt;="&amp;H12)</f>
        <v>0</v>
      </c>
      <c r="J11" s="39">
        <f t="shared" si="4"/>
        <v>539.4900708</v>
      </c>
      <c r="K11" s="40">
        <f>COUNTIF(Vertices[Betweenness Centrality],"&gt;= "&amp;J11)-COUNTIF(Vertices[Betweenness Centrality],"&gt;="&amp;J12)</f>
        <v>0</v>
      </c>
      <c r="L11" s="39">
        <f t="shared" si="5"/>
        <v>0.16733727272727272</v>
      </c>
      <c r="M11" s="40">
        <f>COUNTIF(Vertices[Closeness Centrality],"&gt;= "&amp;L11)-COUNTIF(Vertices[Closeness Centrality],"&gt;="&amp;L12)</f>
        <v>0</v>
      </c>
      <c r="N11" s="39">
        <f t="shared" si="6"/>
        <v>0.01775454545454545</v>
      </c>
      <c r="O11" s="40">
        <f>COUNTIF(Vertices[Eigenvector Centrality],"&gt;= "&amp;N11)-COUNTIF(Vertices[Eigenvector Centrality],"&gt;="&amp;N12)</f>
        <v>2</v>
      </c>
      <c r="P11" s="39">
        <f t="shared" si="7"/>
        <v>1.4584533636363635</v>
      </c>
      <c r="Q11" s="40">
        <f>COUNTIF(Vertices[PageRank],"&gt;= "&amp;P11)-COUNTIF(Vertices[PageRank],"&gt;="&amp;P12)</f>
        <v>2</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280</v>
      </c>
      <c r="B12" s="34">
        <v>123</v>
      </c>
      <c r="D12" s="32">
        <f t="shared" si="1"/>
        <v>0</v>
      </c>
      <c r="E12" s="3">
        <f>COUNTIF(Vertices[Degree],"&gt;= "&amp;D12)-COUNTIF(Vertices[Degree],"&gt;="&amp;D13)</f>
        <v>0</v>
      </c>
      <c r="F12" s="37">
        <f t="shared" si="2"/>
        <v>3.090909090909091</v>
      </c>
      <c r="G12" s="38">
        <f>COUNTIF(Vertices[In-Degree],"&gt;= "&amp;F12)-COUNTIF(Vertices[In-Degree],"&gt;="&amp;F13)</f>
        <v>0</v>
      </c>
      <c r="H12" s="37">
        <f t="shared" si="3"/>
        <v>2.5454545454545445</v>
      </c>
      <c r="I12" s="38">
        <f>COUNTIF(Vertices[Out-Degree],"&gt;= "&amp;H12)-COUNTIF(Vertices[Out-Degree],"&gt;="&amp;H13)</f>
        <v>0</v>
      </c>
      <c r="J12" s="37">
        <f t="shared" si="4"/>
        <v>599.433412</v>
      </c>
      <c r="K12" s="38">
        <f>COUNTIF(Vertices[Betweenness Centrality],"&gt;= "&amp;J12)-COUNTIF(Vertices[Betweenness Centrality],"&gt;="&amp;J13)</f>
        <v>0</v>
      </c>
      <c r="L12" s="37">
        <f t="shared" si="5"/>
        <v>0.18543863636363636</v>
      </c>
      <c r="M12" s="38">
        <f>COUNTIF(Vertices[Closeness Centrality],"&gt;= "&amp;L12)-COUNTIF(Vertices[Closeness Centrality],"&gt;="&amp;L13)</f>
        <v>0</v>
      </c>
      <c r="N12" s="37">
        <f t="shared" si="6"/>
        <v>0.019727272727272722</v>
      </c>
      <c r="O12" s="38">
        <f>COUNTIF(Vertices[Eigenvector Centrality],"&gt;= "&amp;N12)-COUNTIF(Vertices[Eigenvector Centrality],"&gt;="&amp;N13)</f>
        <v>1</v>
      </c>
      <c r="P12" s="37">
        <f t="shared" si="7"/>
        <v>1.5784191818181816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7</v>
      </c>
      <c r="D13" s="32">
        <f t="shared" si="1"/>
        <v>0</v>
      </c>
      <c r="E13" s="3">
        <f>COUNTIF(Vertices[Degree],"&gt;= "&amp;D13)-COUNTIF(Vertices[Degree],"&gt;="&amp;D14)</f>
        <v>0</v>
      </c>
      <c r="F13" s="39">
        <f t="shared" si="2"/>
        <v>3.4</v>
      </c>
      <c r="G13" s="40">
        <f>COUNTIF(Vertices[In-Degree],"&gt;= "&amp;F13)-COUNTIF(Vertices[In-Degree],"&gt;="&amp;F14)</f>
        <v>0</v>
      </c>
      <c r="H13" s="39">
        <f t="shared" si="3"/>
        <v>2.799999999999999</v>
      </c>
      <c r="I13" s="40">
        <f>COUNTIF(Vertices[Out-Degree],"&gt;= "&amp;H13)-COUNTIF(Vertices[Out-Degree],"&gt;="&amp;H14)</f>
        <v>5</v>
      </c>
      <c r="J13" s="39">
        <f t="shared" si="4"/>
        <v>659.3767531999999</v>
      </c>
      <c r="K13" s="40">
        <f>COUNTIF(Vertices[Betweenness Centrality],"&gt;= "&amp;J13)-COUNTIF(Vertices[Betweenness Centrality],"&gt;="&amp;J14)</f>
        <v>1</v>
      </c>
      <c r="L13" s="39">
        <f t="shared" si="5"/>
        <v>0.20354</v>
      </c>
      <c r="M13" s="40">
        <f>COUNTIF(Vertices[Closeness Centrality],"&gt;= "&amp;L13)-COUNTIF(Vertices[Closeness Centrality],"&gt;="&amp;L14)</f>
        <v>0</v>
      </c>
      <c r="N13" s="39">
        <f t="shared" si="6"/>
        <v>0.021699999999999994</v>
      </c>
      <c r="O13" s="40">
        <f>COUNTIF(Vertices[Eigenvector Centrality],"&gt;= "&amp;N13)-COUNTIF(Vertices[Eigenvector Centrality],"&gt;="&amp;N14)</f>
        <v>2</v>
      </c>
      <c r="P13" s="39">
        <f t="shared" si="7"/>
        <v>1.6983849999999998</v>
      </c>
      <c r="Q13" s="40">
        <f>COUNTIF(Vertices[PageRank],"&gt;= "&amp;P13)-COUNTIF(Vertices[PageRank],"&gt;="&amp;P14)</f>
        <v>2</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281</v>
      </c>
      <c r="B14" s="34">
        <v>3</v>
      </c>
      <c r="D14" s="32">
        <f t="shared" si="1"/>
        <v>0</v>
      </c>
      <c r="E14" s="3">
        <f>COUNTIF(Vertices[Degree],"&gt;= "&amp;D14)-COUNTIF(Vertices[Degree],"&gt;="&amp;D15)</f>
        <v>0</v>
      </c>
      <c r="F14" s="37">
        <f t="shared" si="2"/>
        <v>3.709090909090909</v>
      </c>
      <c r="G14" s="38">
        <f>COUNTIF(Vertices[In-Degree],"&gt;= "&amp;F14)-COUNTIF(Vertices[In-Degree],"&gt;="&amp;F15)</f>
        <v>2</v>
      </c>
      <c r="H14" s="37">
        <f t="shared" si="3"/>
        <v>3.0545454545454533</v>
      </c>
      <c r="I14" s="38">
        <f>COUNTIF(Vertices[Out-Degree],"&gt;= "&amp;H14)-COUNTIF(Vertices[Out-Degree],"&gt;="&amp;H15)</f>
        <v>0</v>
      </c>
      <c r="J14" s="37">
        <f t="shared" si="4"/>
        <v>719.3200943999999</v>
      </c>
      <c r="K14" s="38">
        <f>COUNTIF(Vertices[Betweenness Centrality],"&gt;= "&amp;J14)-COUNTIF(Vertices[Betweenness Centrality],"&gt;="&amp;J15)</f>
        <v>0</v>
      </c>
      <c r="L14" s="37">
        <f t="shared" si="5"/>
        <v>0.22164136363636364</v>
      </c>
      <c r="M14" s="38">
        <f>COUNTIF(Vertices[Closeness Centrality],"&gt;= "&amp;L14)-COUNTIF(Vertices[Closeness Centrality],"&gt;="&amp;L15)</f>
        <v>0</v>
      </c>
      <c r="N14" s="37">
        <f t="shared" si="6"/>
        <v>0.023672727272727265</v>
      </c>
      <c r="O14" s="38">
        <f>COUNTIF(Vertices[Eigenvector Centrality],"&gt;= "&amp;N14)-COUNTIF(Vertices[Eigenvector Centrality],"&gt;="&amp;N15)</f>
        <v>2</v>
      </c>
      <c r="P14" s="37">
        <f t="shared" si="7"/>
        <v>1.818350818181818</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4.018181818181818</v>
      </c>
      <c r="G15" s="40">
        <f>COUNTIF(Vertices[In-Degree],"&gt;= "&amp;F15)-COUNTIF(Vertices[In-Degree],"&gt;="&amp;F16)</f>
        <v>0</v>
      </c>
      <c r="H15" s="39">
        <f t="shared" si="3"/>
        <v>3.3090909090909078</v>
      </c>
      <c r="I15" s="40">
        <f>COUNTIF(Vertices[Out-Degree],"&gt;= "&amp;H15)-COUNTIF(Vertices[Out-Degree],"&gt;="&amp;H16)</f>
        <v>0</v>
      </c>
      <c r="J15" s="39">
        <f t="shared" si="4"/>
        <v>779.2634355999999</v>
      </c>
      <c r="K15" s="40">
        <f>COUNTIF(Vertices[Betweenness Centrality],"&gt;= "&amp;J15)-COUNTIF(Vertices[Betweenness Centrality],"&gt;="&amp;J16)</f>
        <v>0</v>
      </c>
      <c r="L15" s="39">
        <f t="shared" si="5"/>
        <v>0.23974272727272727</v>
      </c>
      <c r="M15" s="40">
        <f>COUNTIF(Vertices[Closeness Centrality],"&gt;= "&amp;L15)-COUNTIF(Vertices[Closeness Centrality],"&gt;="&amp;L16)</f>
        <v>0</v>
      </c>
      <c r="N15" s="39">
        <f t="shared" si="6"/>
        <v>0.025645454545454537</v>
      </c>
      <c r="O15" s="40">
        <f>COUNTIF(Vertices[Eigenvector Centrality],"&gt;= "&amp;N15)-COUNTIF(Vertices[Eigenvector Centrality],"&gt;="&amp;N16)</f>
        <v>2</v>
      </c>
      <c r="P15" s="39">
        <f t="shared" si="7"/>
        <v>1.9383166363636362</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7</v>
      </c>
      <c r="D16" s="32">
        <f t="shared" si="1"/>
        <v>0</v>
      </c>
      <c r="E16" s="3">
        <f>COUNTIF(Vertices[Degree],"&gt;= "&amp;D16)-COUNTIF(Vertices[Degree],"&gt;="&amp;D17)</f>
        <v>0</v>
      </c>
      <c r="F16" s="37">
        <f t="shared" si="2"/>
        <v>4.327272727272726</v>
      </c>
      <c r="G16" s="38">
        <f>COUNTIF(Vertices[In-Degree],"&gt;= "&amp;F16)-COUNTIF(Vertices[In-Degree],"&gt;="&amp;F17)</f>
        <v>0</v>
      </c>
      <c r="H16" s="37">
        <f t="shared" si="3"/>
        <v>3.563636363636362</v>
      </c>
      <c r="I16" s="38">
        <f>COUNTIF(Vertices[Out-Degree],"&gt;= "&amp;H16)-COUNTIF(Vertices[Out-Degree],"&gt;="&amp;H17)</f>
        <v>0</v>
      </c>
      <c r="J16" s="37">
        <f t="shared" si="4"/>
        <v>839.2067767999998</v>
      </c>
      <c r="K16" s="38">
        <f>COUNTIF(Vertices[Betweenness Centrality],"&gt;= "&amp;J16)-COUNTIF(Vertices[Betweenness Centrality],"&gt;="&amp;J17)</f>
        <v>0</v>
      </c>
      <c r="L16" s="37">
        <f t="shared" si="5"/>
        <v>0.2578440909090909</v>
      </c>
      <c r="M16" s="38">
        <f>COUNTIF(Vertices[Closeness Centrality],"&gt;= "&amp;L16)-COUNTIF(Vertices[Closeness Centrality],"&gt;="&amp;L17)</f>
        <v>0</v>
      </c>
      <c r="N16" s="37">
        <f t="shared" si="6"/>
        <v>0.02761818181818181</v>
      </c>
      <c r="O16" s="38">
        <f>COUNTIF(Vertices[Eigenvector Centrality],"&gt;= "&amp;N16)-COUNTIF(Vertices[Eigenvector Centrality],"&gt;="&amp;N17)</f>
        <v>2</v>
      </c>
      <c r="P16" s="37">
        <f t="shared" si="7"/>
        <v>2.0582824545454543</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4.636363636363635</v>
      </c>
      <c r="G17" s="40">
        <f>COUNTIF(Vertices[In-Degree],"&gt;= "&amp;F17)-COUNTIF(Vertices[In-Degree],"&gt;="&amp;F18)</f>
        <v>0</v>
      </c>
      <c r="H17" s="39">
        <f t="shared" si="3"/>
        <v>3.8181818181818166</v>
      </c>
      <c r="I17" s="40">
        <f>COUNTIF(Vertices[Out-Degree],"&gt;= "&amp;H17)-COUNTIF(Vertices[Out-Degree],"&gt;="&amp;H18)</f>
        <v>1</v>
      </c>
      <c r="J17" s="39">
        <f t="shared" si="4"/>
        <v>899.1501179999998</v>
      </c>
      <c r="K17" s="40">
        <f>COUNTIF(Vertices[Betweenness Centrality],"&gt;= "&amp;J17)-COUNTIF(Vertices[Betweenness Centrality],"&gt;="&amp;J18)</f>
        <v>0</v>
      </c>
      <c r="L17" s="39">
        <f t="shared" si="5"/>
        <v>0.2759454545454545</v>
      </c>
      <c r="M17" s="40">
        <f>COUNTIF(Vertices[Closeness Centrality],"&gt;= "&amp;L17)-COUNTIF(Vertices[Closeness Centrality],"&gt;="&amp;L18)</f>
        <v>0</v>
      </c>
      <c r="N17" s="39">
        <f t="shared" si="6"/>
        <v>0.02959090909090908</v>
      </c>
      <c r="O17" s="40">
        <f>COUNTIF(Vertices[Eigenvector Centrality],"&gt;= "&amp;N17)-COUNTIF(Vertices[Eigenvector Centrality],"&gt;="&amp;N18)</f>
        <v>4</v>
      </c>
      <c r="P17" s="39">
        <f t="shared" si="7"/>
        <v>2.1782482727272727</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0.14432989690721648</v>
      </c>
      <c r="D18" s="32">
        <f t="shared" si="1"/>
        <v>0</v>
      </c>
      <c r="E18" s="3">
        <f>COUNTIF(Vertices[Degree],"&gt;= "&amp;D18)-COUNTIF(Vertices[Degree],"&gt;="&amp;D19)</f>
        <v>0</v>
      </c>
      <c r="F18" s="37">
        <f t="shared" si="2"/>
        <v>4.9454545454545435</v>
      </c>
      <c r="G18" s="38">
        <f>COUNTIF(Vertices[In-Degree],"&gt;= "&amp;F18)-COUNTIF(Vertices[In-Degree],"&gt;="&amp;F19)</f>
        <v>1</v>
      </c>
      <c r="H18" s="37">
        <f t="shared" si="3"/>
        <v>4.072727272727271</v>
      </c>
      <c r="I18" s="38">
        <f>COUNTIF(Vertices[Out-Degree],"&gt;= "&amp;H18)-COUNTIF(Vertices[Out-Degree],"&gt;="&amp;H19)</f>
        <v>0</v>
      </c>
      <c r="J18" s="37">
        <f t="shared" si="4"/>
        <v>959.0934591999998</v>
      </c>
      <c r="K18" s="38">
        <f>COUNTIF(Vertices[Betweenness Centrality],"&gt;= "&amp;J18)-COUNTIF(Vertices[Betweenness Centrality],"&gt;="&amp;J19)</f>
        <v>1</v>
      </c>
      <c r="L18" s="37">
        <f t="shared" si="5"/>
        <v>0.2940468181818181</v>
      </c>
      <c r="M18" s="38">
        <f>COUNTIF(Vertices[Closeness Centrality],"&gt;= "&amp;L18)-COUNTIF(Vertices[Closeness Centrality],"&gt;="&amp;L19)</f>
        <v>0</v>
      </c>
      <c r="N18" s="37">
        <f t="shared" si="6"/>
        <v>0.031563636363636356</v>
      </c>
      <c r="O18" s="38">
        <f>COUNTIF(Vertices[Eigenvector Centrality],"&gt;= "&amp;N18)-COUNTIF(Vertices[Eigenvector Centrality],"&gt;="&amp;N19)</f>
        <v>0</v>
      </c>
      <c r="P18" s="37">
        <f t="shared" si="7"/>
        <v>2.2982140909090907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0.25225225225225223</v>
      </c>
      <c r="D19" s="32">
        <f t="shared" si="1"/>
        <v>0</v>
      </c>
      <c r="E19" s="3">
        <f>COUNTIF(Vertices[Degree],"&gt;= "&amp;D19)-COUNTIF(Vertices[Degree],"&gt;="&amp;D20)</f>
        <v>0</v>
      </c>
      <c r="F19" s="39">
        <f t="shared" si="2"/>
        <v>5.254545454545452</v>
      </c>
      <c r="G19" s="40">
        <f>COUNTIF(Vertices[In-Degree],"&gt;= "&amp;F19)-COUNTIF(Vertices[In-Degree],"&gt;="&amp;F20)</f>
        <v>0</v>
      </c>
      <c r="H19" s="39">
        <f t="shared" si="3"/>
        <v>4.327272727272726</v>
      </c>
      <c r="I19" s="40">
        <f>COUNTIF(Vertices[Out-Degree],"&gt;= "&amp;H19)-COUNTIF(Vertices[Out-Degree],"&gt;="&amp;H20)</f>
        <v>0</v>
      </c>
      <c r="J19" s="39">
        <f t="shared" si="4"/>
        <v>1019.0368003999997</v>
      </c>
      <c r="K19" s="40">
        <f>COUNTIF(Vertices[Betweenness Centrality],"&gt;= "&amp;J19)-COUNTIF(Vertices[Betweenness Centrality],"&gt;="&amp;J20)</f>
        <v>0</v>
      </c>
      <c r="L19" s="39">
        <f t="shared" si="5"/>
        <v>0.3121481818181817</v>
      </c>
      <c r="M19" s="40">
        <f>COUNTIF(Vertices[Closeness Centrality],"&gt;= "&amp;L19)-COUNTIF(Vertices[Closeness Centrality],"&gt;="&amp;L20)</f>
        <v>0</v>
      </c>
      <c r="N19" s="39">
        <f t="shared" si="6"/>
        <v>0.03353636363636363</v>
      </c>
      <c r="O19" s="40">
        <f>COUNTIF(Vertices[Eigenvector Centrality],"&gt;= "&amp;N19)-COUNTIF(Vertices[Eigenvector Centrality],"&gt;="&amp;N20)</f>
        <v>2</v>
      </c>
      <c r="P19" s="39">
        <f t="shared" si="7"/>
        <v>2.4181799090909086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5.563636363636361</v>
      </c>
      <c r="G20" s="38">
        <f>COUNTIF(Vertices[In-Degree],"&gt;= "&amp;F20)-COUNTIF(Vertices[In-Degree],"&gt;="&amp;F21)</f>
        <v>0</v>
      </c>
      <c r="H20" s="37">
        <f t="shared" si="3"/>
        <v>4.581818181818181</v>
      </c>
      <c r="I20" s="38">
        <f>COUNTIF(Vertices[Out-Degree],"&gt;= "&amp;H20)-COUNTIF(Vertices[Out-Degree],"&gt;="&amp;H21)</f>
        <v>0</v>
      </c>
      <c r="J20" s="37">
        <f t="shared" si="4"/>
        <v>1078.9801415999998</v>
      </c>
      <c r="K20" s="38">
        <f>COUNTIF(Vertices[Betweenness Centrality],"&gt;= "&amp;J20)-COUNTIF(Vertices[Betweenness Centrality],"&gt;="&amp;J21)</f>
        <v>0</v>
      </c>
      <c r="L20" s="37">
        <f t="shared" si="5"/>
        <v>0.3302495454545453</v>
      </c>
      <c r="M20" s="38">
        <f>COUNTIF(Vertices[Closeness Centrality],"&gt;= "&amp;L20)-COUNTIF(Vertices[Closeness Centrality],"&gt;="&amp;L21)</f>
        <v>0</v>
      </c>
      <c r="N20" s="37">
        <f t="shared" si="6"/>
        <v>0.0355090909090909</v>
      </c>
      <c r="O20" s="38">
        <f>COUNTIF(Vertices[Eigenvector Centrality],"&gt;= "&amp;N20)-COUNTIF(Vertices[Eigenvector Centrality],"&gt;="&amp;N21)</f>
        <v>0</v>
      </c>
      <c r="P20" s="37">
        <f t="shared" si="7"/>
        <v>2.5381457272727266</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5.8727272727272695</v>
      </c>
      <c r="G21" s="40">
        <f>COUNTIF(Vertices[In-Degree],"&gt;= "&amp;F21)-COUNTIF(Vertices[In-Degree],"&gt;="&amp;F22)</f>
        <v>1</v>
      </c>
      <c r="H21" s="39">
        <f t="shared" si="3"/>
        <v>4.836363636363636</v>
      </c>
      <c r="I21" s="40">
        <f>COUNTIF(Vertices[Out-Degree],"&gt;= "&amp;H21)-COUNTIF(Vertices[Out-Degree],"&gt;="&amp;H22)</f>
        <v>0</v>
      </c>
      <c r="J21" s="39">
        <f t="shared" si="4"/>
        <v>1138.9234827999999</v>
      </c>
      <c r="K21" s="40">
        <f>COUNTIF(Vertices[Betweenness Centrality],"&gt;= "&amp;J21)-COUNTIF(Vertices[Betweenness Centrality],"&gt;="&amp;J22)</f>
        <v>0</v>
      </c>
      <c r="L21" s="39">
        <f t="shared" si="5"/>
        <v>0.34835090909090893</v>
      </c>
      <c r="M21" s="40">
        <f>COUNTIF(Vertices[Closeness Centrality],"&gt;= "&amp;L21)-COUNTIF(Vertices[Closeness Centrality],"&gt;="&amp;L22)</f>
        <v>0</v>
      </c>
      <c r="N21" s="39">
        <f t="shared" si="6"/>
        <v>0.03748181818181817</v>
      </c>
      <c r="O21" s="40">
        <f>COUNTIF(Vertices[Eigenvector Centrality],"&gt;= "&amp;N21)-COUNTIF(Vertices[Eigenvector Centrality],"&gt;="&amp;N22)</f>
        <v>1</v>
      </c>
      <c r="P21" s="39">
        <f t="shared" si="7"/>
        <v>2.6581115454545445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6.181818181818178</v>
      </c>
      <c r="G22" s="38">
        <f>COUNTIF(Vertices[In-Degree],"&gt;= "&amp;F22)-COUNTIF(Vertices[In-Degree],"&gt;="&amp;F23)</f>
        <v>0</v>
      </c>
      <c r="H22" s="37">
        <f t="shared" si="3"/>
        <v>5.090909090909091</v>
      </c>
      <c r="I22" s="38">
        <f>COUNTIF(Vertices[Out-Degree],"&gt;= "&amp;H22)-COUNTIF(Vertices[Out-Degree],"&gt;="&amp;H23)</f>
        <v>0</v>
      </c>
      <c r="J22" s="37">
        <f t="shared" si="4"/>
        <v>1198.866824</v>
      </c>
      <c r="K22" s="38">
        <f>COUNTIF(Vertices[Betweenness Centrality],"&gt;= "&amp;J22)-COUNTIF(Vertices[Betweenness Centrality],"&gt;="&amp;J23)</f>
        <v>0</v>
      </c>
      <c r="L22" s="37">
        <f t="shared" si="5"/>
        <v>0.36645227272727254</v>
      </c>
      <c r="M22" s="38">
        <f>COUNTIF(Vertices[Closeness Centrality],"&gt;= "&amp;L22)-COUNTIF(Vertices[Closeness Centrality],"&gt;="&amp;L23)</f>
        <v>0</v>
      </c>
      <c r="N22" s="37">
        <f t="shared" si="6"/>
        <v>0.039454545454545444</v>
      </c>
      <c r="O22" s="38">
        <f>COUNTIF(Vertices[Eigenvector Centrality],"&gt;= "&amp;N22)-COUNTIF(Vertices[Eigenvector Centrality],"&gt;="&amp;N23)</f>
        <v>0</v>
      </c>
      <c r="P22" s="37">
        <f t="shared" si="7"/>
        <v>2.7780773636363625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66</v>
      </c>
      <c r="D23" s="32">
        <f t="shared" si="1"/>
        <v>0</v>
      </c>
      <c r="E23" s="3">
        <f>COUNTIF(Vertices[Degree],"&gt;= "&amp;D23)-COUNTIF(Vertices[Degree],"&gt;="&amp;D24)</f>
        <v>0</v>
      </c>
      <c r="F23" s="39">
        <f t="shared" si="2"/>
        <v>6.490909090909087</v>
      </c>
      <c r="G23" s="40">
        <f>COUNTIF(Vertices[In-Degree],"&gt;= "&amp;F23)-COUNTIF(Vertices[In-Degree],"&gt;="&amp;F24)</f>
        <v>0</v>
      </c>
      <c r="H23" s="39">
        <f t="shared" si="3"/>
        <v>5.345454545454546</v>
      </c>
      <c r="I23" s="40">
        <f>COUNTIF(Vertices[Out-Degree],"&gt;= "&amp;H23)-COUNTIF(Vertices[Out-Degree],"&gt;="&amp;H24)</f>
        <v>0</v>
      </c>
      <c r="J23" s="39">
        <f t="shared" si="4"/>
        <v>1258.8101652</v>
      </c>
      <c r="K23" s="40">
        <f>COUNTIF(Vertices[Betweenness Centrality],"&gt;= "&amp;J23)-COUNTIF(Vertices[Betweenness Centrality],"&gt;="&amp;J24)</f>
        <v>1</v>
      </c>
      <c r="L23" s="39">
        <f t="shared" si="5"/>
        <v>0.38455363636363615</v>
      </c>
      <c r="M23" s="40">
        <f>COUNTIF(Vertices[Closeness Centrality],"&gt;= "&amp;L23)-COUNTIF(Vertices[Closeness Centrality],"&gt;="&amp;L24)</f>
        <v>0</v>
      </c>
      <c r="N23" s="39">
        <f t="shared" si="6"/>
        <v>0.041427272727272715</v>
      </c>
      <c r="O23" s="40">
        <f>COUNTIF(Vertices[Eigenvector Centrality],"&gt;= "&amp;N23)-COUNTIF(Vertices[Eigenvector Centrality],"&gt;="&amp;N24)</f>
        <v>0</v>
      </c>
      <c r="P23" s="39">
        <f t="shared" si="7"/>
        <v>2.8980431818181804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131</v>
      </c>
      <c r="D24" s="32">
        <f t="shared" si="1"/>
        <v>0</v>
      </c>
      <c r="E24" s="3">
        <f>COUNTIF(Vertices[Degree],"&gt;= "&amp;D24)-COUNTIF(Vertices[Degree],"&gt;="&amp;D25)</f>
        <v>0</v>
      </c>
      <c r="F24" s="37">
        <f t="shared" si="2"/>
        <v>6.799999999999995</v>
      </c>
      <c r="G24" s="38">
        <f>COUNTIF(Vertices[In-Degree],"&gt;= "&amp;F24)-COUNTIF(Vertices[In-Degree],"&gt;="&amp;F25)</f>
        <v>1</v>
      </c>
      <c r="H24" s="37">
        <f t="shared" si="3"/>
        <v>5.6000000000000005</v>
      </c>
      <c r="I24" s="38">
        <f>COUNTIF(Vertices[Out-Degree],"&gt;= "&amp;H24)-COUNTIF(Vertices[Out-Degree],"&gt;="&amp;H25)</f>
        <v>0</v>
      </c>
      <c r="J24" s="37">
        <f t="shared" si="4"/>
        <v>1318.7535064</v>
      </c>
      <c r="K24" s="38">
        <f>COUNTIF(Vertices[Betweenness Centrality],"&gt;= "&amp;J24)-COUNTIF(Vertices[Betweenness Centrality],"&gt;="&amp;J25)</f>
        <v>0</v>
      </c>
      <c r="L24" s="37">
        <f t="shared" si="5"/>
        <v>0.40265499999999976</v>
      </c>
      <c r="M24" s="38">
        <f>COUNTIF(Vertices[Closeness Centrality],"&gt;= "&amp;L24)-COUNTIF(Vertices[Closeness Centrality],"&gt;="&amp;L25)</f>
        <v>0</v>
      </c>
      <c r="N24" s="37">
        <f t="shared" si="6"/>
        <v>0.04339999999999999</v>
      </c>
      <c r="O24" s="38">
        <f>COUNTIF(Vertices[Eigenvector Centrality],"&gt;= "&amp;N24)-COUNTIF(Vertices[Eigenvector Centrality],"&gt;="&amp;N25)</f>
        <v>1</v>
      </c>
      <c r="P24" s="37">
        <f t="shared" si="7"/>
        <v>3.0180089999999984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7.109090909090904</v>
      </c>
      <c r="G25" s="40">
        <f>COUNTIF(Vertices[In-Degree],"&gt;= "&amp;F25)-COUNTIF(Vertices[In-Degree],"&gt;="&amp;F26)</f>
        <v>0</v>
      </c>
      <c r="H25" s="39">
        <f t="shared" si="3"/>
        <v>5.854545454545455</v>
      </c>
      <c r="I25" s="40">
        <f>COUNTIF(Vertices[Out-Degree],"&gt;= "&amp;H25)-COUNTIF(Vertices[Out-Degree],"&gt;="&amp;H26)</f>
        <v>2</v>
      </c>
      <c r="J25" s="39">
        <f t="shared" si="4"/>
        <v>1378.6968476000002</v>
      </c>
      <c r="K25" s="40">
        <f>COUNTIF(Vertices[Betweenness Centrality],"&gt;= "&amp;J25)-COUNTIF(Vertices[Betweenness Centrality],"&gt;="&amp;J26)</f>
        <v>0</v>
      </c>
      <c r="L25" s="39">
        <f t="shared" si="5"/>
        <v>0.4207563636363634</v>
      </c>
      <c r="M25" s="40">
        <f>COUNTIF(Vertices[Closeness Centrality],"&gt;= "&amp;L25)-COUNTIF(Vertices[Closeness Centrality],"&gt;="&amp;L26)</f>
        <v>0</v>
      </c>
      <c r="N25" s="39">
        <f t="shared" si="6"/>
        <v>0.04537272727272726</v>
      </c>
      <c r="O25" s="40">
        <f>COUNTIF(Vertices[Eigenvector Centrality],"&gt;= "&amp;N25)-COUNTIF(Vertices[Eigenvector Centrality],"&gt;="&amp;N26)</f>
        <v>0</v>
      </c>
      <c r="P25" s="39">
        <f t="shared" si="7"/>
        <v>3.1379748181818163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7.418181818181813</v>
      </c>
      <c r="G26" s="38">
        <f>COUNTIF(Vertices[In-Degree],"&gt;= "&amp;F26)-COUNTIF(Vertices[In-Degree],"&gt;="&amp;F28)</f>
        <v>0</v>
      </c>
      <c r="H26" s="37">
        <f t="shared" si="3"/>
        <v>6.10909090909091</v>
      </c>
      <c r="I26" s="38">
        <f>COUNTIF(Vertices[Out-Degree],"&gt;= "&amp;H26)-COUNTIF(Vertices[Out-Degree],"&gt;="&amp;H28)</f>
        <v>0</v>
      </c>
      <c r="J26" s="37">
        <f t="shared" si="4"/>
        <v>1438.6401888000003</v>
      </c>
      <c r="K26" s="38">
        <f>COUNTIF(Vertices[Betweenness Centrality],"&gt;= "&amp;J26)-COUNTIF(Vertices[Betweenness Centrality],"&gt;="&amp;J28)</f>
        <v>0</v>
      </c>
      <c r="L26" s="37">
        <f t="shared" si="5"/>
        <v>0.438857727272727</v>
      </c>
      <c r="M26" s="38">
        <f>COUNTIF(Vertices[Closeness Centrality],"&gt;= "&amp;L26)-COUNTIF(Vertices[Closeness Centrality],"&gt;="&amp;L28)</f>
        <v>0</v>
      </c>
      <c r="N26" s="37">
        <f t="shared" si="6"/>
        <v>0.04734545454545453</v>
      </c>
      <c r="O26" s="38">
        <f>COUNTIF(Vertices[Eigenvector Centrality],"&gt;= "&amp;N26)-COUNTIF(Vertices[Eigenvector Centrality],"&gt;="&amp;N28)</f>
        <v>0</v>
      </c>
      <c r="P26" s="37">
        <f t="shared" si="7"/>
        <v>3.2579406363636343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2.926147</v>
      </c>
      <c r="D27" s="32"/>
      <c r="E27" s="3">
        <f>COUNTIF(Vertices[Degree],"&gt;= "&amp;D27)-COUNTIF(Vertices[Degree],"&gt;="&amp;D28)</f>
        <v>0</v>
      </c>
      <c r="F27" s="61"/>
      <c r="G27" s="62">
        <f>COUNTIF(Vertices[In-Degree],"&gt;= "&amp;F27)-COUNTIF(Vertices[In-Degree],"&gt;="&amp;F28)</f>
        <v>-2</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7.727272727272721</v>
      </c>
      <c r="G28" s="40">
        <f>COUNTIF(Vertices[In-Degree],"&gt;= "&amp;F28)-COUNTIF(Vertices[In-Degree],"&gt;="&amp;F40)</f>
        <v>0</v>
      </c>
      <c r="H28" s="39">
        <f>H26+($H$57-$H$2)/BinDivisor</f>
        <v>6.363636363636365</v>
      </c>
      <c r="I28" s="40">
        <f>COUNTIF(Vertices[Out-Degree],"&gt;= "&amp;H28)-COUNTIF(Vertices[Out-Degree],"&gt;="&amp;H40)</f>
        <v>0</v>
      </c>
      <c r="J28" s="39">
        <f>J26+($J$57-$J$2)/BinDivisor</f>
        <v>1498.5835300000003</v>
      </c>
      <c r="K28" s="40">
        <f>COUNTIF(Vertices[Betweenness Centrality],"&gt;= "&amp;J28)-COUNTIF(Vertices[Betweenness Centrality],"&gt;="&amp;J40)</f>
        <v>0</v>
      </c>
      <c r="L28" s="39">
        <f>L26+($L$57-$L$2)/BinDivisor</f>
        <v>0.4569590909090906</v>
      </c>
      <c r="M28" s="40">
        <f>COUNTIF(Vertices[Closeness Centrality],"&gt;= "&amp;L28)-COUNTIF(Vertices[Closeness Centrality],"&gt;="&amp;L40)</f>
        <v>0</v>
      </c>
      <c r="N28" s="39">
        <f>N26+($N$57-$N$2)/BinDivisor</f>
        <v>0.0493181818181818</v>
      </c>
      <c r="O28" s="40">
        <f>COUNTIF(Vertices[Eigenvector Centrality],"&gt;= "&amp;N28)-COUNTIF(Vertices[Eigenvector Centrality],"&gt;="&amp;N40)</f>
        <v>0</v>
      </c>
      <c r="P28" s="39">
        <f>P26+($P$57-$P$2)/BinDivisor</f>
        <v>3.3779064545454522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0.024363476733977173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1672</v>
      </c>
      <c r="B30" s="34">
        <v>0.473529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1673</v>
      </c>
      <c r="B32" s="34" t="s">
        <v>1687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1674</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1675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1676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1677</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1:21" ht="15">
      <c r="A39" s="34" t="s">
        <v>1678</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1:21" ht="15">
      <c r="A40" s="34" t="s">
        <v>1679</v>
      </c>
      <c r="B40" s="34" t="s">
        <v>85</v>
      </c>
      <c r="D40" s="32">
        <f>D28+($D$57-$D$2)/BinDivisor</f>
        <v>0</v>
      </c>
      <c r="E40" s="3">
        <f>COUNTIF(Vertices[Degree],"&gt;= "&amp;D40)-COUNTIF(Vertices[Degree],"&gt;="&amp;D41)</f>
        <v>0</v>
      </c>
      <c r="F40" s="37">
        <f>F28+($F$57-$F$2)/BinDivisor</f>
        <v>8.03636363636363</v>
      </c>
      <c r="G40" s="38">
        <f>COUNTIF(Vertices[In-Degree],"&gt;= "&amp;F40)-COUNTIF(Vertices[In-Degree],"&gt;="&amp;F41)</f>
        <v>0</v>
      </c>
      <c r="H40" s="37">
        <f>H28+($H$57-$H$2)/BinDivisor</f>
        <v>6.61818181818182</v>
      </c>
      <c r="I40" s="38">
        <f>COUNTIF(Vertices[Out-Degree],"&gt;= "&amp;H40)-COUNTIF(Vertices[Out-Degree],"&gt;="&amp;H41)</f>
        <v>0</v>
      </c>
      <c r="J40" s="37">
        <f>J28+($J$57-$J$2)/BinDivisor</f>
        <v>1558.5268712000004</v>
      </c>
      <c r="K40" s="38">
        <f>COUNTIF(Vertices[Betweenness Centrality],"&gt;= "&amp;J40)-COUNTIF(Vertices[Betweenness Centrality],"&gt;="&amp;J41)</f>
        <v>0</v>
      </c>
      <c r="L40" s="37">
        <f>L28+($L$57-$L$2)/BinDivisor</f>
        <v>0.4750604545454542</v>
      </c>
      <c r="M40" s="38">
        <f>COUNTIF(Vertices[Closeness Centrality],"&gt;= "&amp;L40)-COUNTIF(Vertices[Closeness Centrality],"&gt;="&amp;L41)</f>
        <v>0</v>
      </c>
      <c r="N40" s="37">
        <f>N28+($N$57-$N$2)/BinDivisor</f>
        <v>0.051290909090909075</v>
      </c>
      <c r="O40" s="38">
        <f>COUNTIF(Vertices[Eigenvector Centrality],"&gt;= "&amp;N40)-COUNTIF(Vertices[Eigenvector Centrality],"&gt;="&amp;N41)</f>
        <v>0</v>
      </c>
      <c r="P40" s="37">
        <f>P28+($P$57-$P$2)/BinDivisor</f>
        <v>3.49787227272727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1680</v>
      </c>
      <c r="B41" s="34" t="s">
        <v>85</v>
      </c>
      <c r="D41" s="32">
        <f aca="true" t="shared" si="10" ref="D41:D56">D40+($D$57-$D$2)/BinDivisor</f>
        <v>0</v>
      </c>
      <c r="E41" s="3">
        <f>COUNTIF(Vertices[Degree],"&gt;= "&amp;D41)-COUNTIF(Vertices[Degree],"&gt;="&amp;D42)</f>
        <v>0</v>
      </c>
      <c r="F41" s="39">
        <f aca="true" t="shared" si="11" ref="F41:F56">F40+($F$57-$F$2)/BinDivisor</f>
        <v>8.345454545454539</v>
      </c>
      <c r="G41" s="40">
        <f>COUNTIF(Vertices[In-Degree],"&gt;= "&amp;F41)-COUNTIF(Vertices[In-Degree],"&gt;="&amp;F42)</f>
        <v>0</v>
      </c>
      <c r="H41" s="39">
        <f aca="true" t="shared" si="12" ref="H41:H56">H40+($H$57-$H$2)/BinDivisor</f>
        <v>6.872727272727275</v>
      </c>
      <c r="I41" s="40">
        <f>COUNTIF(Vertices[Out-Degree],"&gt;= "&amp;H41)-COUNTIF(Vertices[Out-Degree],"&gt;="&amp;H42)</f>
        <v>2</v>
      </c>
      <c r="J41" s="39">
        <f aca="true" t="shared" si="13" ref="J41:J56">J40+($J$57-$J$2)/BinDivisor</f>
        <v>1618.4702124000005</v>
      </c>
      <c r="K41" s="40">
        <f>COUNTIF(Vertices[Betweenness Centrality],"&gt;= "&amp;J41)-COUNTIF(Vertices[Betweenness Centrality],"&gt;="&amp;J42)</f>
        <v>0</v>
      </c>
      <c r="L41" s="39">
        <f aca="true" t="shared" si="14" ref="L41:L56">L40+($L$57-$L$2)/BinDivisor</f>
        <v>0.4931618181818178</v>
      </c>
      <c r="M41" s="40">
        <f>COUNTIF(Vertices[Closeness Centrality],"&gt;= "&amp;L41)-COUNTIF(Vertices[Closeness Centrality],"&gt;="&amp;L42)</f>
        <v>0</v>
      </c>
      <c r="N41" s="39">
        <f aca="true" t="shared" si="15" ref="N41:N56">N40+($N$57-$N$2)/BinDivisor</f>
        <v>0.053263636363636346</v>
      </c>
      <c r="O41" s="40">
        <f>COUNTIF(Vertices[Eigenvector Centrality],"&gt;= "&amp;N41)-COUNTIF(Vertices[Eigenvector Centrality],"&gt;="&amp;N42)</f>
        <v>0</v>
      </c>
      <c r="P41" s="39">
        <f aca="true" t="shared" si="16" ref="P41:P56">P40+($P$57-$P$2)/BinDivisor</f>
        <v>3.617838090909088</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4" t="s">
        <v>1681</v>
      </c>
      <c r="B42" s="34" t="s">
        <v>85</v>
      </c>
      <c r="D42" s="32">
        <f t="shared" si="10"/>
        <v>0</v>
      </c>
      <c r="E42" s="3">
        <f>COUNTIF(Vertices[Degree],"&gt;= "&amp;D42)-COUNTIF(Vertices[Degree],"&gt;="&amp;D43)</f>
        <v>0</v>
      </c>
      <c r="F42" s="37">
        <f t="shared" si="11"/>
        <v>8.654545454545447</v>
      </c>
      <c r="G42" s="38">
        <f>COUNTIF(Vertices[In-Degree],"&gt;= "&amp;F42)-COUNTIF(Vertices[In-Degree],"&gt;="&amp;F43)</f>
        <v>0</v>
      </c>
      <c r="H42" s="37">
        <f t="shared" si="12"/>
        <v>7.12727272727273</v>
      </c>
      <c r="I42" s="38">
        <f>COUNTIF(Vertices[Out-Degree],"&gt;= "&amp;H42)-COUNTIF(Vertices[Out-Degree],"&gt;="&amp;H43)</f>
        <v>0</v>
      </c>
      <c r="J42" s="37">
        <f t="shared" si="13"/>
        <v>1678.4135536000006</v>
      </c>
      <c r="K42" s="38">
        <f>COUNTIF(Vertices[Betweenness Centrality],"&gt;= "&amp;J42)-COUNTIF(Vertices[Betweenness Centrality],"&gt;="&amp;J43)</f>
        <v>0</v>
      </c>
      <c r="L42" s="37">
        <f t="shared" si="14"/>
        <v>0.5112631818181814</v>
      </c>
      <c r="M42" s="38">
        <f>COUNTIF(Vertices[Closeness Centrality],"&gt;= "&amp;L42)-COUNTIF(Vertices[Closeness Centrality],"&gt;="&amp;L43)</f>
        <v>0</v>
      </c>
      <c r="N42" s="37">
        <f t="shared" si="15"/>
        <v>0.05523636363636362</v>
      </c>
      <c r="O42" s="38">
        <f>COUNTIF(Vertices[Eigenvector Centrality],"&gt;= "&amp;N42)-COUNTIF(Vertices[Eigenvector Centrality],"&gt;="&amp;N43)</f>
        <v>0</v>
      </c>
      <c r="P42" s="37">
        <f t="shared" si="16"/>
        <v>3.737803909090906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1682</v>
      </c>
      <c r="B43" s="34" t="s">
        <v>85</v>
      </c>
      <c r="D43" s="32">
        <f t="shared" si="10"/>
        <v>0</v>
      </c>
      <c r="E43" s="3">
        <f>COUNTIF(Vertices[Degree],"&gt;= "&amp;D43)-COUNTIF(Vertices[Degree],"&gt;="&amp;D44)</f>
        <v>0</v>
      </c>
      <c r="F43" s="39">
        <f t="shared" si="11"/>
        <v>8.963636363636356</v>
      </c>
      <c r="G43" s="40">
        <f>COUNTIF(Vertices[In-Degree],"&gt;= "&amp;F43)-COUNTIF(Vertices[In-Degree],"&gt;="&amp;F44)</f>
        <v>0</v>
      </c>
      <c r="H43" s="39">
        <f t="shared" si="12"/>
        <v>7.3818181818181845</v>
      </c>
      <c r="I43" s="40">
        <f>COUNTIF(Vertices[Out-Degree],"&gt;= "&amp;H43)-COUNTIF(Vertices[Out-Degree],"&gt;="&amp;H44)</f>
        <v>0</v>
      </c>
      <c r="J43" s="39">
        <f t="shared" si="13"/>
        <v>1738.3568948000006</v>
      </c>
      <c r="K43" s="40">
        <f>COUNTIF(Vertices[Betweenness Centrality],"&gt;= "&amp;J43)-COUNTIF(Vertices[Betweenness Centrality],"&gt;="&amp;J44)</f>
        <v>0</v>
      </c>
      <c r="L43" s="39">
        <f t="shared" si="14"/>
        <v>0.529364545454545</v>
      </c>
      <c r="M43" s="40">
        <f>COUNTIF(Vertices[Closeness Centrality],"&gt;= "&amp;L43)-COUNTIF(Vertices[Closeness Centrality],"&gt;="&amp;L44)</f>
        <v>0</v>
      </c>
      <c r="N43" s="39">
        <f t="shared" si="15"/>
        <v>0.05720909090909089</v>
      </c>
      <c r="O43" s="40">
        <f>COUNTIF(Vertices[Eigenvector Centrality],"&gt;= "&amp;N43)-COUNTIF(Vertices[Eigenvector Centrality],"&gt;="&amp;N44)</f>
        <v>0</v>
      </c>
      <c r="P43" s="39">
        <f t="shared" si="16"/>
        <v>3.857769727272724</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1683</v>
      </c>
      <c r="B44" s="34" t="s">
        <v>85</v>
      </c>
      <c r="D44" s="32">
        <f t="shared" si="10"/>
        <v>0</v>
      </c>
      <c r="E44" s="3">
        <f>COUNTIF(Vertices[Degree],"&gt;= "&amp;D44)-COUNTIF(Vertices[Degree],"&gt;="&amp;D45)</f>
        <v>0</v>
      </c>
      <c r="F44" s="37">
        <f t="shared" si="11"/>
        <v>9.272727272727264</v>
      </c>
      <c r="G44" s="38">
        <f>COUNTIF(Vertices[In-Degree],"&gt;= "&amp;F44)-COUNTIF(Vertices[In-Degree],"&gt;="&amp;F45)</f>
        <v>0</v>
      </c>
      <c r="H44" s="37">
        <f t="shared" si="12"/>
        <v>7.636363636363639</v>
      </c>
      <c r="I44" s="38">
        <f>COUNTIF(Vertices[Out-Degree],"&gt;= "&amp;H44)-COUNTIF(Vertices[Out-Degree],"&gt;="&amp;H45)</f>
        <v>0</v>
      </c>
      <c r="J44" s="37">
        <f t="shared" si="13"/>
        <v>1798.3002360000007</v>
      </c>
      <c r="K44" s="38">
        <f>COUNTIF(Vertices[Betweenness Centrality],"&gt;= "&amp;J44)-COUNTIF(Vertices[Betweenness Centrality],"&gt;="&amp;J45)</f>
        <v>0</v>
      </c>
      <c r="L44" s="37">
        <f t="shared" si="14"/>
        <v>0.5474659090909086</v>
      </c>
      <c r="M44" s="38">
        <f>COUNTIF(Vertices[Closeness Centrality],"&gt;= "&amp;L44)-COUNTIF(Vertices[Closeness Centrality],"&gt;="&amp;L45)</f>
        <v>0</v>
      </c>
      <c r="N44" s="37">
        <f t="shared" si="15"/>
        <v>0.05918181818181816</v>
      </c>
      <c r="O44" s="38">
        <f>COUNTIF(Vertices[Eigenvector Centrality],"&gt;= "&amp;N44)-COUNTIF(Vertices[Eigenvector Centrality],"&gt;="&amp;N45)</f>
        <v>0</v>
      </c>
      <c r="P44" s="37">
        <f t="shared" si="16"/>
        <v>3.977735545454542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9.581818181818173</v>
      </c>
      <c r="G45" s="40">
        <f>COUNTIF(Vertices[In-Degree],"&gt;= "&amp;F45)-COUNTIF(Vertices[In-Degree],"&gt;="&amp;F46)</f>
        <v>0</v>
      </c>
      <c r="H45" s="39">
        <f t="shared" si="12"/>
        <v>7.890909090909094</v>
      </c>
      <c r="I45" s="40">
        <f>COUNTIF(Vertices[Out-Degree],"&gt;= "&amp;H45)-COUNTIF(Vertices[Out-Degree],"&gt;="&amp;H46)</f>
        <v>1</v>
      </c>
      <c r="J45" s="39">
        <f t="shared" si="13"/>
        <v>1858.2435772000008</v>
      </c>
      <c r="K45" s="40">
        <f>COUNTIF(Vertices[Betweenness Centrality],"&gt;= "&amp;J45)-COUNTIF(Vertices[Betweenness Centrality],"&gt;="&amp;J46)</f>
        <v>0</v>
      </c>
      <c r="L45" s="39">
        <f t="shared" si="14"/>
        <v>0.5655672727272723</v>
      </c>
      <c r="M45" s="40">
        <f>COUNTIF(Vertices[Closeness Centrality],"&gt;= "&amp;L45)-COUNTIF(Vertices[Closeness Centrality],"&gt;="&amp;L46)</f>
        <v>0</v>
      </c>
      <c r="N45" s="39">
        <f t="shared" si="15"/>
        <v>0.061154545454545434</v>
      </c>
      <c r="O45" s="40">
        <f>COUNTIF(Vertices[Eigenvector Centrality],"&gt;= "&amp;N45)-COUNTIF(Vertices[Eigenvector Centrality],"&gt;="&amp;N46)</f>
        <v>0</v>
      </c>
      <c r="P45" s="39">
        <f t="shared" si="16"/>
        <v>4.09770136363636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1684</v>
      </c>
      <c r="B46" s="34" t="s">
        <v>85</v>
      </c>
      <c r="D46" s="32">
        <f t="shared" si="10"/>
        <v>0</v>
      </c>
      <c r="E46" s="3">
        <f>COUNTIF(Vertices[Degree],"&gt;= "&amp;D46)-COUNTIF(Vertices[Degree],"&gt;="&amp;D47)</f>
        <v>0</v>
      </c>
      <c r="F46" s="37">
        <f t="shared" si="11"/>
        <v>9.890909090909082</v>
      </c>
      <c r="G46" s="38">
        <f>COUNTIF(Vertices[In-Degree],"&gt;= "&amp;F46)-COUNTIF(Vertices[In-Degree],"&gt;="&amp;F47)</f>
        <v>0</v>
      </c>
      <c r="H46" s="37">
        <f t="shared" si="12"/>
        <v>8.145454545454548</v>
      </c>
      <c r="I46" s="38">
        <f>COUNTIF(Vertices[Out-Degree],"&gt;= "&amp;H46)-COUNTIF(Vertices[Out-Degree],"&gt;="&amp;H47)</f>
        <v>0</v>
      </c>
      <c r="J46" s="37">
        <f t="shared" si="13"/>
        <v>1918.1869184000009</v>
      </c>
      <c r="K46" s="38">
        <f>COUNTIF(Vertices[Betweenness Centrality],"&gt;= "&amp;J46)-COUNTIF(Vertices[Betweenness Centrality],"&gt;="&amp;J47)</f>
        <v>0</v>
      </c>
      <c r="L46" s="37">
        <f t="shared" si="14"/>
        <v>0.5836686363636359</v>
      </c>
      <c r="M46" s="38">
        <f>COUNTIF(Vertices[Closeness Centrality],"&gt;= "&amp;L46)-COUNTIF(Vertices[Closeness Centrality],"&gt;="&amp;L47)</f>
        <v>0</v>
      </c>
      <c r="N46" s="37">
        <f t="shared" si="15"/>
        <v>0.06312727272727271</v>
      </c>
      <c r="O46" s="38">
        <f>COUNTIF(Vertices[Eigenvector Centrality],"&gt;= "&amp;N46)-COUNTIF(Vertices[Eigenvector Centrality],"&gt;="&amp;N47)</f>
        <v>0</v>
      </c>
      <c r="P46" s="37">
        <f t="shared" si="16"/>
        <v>4.217667181818178</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1:21" ht="15">
      <c r="A47" s="34" t="s">
        <v>1685</v>
      </c>
      <c r="B47" s="34" t="s">
        <v>85</v>
      </c>
      <c r="D47" s="32">
        <f t="shared" si="10"/>
        <v>0</v>
      </c>
      <c r="E47" s="3">
        <f>COUNTIF(Vertices[Degree],"&gt;= "&amp;D47)-COUNTIF(Vertices[Degree],"&gt;="&amp;D48)</f>
        <v>0</v>
      </c>
      <c r="F47" s="39">
        <f t="shared" si="11"/>
        <v>10.19999999999999</v>
      </c>
      <c r="G47" s="40">
        <f>COUNTIF(Vertices[In-Degree],"&gt;= "&amp;F47)-COUNTIF(Vertices[In-Degree],"&gt;="&amp;F48)</f>
        <v>0</v>
      </c>
      <c r="H47" s="39">
        <f t="shared" si="12"/>
        <v>8.400000000000002</v>
      </c>
      <c r="I47" s="40">
        <f>COUNTIF(Vertices[Out-Degree],"&gt;= "&amp;H47)-COUNTIF(Vertices[Out-Degree],"&gt;="&amp;H48)</f>
        <v>0</v>
      </c>
      <c r="J47" s="39">
        <f t="shared" si="13"/>
        <v>1978.130259600001</v>
      </c>
      <c r="K47" s="40">
        <f>COUNTIF(Vertices[Betweenness Centrality],"&gt;= "&amp;J47)-COUNTIF(Vertices[Betweenness Centrality],"&gt;="&amp;J48)</f>
        <v>0</v>
      </c>
      <c r="L47" s="39">
        <f t="shared" si="14"/>
        <v>0.6017699999999995</v>
      </c>
      <c r="M47" s="40">
        <f>COUNTIF(Vertices[Closeness Centrality],"&gt;= "&amp;L47)-COUNTIF(Vertices[Closeness Centrality],"&gt;="&amp;L48)</f>
        <v>0</v>
      </c>
      <c r="N47" s="39">
        <f t="shared" si="15"/>
        <v>0.06509999999999999</v>
      </c>
      <c r="O47" s="40">
        <f>COUNTIF(Vertices[Eigenvector Centrality],"&gt;= "&amp;N47)-COUNTIF(Vertices[Eigenvector Centrality],"&gt;="&amp;N48)</f>
        <v>0</v>
      </c>
      <c r="P47" s="39">
        <f t="shared" si="16"/>
        <v>4.337632999999996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1686</v>
      </c>
      <c r="B48" s="34" t="s">
        <v>85</v>
      </c>
      <c r="D48" s="32">
        <f t="shared" si="10"/>
        <v>0</v>
      </c>
      <c r="E48" s="3">
        <f>COUNTIF(Vertices[Degree],"&gt;= "&amp;D48)-COUNTIF(Vertices[Degree],"&gt;="&amp;D49)</f>
        <v>0</v>
      </c>
      <c r="F48" s="37">
        <f t="shared" si="11"/>
        <v>10.509090909090899</v>
      </c>
      <c r="G48" s="38">
        <f>COUNTIF(Vertices[In-Degree],"&gt;= "&amp;F48)-COUNTIF(Vertices[In-Degree],"&gt;="&amp;F49)</f>
        <v>0</v>
      </c>
      <c r="H48" s="37">
        <f t="shared" si="12"/>
        <v>8.654545454545456</v>
      </c>
      <c r="I48" s="38">
        <f>COUNTIF(Vertices[Out-Degree],"&gt;= "&amp;H48)-COUNTIF(Vertices[Out-Degree],"&gt;="&amp;H49)</f>
        <v>0</v>
      </c>
      <c r="J48" s="37">
        <f t="shared" si="13"/>
        <v>2038.073600800001</v>
      </c>
      <c r="K48" s="38">
        <f>COUNTIF(Vertices[Betweenness Centrality],"&gt;= "&amp;J48)-COUNTIF(Vertices[Betweenness Centrality],"&gt;="&amp;J49)</f>
        <v>0</v>
      </c>
      <c r="L48" s="37">
        <f t="shared" si="14"/>
        <v>0.6198713636363631</v>
      </c>
      <c r="M48" s="38">
        <f>COUNTIF(Vertices[Closeness Centrality],"&gt;= "&amp;L48)-COUNTIF(Vertices[Closeness Centrality],"&gt;="&amp;L49)</f>
        <v>0</v>
      </c>
      <c r="N48" s="37">
        <f t="shared" si="15"/>
        <v>0.06707272727272727</v>
      </c>
      <c r="O48" s="38">
        <f>COUNTIF(Vertices[Eigenvector Centrality],"&gt;= "&amp;N48)-COUNTIF(Vertices[Eigenvector Centrality],"&gt;="&amp;N49)</f>
        <v>0</v>
      </c>
      <c r="P48" s="37">
        <f t="shared" si="16"/>
        <v>4.457598818181814</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10.818181818181808</v>
      </c>
      <c r="G49" s="40">
        <f>COUNTIF(Vertices[In-Degree],"&gt;= "&amp;F49)-COUNTIF(Vertices[In-Degree],"&gt;="&amp;F50)</f>
        <v>0</v>
      </c>
      <c r="H49" s="39">
        <f t="shared" si="12"/>
        <v>8.90909090909091</v>
      </c>
      <c r="I49" s="40">
        <f>COUNTIF(Vertices[Out-Degree],"&gt;= "&amp;H49)-COUNTIF(Vertices[Out-Degree],"&gt;="&amp;H50)</f>
        <v>0</v>
      </c>
      <c r="J49" s="39">
        <f t="shared" si="13"/>
        <v>2098.016942000001</v>
      </c>
      <c r="K49" s="40">
        <f>COUNTIF(Vertices[Betweenness Centrality],"&gt;= "&amp;J49)-COUNTIF(Vertices[Betweenness Centrality],"&gt;="&amp;J50)</f>
        <v>0</v>
      </c>
      <c r="L49" s="39">
        <f t="shared" si="14"/>
        <v>0.6379727272727267</v>
      </c>
      <c r="M49" s="40">
        <f>COUNTIF(Vertices[Closeness Centrality],"&gt;= "&amp;L49)-COUNTIF(Vertices[Closeness Centrality],"&gt;="&amp;L50)</f>
        <v>0</v>
      </c>
      <c r="N49" s="39">
        <f t="shared" si="15"/>
        <v>0.06904545454545455</v>
      </c>
      <c r="O49" s="40">
        <f>COUNTIF(Vertices[Eigenvector Centrality],"&gt;= "&amp;N49)-COUNTIF(Vertices[Eigenvector Centrality],"&gt;="&amp;N50)</f>
        <v>0</v>
      </c>
      <c r="P49" s="39">
        <f t="shared" si="16"/>
        <v>4.577564636363632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11.127272727272716</v>
      </c>
      <c r="G50" s="38">
        <f>COUNTIF(Vertices[In-Degree],"&gt;= "&amp;F50)-COUNTIF(Vertices[In-Degree],"&gt;="&amp;F51)</f>
        <v>0</v>
      </c>
      <c r="H50" s="37">
        <f t="shared" si="12"/>
        <v>9.163636363636364</v>
      </c>
      <c r="I50" s="38">
        <f>COUNTIF(Vertices[Out-Degree],"&gt;= "&amp;H50)-COUNTIF(Vertices[Out-Degree],"&gt;="&amp;H51)</f>
        <v>0</v>
      </c>
      <c r="J50" s="37">
        <f t="shared" si="13"/>
        <v>2157.960283200001</v>
      </c>
      <c r="K50" s="38">
        <f>COUNTIF(Vertices[Betweenness Centrality],"&gt;= "&amp;J50)-COUNTIF(Vertices[Betweenness Centrality],"&gt;="&amp;J51)</f>
        <v>0</v>
      </c>
      <c r="L50" s="37">
        <f t="shared" si="14"/>
        <v>0.6560740909090903</v>
      </c>
      <c r="M50" s="38">
        <f>COUNTIF(Vertices[Closeness Centrality],"&gt;= "&amp;L50)-COUNTIF(Vertices[Closeness Centrality],"&gt;="&amp;L51)</f>
        <v>0</v>
      </c>
      <c r="N50" s="37">
        <f t="shared" si="15"/>
        <v>0.07101818181818183</v>
      </c>
      <c r="O50" s="38">
        <f>COUNTIF(Vertices[Eigenvector Centrality],"&gt;= "&amp;N50)-COUNTIF(Vertices[Eigenvector Centrality],"&gt;="&amp;N51)</f>
        <v>1</v>
      </c>
      <c r="P50" s="37">
        <f t="shared" si="16"/>
        <v>4.69753045454545</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1:21" ht="15">
      <c r="A51" s="33"/>
      <c r="B51" s="33"/>
      <c r="D51" s="32">
        <f t="shared" si="10"/>
        <v>0</v>
      </c>
      <c r="E51" s="3">
        <f>COUNTIF(Vertices[Degree],"&gt;= "&amp;D51)-COUNTIF(Vertices[Degree],"&gt;="&amp;D52)</f>
        <v>0</v>
      </c>
      <c r="F51" s="39">
        <f t="shared" si="11"/>
        <v>11.436363636363625</v>
      </c>
      <c r="G51" s="40">
        <f>COUNTIF(Vertices[In-Degree],"&gt;= "&amp;F51)-COUNTIF(Vertices[In-Degree],"&gt;="&amp;F52)</f>
        <v>0</v>
      </c>
      <c r="H51" s="39">
        <f t="shared" si="12"/>
        <v>9.418181818181818</v>
      </c>
      <c r="I51" s="40">
        <f>COUNTIF(Vertices[Out-Degree],"&gt;= "&amp;H51)-COUNTIF(Vertices[Out-Degree],"&gt;="&amp;H52)</f>
        <v>0</v>
      </c>
      <c r="J51" s="39">
        <f t="shared" si="13"/>
        <v>2217.903624400001</v>
      </c>
      <c r="K51" s="40">
        <f>COUNTIF(Vertices[Betweenness Centrality],"&gt;= "&amp;J51)-COUNTIF(Vertices[Betweenness Centrality],"&gt;="&amp;J52)</f>
        <v>0</v>
      </c>
      <c r="L51" s="39">
        <f t="shared" si="14"/>
        <v>0.6741754545454539</v>
      </c>
      <c r="M51" s="40">
        <f>COUNTIF(Vertices[Closeness Centrality],"&gt;= "&amp;L51)-COUNTIF(Vertices[Closeness Centrality],"&gt;="&amp;L52)</f>
        <v>0</v>
      </c>
      <c r="N51" s="39">
        <f t="shared" si="15"/>
        <v>0.0729909090909091</v>
      </c>
      <c r="O51" s="40">
        <f>COUNTIF(Vertices[Eigenvector Centrality],"&gt;= "&amp;N51)-COUNTIF(Vertices[Eigenvector Centrality],"&gt;="&amp;N52)</f>
        <v>0</v>
      </c>
      <c r="P51" s="39">
        <f t="shared" si="16"/>
        <v>4.817496272727268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11.745454545454534</v>
      </c>
      <c r="G52" s="38">
        <f>COUNTIF(Vertices[In-Degree],"&gt;= "&amp;F52)-COUNTIF(Vertices[In-Degree],"&gt;="&amp;F53)</f>
        <v>1</v>
      </c>
      <c r="H52" s="37">
        <f t="shared" si="12"/>
        <v>9.672727272727272</v>
      </c>
      <c r="I52" s="38">
        <f>COUNTIF(Vertices[Out-Degree],"&gt;= "&amp;H52)-COUNTIF(Vertices[Out-Degree],"&gt;="&amp;H53)</f>
        <v>0</v>
      </c>
      <c r="J52" s="37">
        <f t="shared" si="13"/>
        <v>2277.8469656000007</v>
      </c>
      <c r="K52" s="38">
        <f>COUNTIF(Vertices[Betweenness Centrality],"&gt;= "&amp;J52)-COUNTIF(Vertices[Betweenness Centrality],"&gt;="&amp;J53)</f>
        <v>0</v>
      </c>
      <c r="L52" s="37">
        <f t="shared" si="14"/>
        <v>0.6922768181818175</v>
      </c>
      <c r="M52" s="38">
        <f>COUNTIF(Vertices[Closeness Centrality],"&gt;= "&amp;L52)-COUNTIF(Vertices[Closeness Centrality],"&gt;="&amp;L53)</f>
        <v>0</v>
      </c>
      <c r="N52" s="37">
        <f t="shared" si="15"/>
        <v>0.07496363636363639</v>
      </c>
      <c r="O52" s="38">
        <f>COUNTIF(Vertices[Eigenvector Centrality],"&gt;= "&amp;N52)-COUNTIF(Vertices[Eigenvector Centrality],"&gt;="&amp;N53)</f>
        <v>0</v>
      </c>
      <c r="P52" s="37">
        <f t="shared" si="16"/>
        <v>4.937462090909086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12.054545454545442</v>
      </c>
      <c r="G53" s="40">
        <f>COUNTIF(Vertices[In-Degree],"&gt;= "&amp;F53)-COUNTIF(Vertices[In-Degree],"&gt;="&amp;F54)</f>
        <v>0</v>
      </c>
      <c r="H53" s="39">
        <f t="shared" si="12"/>
        <v>9.927272727272726</v>
      </c>
      <c r="I53" s="40">
        <f>COUNTIF(Vertices[Out-Degree],"&gt;= "&amp;H53)-COUNTIF(Vertices[Out-Degree],"&gt;="&amp;H54)</f>
        <v>0</v>
      </c>
      <c r="J53" s="39">
        <f t="shared" si="13"/>
        <v>2337.7903068000005</v>
      </c>
      <c r="K53" s="40">
        <f>COUNTIF(Vertices[Betweenness Centrality],"&gt;= "&amp;J53)-COUNTIF(Vertices[Betweenness Centrality],"&gt;="&amp;J54)</f>
        <v>0</v>
      </c>
      <c r="L53" s="39">
        <f t="shared" si="14"/>
        <v>0.7103781818181811</v>
      </c>
      <c r="M53" s="40">
        <f>COUNTIF(Vertices[Closeness Centrality],"&gt;= "&amp;L53)-COUNTIF(Vertices[Closeness Centrality],"&gt;="&amp;L54)</f>
        <v>0</v>
      </c>
      <c r="N53" s="39">
        <f t="shared" si="15"/>
        <v>0.07693636363636366</v>
      </c>
      <c r="O53" s="40">
        <f>COUNTIF(Vertices[Eigenvector Centrality],"&gt;= "&amp;N53)-COUNTIF(Vertices[Eigenvector Centrality],"&gt;="&amp;N54)</f>
        <v>0</v>
      </c>
      <c r="P53" s="39">
        <f t="shared" si="16"/>
        <v>5.057427909090904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12.36363636363635</v>
      </c>
      <c r="G54" s="38">
        <f>COUNTIF(Vertices[In-Degree],"&gt;= "&amp;F54)-COUNTIF(Vertices[In-Degree],"&gt;="&amp;F55)</f>
        <v>0</v>
      </c>
      <c r="H54" s="37">
        <f t="shared" si="12"/>
        <v>10.18181818181818</v>
      </c>
      <c r="I54" s="38">
        <f>COUNTIF(Vertices[Out-Degree],"&gt;= "&amp;H54)-COUNTIF(Vertices[Out-Degree],"&gt;="&amp;H55)</f>
        <v>0</v>
      </c>
      <c r="J54" s="37">
        <f t="shared" si="13"/>
        <v>2397.7336480000004</v>
      </c>
      <c r="K54" s="38">
        <f>COUNTIF(Vertices[Betweenness Centrality],"&gt;= "&amp;J54)-COUNTIF(Vertices[Betweenness Centrality],"&gt;="&amp;J55)</f>
        <v>0</v>
      </c>
      <c r="L54" s="37">
        <f t="shared" si="14"/>
        <v>0.7284795454545447</v>
      </c>
      <c r="M54" s="38">
        <f>COUNTIF(Vertices[Closeness Centrality],"&gt;= "&amp;L54)-COUNTIF(Vertices[Closeness Centrality],"&gt;="&amp;L55)</f>
        <v>0</v>
      </c>
      <c r="N54" s="37">
        <f t="shared" si="15"/>
        <v>0.07890909090909094</v>
      </c>
      <c r="O54" s="38">
        <f>COUNTIF(Vertices[Eigenvector Centrality],"&gt;= "&amp;N54)-COUNTIF(Vertices[Eigenvector Centrality],"&gt;="&amp;N55)</f>
        <v>0</v>
      </c>
      <c r="P54" s="37">
        <f t="shared" si="16"/>
        <v>5.1773937272727215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12.67272727272726</v>
      </c>
      <c r="G55" s="40">
        <f>COUNTIF(Vertices[In-Degree],"&gt;= "&amp;F55)-COUNTIF(Vertices[In-Degree],"&gt;="&amp;F56)</f>
        <v>0</v>
      </c>
      <c r="H55" s="39">
        <f t="shared" si="12"/>
        <v>10.436363636363634</v>
      </c>
      <c r="I55" s="40">
        <f>COUNTIF(Vertices[Out-Degree],"&gt;= "&amp;H55)-COUNTIF(Vertices[Out-Degree],"&gt;="&amp;H56)</f>
        <v>0</v>
      </c>
      <c r="J55" s="39">
        <f t="shared" si="13"/>
        <v>2457.6769892</v>
      </c>
      <c r="K55" s="40">
        <f>COUNTIF(Vertices[Betweenness Centrality],"&gt;= "&amp;J55)-COUNTIF(Vertices[Betweenness Centrality],"&gt;="&amp;J56)</f>
        <v>0</v>
      </c>
      <c r="L55" s="39">
        <f t="shared" si="14"/>
        <v>0.7465809090909084</v>
      </c>
      <c r="M55" s="40">
        <f>COUNTIF(Vertices[Closeness Centrality],"&gt;= "&amp;L55)-COUNTIF(Vertices[Closeness Centrality],"&gt;="&amp;L56)</f>
        <v>0</v>
      </c>
      <c r="N55" s="39">
        <f t="shared" si="15"/>
        <v>0.08088181818181822</v>
      </c>
      <c r="O55" s="40">
        <f>COUNTIF(Vertices[Eigenvector Centrality],"&gt;= "&amp;N55)-COUNTIF(Vertices[Eigenvector Centrality],"&gt;="&amp;N56)</f>
        <v>0</v>
      </c>
      <c r="P55" s="39">
        <f t="shared" si="16"/>
        <v>5.2973595454545395</v>
      </c>
      <c r="Q55" s="40">
        <f>COUNTIF(Vertices[PageRank],"&gt;= "&amp;P55)-COUNTIF(Vertices[PageRank],"&gt;="&amp;P56)</f>
        <v>1</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12.981818181818168</v>
      </c>
      <c r="G56" s="38">
        <f>COUNTIF(Vertices[In-Degree],"&gt;= "&amp;F56)-COUNTIF(Vertices[In-Degree],"&gt;="&amp;F57)</f>
        <v>0</v>
      </c>
      <c r="H56" s="37">
        <f t="shared" si="12"/>
        <v>10.690909090909088</v>
      </c>
      <c r="I56" s="38">
        <f>COUNTIF(Vertices[Out-Degree],"&gt;= "&amp;H56)-COUNTIF(Vertices[Out-Degree],"&gt;="&amp;H57)</f>
        <v>1</v>
      </c>
      <c r="J56" s="37">
        <f t="shared" si="13"/>
        <v>2517.6203304</v>
      </c>
      <c r="K56" s="38">
        <f>COUNTIF(Vertices[Betweenness Centrality],"&gt;= "&amp;J56)-COUNTIF(Vertices[Betweenness Centrality],"&gt;="&amp;J57)</f>
        <v>0</v>
      </c>
      <c r="L56" s="37">
        <f t="shared" si="14"/>
        <v>0.764682272727272</v>
      </c>
      <c r="M56" s="38">
        <f>COUNTIF(Vertices[Closeness Centrality],"&gt;= "&amp;L56)-COUNTIF(Vertices[Closeness Centrality],"&gt;="&amp;L57)</f>
        <v>0</v>
      </c>
      <c r="N56" s="37">
        <f t="shared" si="15"/>
        <v>0.0828545454545455</v>
      </c>
      <c r="O56" s="38">
        <f>COUNTIF(Vertices[Eigenvector Centrality],"&gt;= "&amp;N56)-COUNTIF(Vertices[Eigenvector Centrality],"&gt;="&amp;N57)</f>
        <v>0</v>
      </c>
      <c r="P56" s="37">
        <f t="shared" si="16"/>
        <v>5.417325363636357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17</v>
      </c>
      <c r="G57" s="42">
        <f>COUNTIF(Vertices[In-Degree],"&gt;= "&amp;F57)-COUNTIF(Vertices[In-Degree],"&gt;="&amp;F58)</f>
        <v>1</v>
      </c>
      <c r="H57" s="41">
        <f>MAX(Vertices[Out-Degree])</f>
        <v>14</v>
      </c>
      <c r="I57" s="42">
        <f>COUNTIF(Vertices[Out-Degree],"&gt;= "&amp;H57)-COUNTIF(Vertices[Out-Degree],"&gt;="&amp;H58)</f>
        <v>1</v>
      </c>
      <c r="J57" s="41">
        <f>MAX(Vertices[Betweenness Centrality])</f>
        <v>3296.883766</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0.1085</v>
      </c>
      <c r="O57" s="42">
        <f>COUNTIF(Vertices[Eigenvector Centrality],"&gt;= "&amp;N57)-COUNTIF(Vertices[Eigenvector Centrality],"&gt;="&amp;N58)</f>
        <v>1</v>
      </c>
      <c r="P57" s="41">
        <f>MAX(Vertices[PageRank])</f>
        <v>6.976881</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17</v>
      </c>
    </row>
    <row r="79" spans="1:2" ht="15">
      <c r="A79" s="33" t="s">
        <v>90</v>
      </c>
      <c r="B79" s="47">
        <f>_xlfn.IFERROR(AVERAGE(Vertices[In-Degree]),NoMetricMessage)</f>
        <v>1.7058823529411764</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14</v>
      </c>
    </row>
    <row r="93" spans="1:2" ht="15">
      <c r="A93" s="33" t="s">
        <v>96</v>
      </c>
      <c r="B93" s="47">
        <f>_xlfn.IFERROR(AVERAGE(Vertices[Out-Degree]),NoMetricMessage)</f>
        <v>1.7058823529411764</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3296.883766</v>
      </c>
    </row>
    <row r="107" spans="1:2" ht="15">
      <c r="A107" s="33" t="s">
        <v>102</v>
      </c>
      <c r="B107" s="47">
        <f>_xlfn.IFERROR(AVERAGE(Vertices[Betweenness Centrality]),NoMetricMessage)</f>
        <v>124.50000000000003</v>
      </c>
    </row>
    <row r="108" spans="1:2" ht="15">
      <c r="A108" s="33" t="s">
        <v>103</v>
      </c>
      <c r="B108" s="47">
        <f>_xlfn.IFERROR(MEDIAN(Vertices[Betweenness Centrality]),NoMetricMessage)</f>
        <v>0</v>
      </c>
    </row>
    <row r="119" spans="1:2" ht="15">
      <c r="A119" s="33" t="s">
        <v>106</v>
      </c>
      <c r="B119" s="47">
        <f>IF(COUNT(Vertices[Closeness Centrality])&gt;0,L2,NoMetricMessage)</f>
        <v>0.004425</v>
      </c>
    </row>
    <row r="120" spans="1:2" ht="15">
      <c r="A120" s="33" t="s">
        <v>107</v>
      </c>
      <c r="B120" s="47">
        <f>IF(COUNT(Vertices[Closeness Centrality])&gt;0,L57,NoMetricMessage)</f>
        <v>1</v>
      </c>
    </row>
    <row r="121" spans="1:2" ht="15">
      <c r="A121" s="33" t="s">
        <v>108</v>
      </c>
      <c r="B121" s="47">
        <f>_xlfn.IFERROR(AVERAGE(Vertices[Closeness Centrality]),NoMetricMessage)</f>
        <v>0.03456733823529412</v>
      </c>
    </row>
    <row r="122" spans="1:2" ht="15">
      <c r="A122" s="33" t="s">
        <v>109</v>
      </c>
      <c r="B122" s="47">
        <f>_xlfn.IFERROR(MEDIAN(Vertices[Closeness Centrality]),NoMetricMessage)</f>
        <v>0.004785</v>
      </c>
    </row>
    <row r="133" spans="1:2" ht="15">
      <c r="A133" s="33" t="s">
        <v>112</v>
      </c>
      <c r="B133" s="47">
        <f>IF(COUNT(Vertices[Eigenvector Centrality])&gt;0,N2,NoMetricMessage)</f>
        <v>0</v>
      </c>
    </row>
    <row r="134" spans="1:2" ht="15">
      <c r="A134" s="33" t="s">
        <v>113</v>
      </c>
      <c r="B134" s="47">
        <f>IF(COUNT(Vertices[Eigenvector Centrality])&gt;0,N57,NoMetricMessage)</f>
        <v>0.1085</v>
      </c>
    </row>
    <row r="135" spans="1:2" ht="15">
      <c r="A135" s="33" t="s">
        <v>114</v>
      </c>
      <c r="B135" s="47">
        <f>_xlfn.IFERROR(AVERAGE(Vertices[Eigenvector Centrality]),NoMetricMessage)</f>
        <v>0.014705838235294115</v>
      </c>
    </row>
    <row r="136" spans="1:2" ht="15">
      <c r="A136" s="33" t="s">
        <v>115</v>
      </c>
      <c r="B136" s="47">
        <f>_xlfn.IFERROR(MEDIAN(Vertices[Eigenvector Centrality]),NoMetricMessage)</f>
        <v>0.008799499999999998</v>
      </c>
    </row>
    <row r="147" spans="1:2" ht="15">
      <c r="A147" s="33" t="s">
        <v>140</v>
      </c>
      <c r="B147" s="47">
        <f>IF(COUNT(Vertices[PageRank])&gt;0,P2,NoMetricMessage)</f>
        <v>0.378761</v>
      </c>
    </row>
    <row r="148" spans="1:2" ht="15">
      <c r="A148" s="33" t="s">
        <v>141</v>
      </c>
      <c r="B148" s="47">
        <f>IF(COUNT(Vertices[PageRank])&gt;0,P57,NoMetricMessage)</f>
        <v>6.976881</v>
      </c>
    </row>
    <row r="149" spans="1:2" ht="15">
      <c r="A149" s="33" t="s">
        <v>142</v>
      </c>
      <c r="B149" s="47">
        <f>_xlfn.IFERROR(AVERAGE(Vertices[PageRank]),NoMetricMessage)</f>
        <v>0.9999917941176475</v>
      </c>
    </row>
    <row r="150" spans="1:2" ht="15">
      <c r="A150" s="33" t="s">
        <v>143</v>
      </c>
      <c r="B150" s="47">
        <f>_xlfn.IFERROR(MEDIAN(Vertices[PageRank]),NoMetricMessage)</f>
        <v>0.521467</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0.15172667335673198</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1073</v>
      </c>
      <c r="K7" s="13" t="s">
        <v>1074</v>
      </c>
    </row>
    <row r="8" spans="1:11" ht="409.5">
      <c r="A8"/>
      <c r="B8">
        <v>2</v>
      </c>
      <c r="C8">
        <v>2</v>
      </c>
      <c r="D8" t="s">
        <v>61</v>
      </c>
      <c r="E8" t="s">
        <v>61</v>
      </c>
      <c r="H8" t="s">
        <v>73</v>
      </c>
      <c r="J8" t="s">
        <v>1075</v>
      </c>
      <c r="K8" s="13" t="s">
        <v>1076</v>
      </c>
    </row>
    <row r="9" spans="1:11" ht="409.5">
      <c r="A9"/>
      <c r="B9">
        <v>3</v>
      </c>
      <c r="C9">
        <v>4</v>
      </c>
      <c r="D9" t="s">
        <v>62</v>
      </c>
      <c r="E9" t="s">
        <v>62</v>
      </c>
      <c r="H9" t="s">
        <v>74</v>
      </c>
      <c r="J9" t="s">
        <v>1077</v>
      </c>
      <c r="K9" s="13" t="s">
        <v>1078</v>
      </c>
    </row>
    <row r="10" spans="1:11" ht="409.5">
      <c r="A10"/>
      <c r="B10">
        <v>4</v>
      </c>
      <c r="D10" t="s">
        <v>63</v>
      </c>
      <c r="E10" t="s">
        <v>63</v>
      </c>
      <c r="H10" t="s">
        <v>75</v>
      </c>
      <c r="J10" t="s">
        <v>1079</v>
      </c>
      <c r="K10" s="13" t="s">
        <v>1080</v>
      </c>
    </row>
    <row r="11" spans="1:11" ht="15">
      <c r="A11"/>
      <c r="B11">
        <v>5</v>
      </c>
      <c r="D11" t="s">
        <v>46</v>
      </c>
      <c r="E11">
        <v>1</v>
      </c>
      <c r="H11" t="s">
        <v>76</v>
      </c>
      <c r="J11" t="s">
        <v>1081</v>
      </c>
      <c r="K11" t="s">
        <v>1082</v>
      </c>
    </row>
    <row r="12" spans="1:11" ht="15">
      <c r="A12"/>
      <c r="B12"/>
      <c r="D12" t="s">
        <v>64</v>
      </c>
      <c r="E12">
        <v>2</v>
      </c>
      <c r="H12">
        <v>0</v>
      </c>
      <c r="J12" t="s">
        <v>1083</v>
      </c>
      <c r="K12" t="s">
        <v>1084</v>
      </c>
    </row>
    <row r="13" spans="1:11" ht="15">
      <c r="A13"/>
      <c r="B13"/>
      <c r="D13">
        <v>1</v>
      </c>
      <c r="E13">
        <v>3</v>
      </c>
      <c r="H13">
        <v>1</v>
      </c>
      <c r="J13" t="s">
        <v>1085</v>
      </c>
      <c r="K13" t="s">
        <v>1086</v>
      </c>
    </row>
    <row r="14" spans="4:11" ht="15">
      <c r="D14">
        <v>2</v>
      </c>
      <c r="E14">
        <v>4</v>
      </c>
      <c r="H14">
        <v>2</v>
      </c>
      <c r="J14" t="s">
        <v>1087</v>
      </c>
      <c r="K14" t="s">
        <v>1088</v>
      </c>
    </row>
    <row r="15" spans="4:11" ht="15">
      <c r="D15">
        <v>3</v>
      </c>
      <c r="E15">
        <v>5</v>
      </c>
      <c r="H15">
        <v>3</v>
      </c>
      <c r="J15" t="s">
        <v>1089</v>
      </c>
      <c r="K15" t="s">
        <v>1090</v>
      </c>
    </row>
    <row r="16" spans="4:11" ht="15">
      <c r="D16">
        <v>4</v>
      </c>
      <c r="E16">
        <v>6</v>
      </c>
      <c r="H16">
        <v>4</v>
      </c>
      <c r="J16" t="s">
        <v>1091</v>
      </c>
      <c r="K16" t="s">
        <v>1092</v>
      </c>
    </row>
    <row r="17" spans="4:11" ht="15">
      <c r="D17">
        <v>5</v>
      </c>
      <c r="E17">
        <v>7</v>
      </c>
      <c r="H17">
        <v>5</v>
      </c>
      <c r="J17" t="s">
        <v>1093</v>
      </c>
      <c r="K17" t="s">
        <v>1094</v>
      </c>
    </row>
    <row r="18" spans="4:11" ht="15">
      <c r="D18">
        <v>6</v>
      </c>
      <c r="E18">
        <v>8</v>
      </c>
      <c r="H18">
        <v>6</v>
      </c>
      <c r="J18" t="s">
        <v>1095</v>
      </c>
      <c r="K18" t="s">
        <v>1096</v>
      </c>
    </row>
    <row r="19" spans="4:11" ht="15">
      <c r="D19">
        <v>7</v>
      </c>
      <c r="E19">
        <v>9</v>
      </c>
      <c r="H19">
        <v>7</v>
      </c>
      <c r="J19" t="s">
        <v>1097</v>
      </c>
      <c r="K19" t="s">
        <v>1098</v>
      </c>
    </row>
    <row r="20" spans="4:11" ht="15">
      <c r="D20">
        <v>8</v>
      </c>
      <c r="H20">
        <v>8</v>
      </c>
      <c r="J20" t="s">
        <v>1099</v>
      </c>
      <c r="K20" t="s">
        <v>1100</v>
      </c>
    </row>
    <row r="21" spans="4:11" ht="409.5">
      <c r="D21">
        <v>9</v>
      </c>
      <c r="H21">
        <v>9</v>
      </c>
      <c r="J21" t="s">
        <v>1101</v>
      </c>
      <c r="K21" s="13" t="s">
        <v>1102</v>
      </c>
    </row>
    <row r="22" spans="4:11" ht="409.5">
      <c r="D22">
        <v>10</v>
      </c>
      <c r="J22" t="s">
        <v>1103</v>
      </c>
      <c r="K22" s="13" t="s">
        <v>1104</v>
      </c>
    </row>
    <row r="23" spans="4:11" ht="409.5">
      <c r="D23">
        <v>11</v>
      </c>
      <c r="J23" t="s">
        <v>1105</v>
      </c>
      <c r="K23" s="13" t="s">
        <v>1106</v>
      </c>
    </row>
    <row r="24" spans="10:11" ht="409.5">
      <c r="J24" t="s">
        <v>1107</v>
      </c>
      <c r="K24" s="13" t="s">
        <v>1745</v>
      </c>
    </row>
    <row r="25" spans="10:11" ht="15">
      <c r="J25" t="s">
        <v>1108</v>
      </c>
      <c r="K25" t="b">
        <v>0</v>
      </c>
    </row>
    <row r="26" spans="10:11" ht="15">
      <c r="J26" t="s">
        <v>1743</v>
      </c>
      <c r="K26" t="s">
        <v>1744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1131</v>
      </c>
      <c r="B1" s="13" t="s">
        <v>1133</v>
      </c>
      <c r="C1" s="13" t="s">
        <v>1134</v>
      </c>
      <c r="D1" s="13" t="s">
        <v>1136</v>
      </c>
      <c r="E1" s="13" t="s">
        <v>1135</v>
      </c>
      <c r="F1" s="13" t="s">
        <v>1138</v>
      </c>
      <c r="G1" s="13" t="s">
        <v>1137</v>
      </c>
      <c r="H1" s="13" t="s">
        <v>1140</v>
      </c>
      <c r="I1" s="13" t="s">
        <v>1139</v>
      </c>
      <c r="J1" s="13" t="s">
        <v>1142</v>
      </c>
      <c r="K1" s="13" t="s">
        <v>1141</v>
      </c>
      <c r="L1" s="13" t="s">
        <v>1144</v>
      </c>
      <c r="M1" s="78" t="s">
        <v>1143</v>
      </c>
      <c r="N1" s="78" t="s">
        <v>1146</v>
      </c>
      <c r="O1" s="13" t="s">
        <v>1145</v>
      </c>
      <c r="P1" s="13" t="s">
        <v>1149</v>
      </c>
      <c r="Q1" s="78" t="s">
        <v>1148</v>
      </c>
      <c r="R1" s="78" t="s">
        <v>1151</v>
      </c>
      <c r="S1" s="13" t="s">
        <v>1150</v>
      </c>
      <c r="T1" s="13" t="s">
        <v>1152</v>
      </c>
    </row>
    <row r="2" spans="1:20" ht="15">
      <c r="A2" s="82" t="s">
        <v>332</v>
      </c>
      <c r="B2" s="78">
        <v>8</v>
      </c>
      <c r="C2" s="82" t="s">
        <v>335</v>
      </c>
      <c r="D2" s="78">
        <v>2</v>
      </c>
      <c r="E2" s="82" t="s">
        <v>338</v>
      </c>
      <c r="F2" s="78">
        <v>1</v>
      </c>
      <c r="G2" s="82" t="s">
        <v>332</v>
      </c>
      <c r="H2" s="78">
        <v>8</v>
      </c>
      <c r="I2" s="82" t="s">
        <v>329</v>
      </c>
      <c r="J2" s="78">
        <v>1</v>
      </c>
      <c r="K2" s="82" t="s">
        <v>342</v>
      </c>
      <c r="L2" s="78">
        <v>1</v>
      </c>
      <c r="M2" s="78"/>
      <c r="N2" s="78"/>
      <c r="O2" s="82" t="s">
        <v>1147</v>
      </c>
      <c r="P2" s="78">
        <v>1</v>
      </c>
      <c r="Q2" s="78"/>
      <c r="R2" s="78"/>
      <c r="S2" s="82" t="s">
        <v>343</v>
      </c>
      <c r="T2" s="78">
        <v>1</v>
      </c>
    </row>
    <row r="3" spans="1:20" ht="15">
      <c r="A3" s="82" t="s">
        <v>335</v>
      </c>
      <c r="B3" s="78">
        <v>2</v>
      </c>
      <c r="C3" s="82" t="s">
        <v>340</v>
      </c>
      <c r="D3" s="78">
        <v>1</v>
      </c>
      <c r="E3" s="78"/>
      <c r="F3" s="78"/>
      <c r="G3" s="82" t="s">
        <v>1132</v>
      </c>
      <c r="H3" s="78">
        <v>1</v>
      </c>
      <c r="I3" s="82" t="s">
        <v>328</v>
      </c>
      <c r="J3" s="78">
        <v>1</v>
      </c>
      <c r="K3" s="82" t="s">
        <v>341</v>
      </c>
      <c r="L3" s="78">
        <v>1</v>
      </c>
      <c r="M3" s="78"/>
      <c r="N3" s="78"/>
      <c r="O3" s="82" t="s">
        <v>330</v>
      </c>
      <c r="P3" s="78">
        <v>1</v>
      </c>
      <c r="Q3" s="78"/>
      <c r="R3" s="78"/>
      <c r="S3" s="78"/>
      <c r="T3" s="78"/>
    </row>
    <row r="4" spans="1:20" ht="15">
      <c r="A4" s="82" t="s">
        <v>330</v>
      </c>
      <c r="B4" s="78">
        <v>2</v>
      </c>
      <c r="C4" s="82" t="s">
        <v>336</v>
      </c>
      <c r="D4" s="78">
        <v>1</v>
      </c>
      <c r="E4" s="78"/>
      <c r="F4" s="78"/>
      <c r="G4" s="78"/>
      <c r="H4" s="78"/>
      <c r="I4" s="78"/>
      <c r="J4" s="78"/>
      <c r="K4" s="78"/>
      <c r="L4" s="78"/>
      <c r="M4" s="78"/>
      <c r="N4" s="78"/>
      <c r="O4" s="78"/>
      <c r="P4" s="78"/>
      <c r="Q4" s="78"/>
      <c r="R4" s="78"/>
      <c r="S4" s="78"/>
      <c r="T4" s="78"/>
    </row>
    <row r="5" spans="1:20" ht="15">
      <c r="A5" s="82" t="s">
        <v>343</v>
      </c>
      <c r="B5" s="78">
        <v>1</v>
      </c>
      <c r="C5" s="82" t="s">
        <v>337</v>
      </c>
      <c r="D5" s="78">
        <v>1</v>
      </c>
      <c r="E5" s="78"/>
      <c r="F5" s="78"/>
      <c r="G5" s="78"/>
      <c r="H5" s="78"/>
      <c r="I5" s="78"/>
      <c r="J5" s="78"/>
      <c r="K5" s="78"/>
      <c r="L5" s="78"/>
      <c r="M5" s="78"/>
      <c r="N5" s="78"/>
      <c r="O5" s="78"/>
      <c r="P5" s="78"/>
      <c r="Q5" s="78"/>
      <c r="R5" s="78"/>
      <c r="S5" s="78"/>
      <c r="T5" s="78"/>
    </row>
    <row r="6" spans="1:20" ht="15">
      <c r="A6" s="82" t="s">
        <v>342</v>
      </c>
      <c r="B6" s="78">
        <v>1</v>
      </c>
      <c r="C6" s="82" t="s">
        <v>334</v>
      </c>
      <c r="D6" s="78">
        <v>1</v>
      </c>
      <c r="E6" s="78"/>
      <c r="F6" s="78"/>
      <c r="G6" s="78"/>
      <c r="H6" s="78"/>
      <c r="I6" s="78"/>
      <c r="J6" s="78"/>
      <c r="K6" s="78"/>
      <c r="L6" s="78"/>
      <c r="M6" s="78"/>
      <c r="N6" s="78"/>
      <c r="O6" s="78"/>
      <c r="P6" s="78"/>
      <c r="Q6" s="78"/>
      <c r="R6" s="78"/>
      <c r="S6" s="78"/>
      <c r="T6" s="78"/>
    </row>
    <row r="7" spans="1:20" ht="15">
      <c r="A7" s="82" t="s">
        <v>341</v>
      </c>
      <c r="B7" s="78">
        <v>1</v>
      </c>
      <c r="C7" s="82" t="s">
        <v>333</v>
      </c>
      <c r="D7" s="78">
        <v>1</v>
      </c>
      <c r="E7" s="78"/>
      <c r="F7" s="78"/>
      <c r="G7" s="78"/>
      <c r="H7" s="78"/>
      <c r="I7" s="78"/>
      <c r="J7" s="78"/>
      <c r="K7" s="78"/>
      <c r="L7" s="78"/>
      <c r="M7" s="78"/>
      <c r="N7" s="78"/>
      <c r="O7" s="78"/>
      <c r="P7" s="78"/>
      <c r="Q7" s="78"/>
      <c r="R7" s="78"/>
      <c r="S7" s="78"/>
      <c r="T7" s="78"/>
    </row>
    <row r="8" spans="1:20" ht="15">
      <c r="A8" s="82" t="s">
        <v>337</v>
      </c>
      <c r="B8" s="78">
        <v>1</v>
      </c>
      <c r="C8" s="82" t="s">
        <v>330</v>
      </c>
      <c r="D8" s="78">
        <v>1</v>
      </c>
      <c r="E8" s="78"/>
      <c r="F8" s="78"/>
      <c r="G8" s="78"/>
      <c r="H8" s="78"/>
      <c r="I8" s="78"/>
      <c r="J8" s="78"/>
      <c r="K8" s="78"/>
      <c r="L8" s="78"/>
      <c r="M8" s="78"/>
      <c r="N8" s="78"/>
      <c r="O8" s="78"/>
      <c r="P8" s="78"/>
      <c r="Q8" s="78"/>
      <c r="R8" s="78"/>
      <c r="S8" s="78"/>
      <c r="T8" s="78"/>
    </row>
    <row r="9" spans="1:20" ht="15">
      <c r="A9" s="82" t="s">
        <v>336</v>
      </c>
      <c r="B9" s="78">
        <v>1</v>
      </c>
      <c r="C9" s="78"/>
      <c r="D9" s="78"/>
      <c r="E9" s="78"/>
      <c r="F9" s="78"/>
      <c r="G9" s="78"/>
      <c r="H9" s="78"/>
      <c r="I9" s="78"/>
      <c r="J9" s="78"/>
      <c r="K9" s="78"/>
      <c r="L9" s="78"/>
      <c r="M9" s="78"/>
      <c r="N9" s="78"/>
      <c r="O9" s="78"/>
      <c r="P9" s="78"/>
      <c r="Q9" s="78"/>
      <c r="R9" s="78"/>
      <c r="S9" s="78"/>
      <c r="T9" s="78"/>
    </row>
    <row r="10" spans="1:20" ht="15">
      <c r="A10" s="82" t="s">
        <v>334</v>
      </c>
      <c r="B10" s="78">
        <v>1</v>
      </c>
      <c r="C10" s="78"/>
      <c r="D10" s="78"/>
      <c r="E10" s="78"/>
      <c r="F10" s="78"/>
      <c r="G10" s="78"/>
      <c r="H10" s="78"/>
      <c r="I10" s="78"/>
      <c r="J10" s="78"/>
      <c r="K10" s="78"/>
      <c r="L10" s="78"/>
      <c r="M10" s="78"/>
      <c r="N10" s="78"/>
      <c r="O10" s="78"/>
      <c r="P10" s="78"/>
      <c r="Q10" s="78"/>
      <c r="R10" s="78"/>
      <c r="S10" s="78"/>
      <c r="T10" s="78"/>
    </row>
    <row r="11" spans="1:20" ht="15">
      <c r="A11" s="82" t="s">
        <v>1132</v>
      </c>
      <c r="B11" s="78">
        <v>1</v>
      </c>
      <c r="C11" s="78"/>
      <c r="D11" s="78"/>
      <c r="E11" s="78"/>
      <c r="F11" s="78"/>
      <c r="G11" s="78"/>
      <c r="H11" s="78"/>
      <c r="I11" s="78"/>
      <c r="J11" s="78"/>
      <c r="K11" s="78"/>
      <c r="L11" s="78"/>
      <c r="M11" s="78"/>
      <c r="N11" s="78"/>
      <c r="O11" s="78"/>
      <c r="P11" s="78"/>
      <c r="Q11" s="78"/>
      <c r="R11" s="78"/>
      <c r="S11" s="78"/>
      <c r="T11" s="78"/>
    </row>
    <row r="14" spans="1:20" ht="15" customHeight="1">
      <c r="A14" s="13" t="s">
        <v>1157</v>
      </c>
      <c r="B14" s="13" t="s">
        <v>1133</v>
      </c>
      <c r="C14" s="13" t="s">
        <v>1160</v>
      </c>
      <c r="D14" s="13" t="s">
        <v>1136</v>
      </c>
      <c r="E14" s="13" t="s">
        <v>1161</v>
      </c>
      <c r="F14" s="13" t="s">
        <v>1138</v>
      </c>
      <c r="G14" s="13" t="s">
        <v>1162</v>
      </c>
      <c r="H14" s="13" t="s">
        <v>1140</v>
      </c>
      <c r="I14" s="13" t="s">
        <v>1163</v>
      </c>
      <c r="J14" s="13" t="s">
        <v>1142</v>
      </c>
      <c r="K14" s="13" t="s">
        <v>1164</v>
      </c>
      <c r="L14" s="13" t="s">
        <v>1144</v>
      </c>
      <c r="M14" s="78" t="s">
        <v>1165</v>
      </c>
      <c r="N14" s="78" t="s">
        <v>1146</v>
      </c>
      <c r="O14" s="13" t="s">
        <v>1166</v>
      </c>
      <c r="P14" s="13" t="s">
        <v>1149</v>
      </c>
      <c r="Q14" s="78" t="s">
        <v>1167</v>
      </c>
      <c r="R14" s="78" t="s">
        <v>1151</v>
      </c>
      <c r="S14" s="13" t="s">
        <v>1168</v>
      </c>
      <c r="T14" s="13" t="s">
        <v>1152</v>
      </c>
    </row>
    <row r="15" spans="1:20" ht="15">
      <c r="A15" s="78" t="s">
        <v>348</v>
      </c>
      <c r="B15" s="78">
        <v>8</v>
      </c>
      <c r="C15" s="78" t="s">
        <v>349</v>
      </c>
      <c r="D15" s="78">
        <v>5</v>
      </c>
      <c r="E15" s="78" t="s">
        <v>351</v>
      </c>
      <c r="F15" s="78">
        <v>1</v>
      </c>
      <c r="G15" s="78" t="s">
        <v>348</v>
      </c>
      <c r="H15" s="78">
        <v>8</v>
      </c>
      <c r="I15" s="78" t="s">
        <v>345</v>
      </c>
      <c r="J15" s="78">
        <v>1</v>
      </c>
      <c r="K15" s="78" t="s">
        <v>354</v>
      </c>
      <c r="L15" s="78">
        <v>1</v>
      </c>
      <c r="M15" s="78"/>
      <c r="N15" s="78"/>
      <c r="O15" s="78" t="s">
        <v>1159</v>
      </c>
      <c r="P15" s="78">
        <v>1</v>
      </c>
      <c r="Q15" s="78"/>
      <c r="R15" s="78"/>
      <c r="S15" s="78" t="s">
        <v>355</v>
      </c>
      <c r="T15" s="78">
        <v>1</v>
      </c>
    </row>
    <row r="16" spans="1:20" ht="15">
      <c r="A16" s="78" t="s">
        <v>349</v>
      </c>
      <c r="B16" s="78">
        <v>5</v>
      </c>
      <c r="C16" s="78" t="s">
        <v>346</v>
      </c>
      <c r="D16" s="78">
        <v>2</v>
      </c>
      <c r="E16" s="78"/>
      <c r="F16" s="78"/>
      <c r="G16" s="78" t="s">
        <v>1158</v>
      </c>
      <c r="H16" s="78">
        <v>1</v>
      </c>
      <c r="I16" s="78" t="s">
        <v>344</v>
      </c>
      <c r="J16" s="78">
        <v>1</v>
      </c>
      <c r="K16" s="78" t="s">
        <v>353</v>
      </c>
      <c r="L16" s="78">
        <v>1</v>
      </c>
      <c r="M16" s="78"/>
      <c r="N16" s="78"/>
      <c r="O16" s="78" t="s">
        <v>346</v>
      </c>
      <c r="P16" s="78">
        <v>1</v>
      </c>
      <c r="Q16" s="78"/>
      <c r="R16" s="78"/>
      <c r="S16" s="78"/>
      <c r="T16" s="78"/>
    </row>
    <row r="17" spans="1:20" ht="15">
      <c r="A17" s="78" t="s">
        <v>346</v>
      </c>
      <c r="B17" s="78">
        <v>3</v>
      </c>
      <c r="C17" s="78" t="s">
        <v>350</v>
      </c>
      <c r="D17" s="78">
        <v>1</v>
      </c>
      <c r="E17" s="78"/>
      <c r="F17" s="78"/>
      <c r="G17" s="78"/>
      <c r="H17" s="78"/>
      <c r="I17" s="78"/>
      <c r="J17" s="78"/>
      <c r="K17" s="78"/>
      <c r="L17" s="78"/>
      <c r="M17" s="78"/>
      <c r="N17" s="78"/>
      <c r="O17" s="78"/>
      <c r="P17" s="78"/>
      <c r="Q17" s="78"/>
      <c r="R17" s="78"/>
      <c r="S17" s="78"/>
      <c r="T17" s="78"/>
    </row>
    <row r="18" spans="1:20" ht="15">
      <c r="A18" s="78" t="s">
        <v>355</v>
      </c>
      <c r="B18" s="78">
        <v>1</v>
      </c>
      <c r="C18" s="78"/>
      <c r="D18" s="78"/>
      <c r="E18" s="78"/>
      <c r="F18" s="78"/>
      <c r="G18" s="78"/>
      <c r="H18" s="78"/>
      <c r="I18" s="78"/>
      <c r="J18" s="78"/>
      <c r="K18" s="78"/>
      <c r="L18" s="78"/>
      <c r="M18" s="78"/>
      <c r="N18" s="78"/>
      <c r="O18" s="78"/>
      <c r="P18" s="78"/>
      <c r="Q18" s="78"/>
      <c r="R18" s="78"/>
      <c r="S18" s="78"/>
      <c r="T18" s="78"/>
    </row>
    <row r="19" spans="1:20" ht="15">
      <c r="A19" s="78" t="s">
        <v>354</v>
      </c>
      <c r="B19" s="78">
        <v>1</v>
      </c>
      <c r="C19" s="78"/>
      <c r="D19" s="78"/>
      <c r="E19" s="78"/>
      <c r="F19" s="78"/>
      <c r="G19" s="78"/>
      <c r="H19" s="78"/>
      <c r="I19" s="78"/>
      <c r="J19" s="78"/>
      <c r="K19" s="78"/>
      <c r="L19" s="78"/>
      <c r="M19" s="78"/>
      <c r="N19" s="78"/>
      <c r="O19" s="78"/>
      <c r="P19" s="78"/>
      <c r="Q19" s="78"/>
      <c r="R19" s="78"/>
      <c r="S19" s="78"/>
      <c r="T19" s="78"/>
    </row>
    <row r="20" spans="1:20" ht="15">
      <c r="A20" s="78" t="s">
        <v>353</v>
      </c>
      <c r="B20" s="78">
        <v>1</v>
      </c>
      <c r="C20" s="78"/>
      <c r="D20" s="78"/>
      <c r="E20" s="78"/>
      <c r="F20" s="78"/>
      <c r="G20" s="78"/>
      <c r="H20" s="78"/>
      <c r="I20" s="78"/>
      <c r="J20" s="78"/>
      <c r="K20" s="78"/>
      <c r="L20" s="78"/>
      <c r="M20" s="78"/>
      <c r="N20" s="78"/>
      <c r="O20" s="78"/>
      <c r="P20" s="78"/>
      <c r="Q20" s="78"/>
      <c r="R20" s="78"/>
      <c r="S20" s="78"/>
      <c r="T20" s="78"/>
    </row>
    <row r="21" spans="1:20" ht="15">
      <c r="A21" s="78" t="s">
        <v>350</v>
      </c>
      <c r="B21" s="78">
        <v>1</v>
      </c>
      <c r="C21" s="78"/>
      <c r="D21" s="78"/>
      <c r="E21" s="78"/>
      <c r="F21" s="78"/>
      <c r="G21" s="78"/>
      <c r="H21" s="78"/>
      <c r="I21" s="78"/>
      <c r="J21" s="78"/>
      <c r="K21" s="78"/>
      <c r="L21" s="78"/>
      <c r="M21" s="78"/>
      <c r="N21" s="78"/>
      <c r="O21" s="78"/>
      <c r="P21" s="78"/>
      <c r="Q21" s="78"/>
      <c r="R21" s="78"/>
      <c r="S21" s="78"/>
      <c r="T21" s="78"/>
    </row>
    <row r="22" spans="1:20" ht="15">
      <c r="A22" s="78" t="s">
        <v>1158</v>
      </c>
      <c r="B22" s="78">
        <v>1</v>
      </c>
      <c r="C22" s="78"/>
      <c r="D22" s="78"/>
      <c r="E22" s="78"/>
      <c r="F22" s="78"/>
      <c r="G22" s="78"/>
      <c r="H22" s="78"/>
      <c r="I22" s="78"/>
      <c r="J22" s="78"/>
      <c r="K22" s="78"/>
      <c r="L22" s="78"/>
      <c r="M22" s="78"/>
      <c r="N22" s="78"/>
      <c r="O22" s="78"/>
      <c r="P22" s="78"/>
      <c r="Q22" s="78"/>
      <c r="R22" s="78"/>
      <c r="S22" s="78"/>
      <c r="T22" s="78"/>
    </row>
    <row r="23" spans="1:20" ht="15">
      <c r="A23" s="78" t="s">
        <v>1159</v>
      </c>
      <c r="B23" s="78">
        <v>1</v>
      </c>
      <c r="C23" s="78"/>
      <c r="D23" s="78"/>
      <c r="E23" s="78"/>
      <c r="F23" s="78"/>
      <c r="G23" s="78"/>
      <c r="H23" s="78"/>
      <c r="I23" s="78"/>
      <c r="J23" s="78"/>
      <c r="K23" s="78"/>
      <c r="L23" s="78"/>
      <c r="M23" s="78"/>
      <c r="N23" s="78"/>
      <c r="O23" s="78"/>
      <c r="P23" s="78"/>
      <c r="Q23" s="78"/>
      <c r="R23" s="78"/>
      <c r="S23" s="78"/>
      <c r="T23" s="78"/>
    </row>
    <row r="24" spans="1:20" ht="15">
      <c r="A24" s="78" t="s">
        <v>345</v>
      </c>
      <c r="B24" s="78">
        <v>1</v>
      </c>
      <c r="C24" s="78"/>
      <c r="D24" s="78"/>
      <c r="E24" s="78"/>
      <c r="F24" s="78"/>
      <c r="G24" s="78"/>
      <c r="H24" s="78"/>
      <c r="I24" s="78"/>
      <c r="J24" s="78"/>
      <c r="K24" s="78"/>
      <c r="L24" s="78"/>
      <c r="M24" s="78"/>
      <c r="N24" s="78"/>
      <c r="O24" s="78"/>
      <c r="P24" s="78"/>
      <c r="Q24" s="78"/>
      <c r="R24" s="78"/>
      <c r="S24" s="78"/>
      <c r="T24" s="78"/>
    </row>
    <row r="27" spans="1:20" ht="15" customHeight="1">
      <c r="A27" s="13" t="s">
        <v>1173</v>
      </c>
      <c r="B27" s="13" t="s">
        <v>1133</v>
      </c>
      <c r="C27" s="13" t="s">
        <v>1181</v>
      </c>
      <c r="D27" s="13" t="s">
        <v>1136</v>
      </c>
      <c r="E27" s="13" t="s">
        <v>1184</v>
      </c>
      <c r="F27" s="13" t="s">
        <v>1138</v>
      </c>
      <c r="G27" s="13" t="s">
        <v>1188</v>
      </c>
      <c r="H27" s="13" t="s">
        <v>1140</v>
      </c>
      <c r="I27" s="13" t="s">
        <v>1189</v>
      </c>
      <c r="J27" s="13" t="s">
        <v>1142</v>
      </c>
      <c r="K27" s="78" t="s">
        <v>1192</v>
      </c>
      <c r="L27" s="78" t="s">
        <v>1144</v>
      </c>
      <c r="M27" s="13" t="s">
        <v>1193</v>
      </c>
      <c r="N27" s="13" t="s">
        <v>1146</v>
      </c>
      <c r="O27" s="13" t="s">
        <v>1194</v>
      </c>
      <c r="P27" s="13" t="s">
        <v>1149</v>
      </c>
      <c r="Q27" s="13" t="s">
        <v>1196</v>
      </c>
      <c r="R27" s="13" t="s">
        <v>1151</v>
      </c>
      <c r="S27" s="13" t="s">
        <v>1199</v>
      </c>
      <c r="T27" s="13" t="s">
        <v>1152</v>
      </c>
    </row>
    <row r="28" spans="1:20" ht="15">
      <c r="A28" s="78" t="s">
        <v>228</v>
      </c>
      <c r="B28" s="78">
        <v>11</v>
      </c>
      <c r="C28" s="78" t="s">
        <v>228</v>
      </c>
      <c r="D28" s="78">
        <v>7</v>
      </c>
      <c r="E28" s="78" t="s">
        <v>1180</v>
      </c>
      <c r="F28" s="78">
        <v>1</v>
      </c>
      <c r="G28" s="78" t="s">
        <v>1175</v>
      </c>
      <c r="H28" s="78">
        <v>8</v>
      </c>
      <c r="I28" s="78" t="s">
        <v>360</v>
      </c>
      <c r="J28" s="78">
        <v>1</v>
      </c>
      <c r="K28" s="78"/>
      <c r="L28" s="78"/>
      <c r="M28" s="78" t="s">
        <v>374</v>
      </c>
      <c r="N28" s="78">
        <v>1</v>
      </c>
      <c r="O28" s="78" t="s">
        <v>228</v>
      </c>
      <c r="P28" s="78">
        <v>4</v>
      </c>
      <c r="Q28" s="78" t="s">
        <v>1197</v>
      </c>
      <c r="R28" s="78">
        <v>1</v>
      </c>
      <c r="S28" s="78" t="s">
        <v>254</v>
      </c>
      <c r="T28" s="78">
        <v>1</v>
      </c>
    </row>
    <row r="29" spans="1:20" ht="15">
      <c r="A29" s="78" t="s">
        <v>1174</v>
      </c>
      <c r="B29" s="78">
        <v>8</v>
      </c>
      <c r="C29" s="78" t="s">
        <v>1174</v>
      </c>
      <c r="D29" s="78">
        <v>4</v>
      </c>
      <c r="E29" s="78" t="s">
        <v>1185</v>
      </c>
      <c r="F29" s="78">
        <v>1</v>
      </c>
      <c r="G29" s="78" t="s">
        <v>1176</v>
      </c>
      <c r="H29" s="78">
        <v>8</v>
      </c>
      <c r="I29" s="78" t="s">
        <v>1190</v>
      </c>
      <c r="J29" s="78">
        <v>1</v>
      </c>
      <c r="K29" s="78"/>
      <c r="L29" s="78"/>
      <c r="M29" s="78"/>
      <c r="N29" s="78"/>
      <c r="O29" s="78" t="s">
        <v>1174</v>
      </c>
      <c r="P29" s="78">
        <v>4</v>
      </c>
      <c r="Q29" s="78" t="s">
        <v>1198</v>
      </c>
      <c r="R29" s="78">
        <v>1</v>
      </c>
      <c r="S29" s="78" t="s">
        <v>1200</v>
      </c>
      <c r="T29" s="78">
        <v>1</v>
      </c>
    </row>
    <row r="30" spans="1:20" ht="15">
      <c r="A30" s="78" t="s">
        <v>1175</v>
      </c>
      <c r="B30" s="78">
        <v>8</v>
      </c>
      <c r="C30" s="78" t="s">
        <v>1177</v>
      </c>
      <c r="D30" s="78">
        <v>4</v>
      </c>
      <c r="E30" s="78" t="s">
        <v>1186</v>
      </c>
      <c r="F30" s="78">
        <v>1</v>
      </c>
      <c r="G30" s="78" t="s">
        <v>1177</v>
      </c>
      <c r="H30" s="78">
        <v>1</v>
      </c>
      <c r="I30" s="78" t="s">
        <v>1191</v>
      </c>
      <c r="J30" s="78">
        <v>1</v>
      </c>
      <c r="K30" s="78"/>
      <c r="L30" s="78"/>
      <c r="M30" s="78"/>
      <c r="N30" s="78"/>
      <c r="O30" s="78" t="s">
        <v>1177</v>
      </c>
      <c r="P30" s="78">
        <v>1</v>
      </c>
      <c r="Q30" s="78"/>
      <c r="R30" s="78"/>
      <c r="S30" s="78" t="s">
        <v>246</v>
      </c>
      <c r="T30" s="78">
        <v>1</v>
      </c>
    </row>
    <row r="31" spans="1:20" ht="15">
      <c r="A31" s="78" t="s">
        <v>1176</v>
      </c>
      <c r="B31" s="78">
        <v>8</v>
      </c>
      <c r="C31" s="78" t="s">
        <v>361</v>
      </c>
      <c r="D31" s="78">
        <v>4</v>
      </c>
      <c r="E31" s="78" t="s">
        <v>1187</v>
      </c>
      <c r="F31" s="78">
        <v>1</v>
      </c>
      <c r="G31" s="78"/>
      <c r="H31" s="78"/>
      <c r="I31" s="78"/>
      <c r="J31" s="78"/>
      <c r="K31" s="78"/>
      <c r="L31" s="78"/>
      <c r="M31" s="78"/>
      <c r="N31" s="78"/>
      <c r="O31" s="78" t="s">
        <v>1195</v>
      </c>
      <c r="P31" s="78">
        <v>1</v>
      </c>
      <c r="Q31" s="78"/>
      <c r="R31" s="78"/>
      <c r="S31" s="78" t="s">
        <v>1201</v>
      </c>
      <c r="T31" s="78">
        <v>1</v>
      </c>
    </row>
    <row r="32" spans="1:20" ht="15">
      <c r="A32" s="78" t="s">
        <v>1177</v>
      </c>
      <c r="B32" s="78">
        <v>6</v>
      </c>
      <c r="C32" s="78" t="s">
        <v>359</v>
      </c>
      <c r="D32" s="78">
        <v>3</v>
      </c>
      <c r="E32" s="78"/>
      <c r="F32" s="78"/>
      <c r="G32" s="78"/>
      <c r="H32" s="78"/>
      <c r="I32" s="78"/>
      <c r="J32" s="78"/>
      <c r="K32" s="78"/>
      <c r="L32" s="78"/>
      <c r="M32" s="78"/>
      <c r="N32" s="78"/>
      <c r="O32" s="78"/>
      <c r="P32" s="78"/>
      <c r="Q32" s="78"/>
      <c r="R32" s="78"/>
      <c r="S32" s="78"/>
      <c r="T32" s="78"/>
    </row>
    <row r="33" spans="1:20" ht="15">
      <c r="A33" s="78" t="s">
        <v>361</v>
      </c>
      <c r="B33" s="78">
        <v>4</v>
      </c>
      <c r="C33" s="78" t="s">
        <v>1178</v>
      </c>
      <c r="D33" s="78">
        <v>2</v>
      </c>
      <c r="E33" s="78"/>
      <c r="F33" s="78"/>
      <c r="G33" s="78"/>
      <c r="H33" s="78"/>
      <c r="I33" s="78"/>
      <c r="J33" s="78"/>
      <c r="K33" s="78"/>
      <c r="L33" s="78"/>
      <c r="M33" s="78"/>
      <c r="N33" s="78"/>
      <c r="O33" s="78"/>
      <c r="P33" s="78"/>
      <c r="Q33" s="78"/>
      <c r="R33" s="78"/>
      <c r="S33" s="78"/>
      <c r="T33" s="78"/>
    </row>
    <row r="34" spans="1:20" ht="15">
      <c r="A34" s="78" t="s">
        <v>359</v>
      </c>
      <c r="B34" s="78">
        <v>3</v>
      </c>
      <c r="C34" s="78" t="s">
        <v>1179</v>
      </c>
      <c r="D34" s="78">
        <v>2</v>
      </c>
      <c r="E34" s="78"/>
      <c r="F34" s="78"/>
      <c r="G34" s="78"/>
      <c r="H34" s="78"/>
      <c r="I34" s="78"/>
      <c r="J34" s="78"/>
      <c r="K34" s="78"/>
      <c r="L34" s="78"/>
      <c r="M34" s="78"/>
      <c r="N34" s="78"/>
      <c r="O34" s="78"/>
      <c r="P34" s="78"/>
      <c r="Q34" s="78"/>
      <c r="R34" s="78"/>
      <c r="S34" s="78"/>
      <c r="T34" s="78"/>
    </row>
    <row r="35" spans="1:20" ht="15">
      <c r="A35" s="78" t="s">
        <v>1178</v>
      </c>
      <c r="B35" s="78">
        <v>2</v>
      </c>
      <c r="C35" s="78" t="s">
        <v>1182</v>
      </c>
      <c r="D35" s="78">
        <v>1</v>
      </c>
      <c r="E35" s="78"/>
      <c r="F35" s="78"/>
      <c r="G35" s="78"/>
      <c r="H35" s="78"/>
      <c r="I35" s="78"/>
      <c r="J35" s="78"/>
      <c r="K35" s="78"/>
      <c r="L35" s="78"/>
      <c r="M35" s="78"/>
      <c r="N35" s="78"/>
      <c r="O35" s="78"/>
      <c r="P35" s="78"/>
      <c r="Q35" s="78"/>
      <c r="R35" s="78"/>
      <c r="S35" s="78"/>
      <c r="T35" s="78"/>
    </row>
    <row r="36" spans="1:20" ht="15">
      <c r="A36" s="78" t="s">
        <v>1179</v>
      </c>
      <c r="B36" s="78">
        <v>2</v>
      </c>
      <c r="C36" s="78" t="s">
        <v>1183</v>
      </c>
      <c r="D36" s="78">
        <v>1</v>
      </c>
      <c r="E36" s="78"/>
      <c r="F36" s="78"/>
      <c r="G36" s="78"/>
      <c r="H36" s="78"/>
      <c r="I36" s="78"/>
      <c r="J36" s="78"/>
      <c r="K36" s="78"/>
      <c r="L36" s="78"/>
      <c r="M36" s="78"/>
      <c r="N36" s="78"/>
      <c r="O36" s="78"/>
      <c r="P36" s="78"/>
      <c r="Q36" s="78"/>
      <c r="R36" s="78"/>
      <c r="S36" s="78"/>
      <c r="T36" s="78"/>
    </row>
    <row r="37" spans="1:20" ht="15">
      <c r="A37" s="78" t="s">
        <v>1180</v>
      </c>
      <c r="B37" s="78">
        <v>2</v>
      </c>
      <c r="C37" s="78" t="s">
        <v>1180</v>
      </c>
      <c r="D37" s="78">
        <v>1</v>
      </c>
      <c r="E37" s="78"/>
      <c r="F37" s="78"/>
      <c r="G37" s="78"/>
      <c r="H37" s="78"/>
      <c r="I37" s="78"/>
      <c r="J37" s="78"/>
      <c r="K37" s="78"/>
      <c r="L37" s="78"/>
      <c r="M37" s="78"/>
      <c r="N37" s="78"/>
      <c r="O37" s="78"/>
      <c r="P37" s="78"/>
      <c r="Q37" s="78"/>
      <c r="R37" s="78"/>
      <c r="S37" s="78"/>
      <c r="T37" s="78"/>
    </row>
    <row r="40" spans="1:20" ht="15" customHeight="1">
      <c r="A40" s="13" t="s">
        <v>1206</v>
      </c>
      <c r="B40" s="13" t="s">
        <v>1133</v>
      </c>
      <c r="C40" s="13" t="s">
        <v>1215</v>
      </c>
      <c r="D40" s="13" t="s">
        <v>1136</v>
      </c>
      <c r="E40" s="78" t="s">
        <v>1219</v>
      </c>
      <c r="F40" s="78" t="s">
        <v>1138</v>
      </c>
      <c r="G40" s="13" t="s">
        <v>1220</v>
      </c>
      <c r="H40" s="13" t="s">
        <v>1140</v>
      </c>
      <c r="I40" s="13" t="s">
        <v>1229</v>
      </c>
      <c r="J40" s="13" t="s">
        <v>1142</v>
      </c>
      <c r="K40" s="13" t="s">
        <v>1231</v>
      </c>
      <c r="L40" s="13" t="s">
        <v>1144</v>
      </c>
      <c r="M40" s="13" t="s">
        <v>1242</v>
      </c>
      <c r="N40" s="13" t="s">
        <v>1146</v>
      </c>
      <c r="O40" s="13" t="s">
        <v>1252</v>
      </c>
      <c r="P40" s="13" t="s">
        <v>1149</v>
      </c>
      <c r="Q40" s="78" t="s">
        <v>1260</v>
      </c>
      <c r="R40" s="78" t="s">
        <v>1151</v>
      </c>
      <c r="S40" s="13" t="s">
        <v>1261</v>
      </c>
      <c r="T40" s="13" t="s">
        <v>1152</v>
      </c>
    </row>
    <row r="41" spans="1:20" ht="15">
      <c r="A41" s="84" t="s">
        <v>1207</v>
      </c>
      <c r="B41" s="84">
        <v>9</v>
      </c>
      <c r="C41" s="84" t="s">
        <v>1212</v>
      </c>
      <c r="D41" s="84">
        <v>12</v>
      </c>
      <c r="E41" s="84"/>
      <c r="F41" s="84"/>
      <c r="G41" s="84" t="s">
        <v>1221</v>
      </c>
      <c r="H41" s="84">
        <v>8</v>
      </c>
      <c r="I41" s="84" t="s">
        <v>1212</v>
      </c>
      <c r="J41" s="84">
        <v>6</v>
      </c>
      <c r="K41" s="84" t="s">
        <v>1232</v>
      </c>
      <c r="L41" s="84">
        <v>6</v>
      </c>
      <c r="M41" s="84" t="s">
        <v>1212</v>
      </c>
      <c r="N41" s="84">
        <v>6</v>
      </c>
      <c r="O41" s="84" t="s">
        <v>1253</v>
      </c>
      <c r="P41" s="84">
        <v>4</v>
      </c>
      <c r="Q41" s="84"/>
      <c r="R41" s="84"/>
      <c r="S41" s="84" t="s">
        <v>1262</v>
      </c>
      <c r="T41" s="84">
        <v>2</v>
      </c>
    </row>
    <row r="42" spans="1:20" ht="15">
      <c r="A42" s="84" t="s">
        <v>1208</v>
      </c>
      <c r="B42" s="84">
        <v>0</v>
      </c>
      <c r="C42" s="84" t="s">
        <v>246</v>
      </c>
      <c r="D42" s="84">
        <v>10</v>
      </c>
      <c r="E42" s="84"/>
      <c r="F42" s="84"/>
      <c r="G42" s="84" t="s">
        <v>1222</v>
      </c>
      <c r="H42" s="84">
        <v>8</v>
      </c>
      <c r="I42" s="84" t="s">
        <v>224</v>
      </c>
      <c r="J42" s="84">
        <v>5</v>
      </c>
      <c r="K42" s="84" t="s">
        <v>1233</v>
      </c>
      <c r="L42" s="84">
        <v>6</v>
      </c>
      <c r="M42" s="84" t="s">
        <v>1243</v>
      </c>
      <c r="N42" s="84">
        <v>5</v>
      </c>
      <c r="O42" s="84" t="s">
        <v>1212</v>
      </c>
      <c r="P42" s="84">
        <v>4</v>
      </c>
      <c r="Q42" s="84"/>
      <c r="R42" s="84"/>
      <c r="S42" s="84" t="s">
        <v>1263</v>
      </c>
      <c r="T42" s="84">
        <v>2</v>
      </c>
    </row>
    <row r="43" spans="1:20" ht="15">
      <c r="A43" s="84" t="s">
        <v>1209</v>
      </c>
      <c r="B43" s="84">
        <v>0</v>
      </c>
      <c r="C43" s="84" t="s">
        <v>229</v>
      </c>
      <c r="D43" s="84">
        <v>8</v>
      </c>
      <c r="E43" s="84"/>
      <c r="F43" s="84"/>
      <c r="G43" s="84" t="s">
        <v>1223</v>
      </c>
      <c r="H43" s="84">
        <v>8</v>
      </c>
      <c r="I43" s="84" t="s">
        <v>246</v>
      </c>
      <c r="J43" s="84">
        <v>4</v>
      </c>
      <c r="K43" s="84" t="s">
        <v>1234</v>
      </c>
      <c r="L43" s="84">
        <v>6</v>
      </c>
      <c r="M43" s="84" t="s">
        <v>1244</v>
      </c>
      <c r="N43" s="84">
        <v>5</v>
      </c>
      <c r="O43" s="84" t="s">
        <v>1216</v>
      </c>
      <c r="P43" s="84">
        <v>4</v>
      </c>
      <c r="Q43" s="84"/>
      <c r="R43" s="84"/>
      <c r="S43" s="84" t="s">
        <v>1198</v>
      </c>
      <c r="T43" s="84">
        <v>2</v>
      </c>
    </row>
    <row r="44" spans="1:20" ht="15">
      <c r="A44" s="84" t="s">
        <v>1210</v>
      </c>
      <c r="B44" s="84">
        <v>1170</v>
      </c>
      <c r="C44" s="84" t="s">
        <v>1216</v>
      </c>
      <c r="D44" s="84">
        <v>7</v>
      </c>
      <c r="E44" s="84"/>
      <c r="F44" s="84"/>
      <c r="G44" s="84" t="s">
        <v>1177</v>
      </c>
      <c r="H44" s="84">
        <v>8</v>
      </c>
      <c r="I44" s="84" t="s">
        <v>221</v>
      </c>
      <c r="J44" s="84">
        <v>4</v>
      </c>
      <c r="K44" s="84" t="s">
        <v>1235</v>
      </c>
      <c r="L44" s="84">
        <v>6</v>
      </c>
      <c r="M44" s="84" t="s">
        <v>1245</v>
      </c>
      <c r="N44" s="84">
        <v>5</v>
      </c>
      <c r="O44" s="84" t="s">
        <v>1254</v>
      </c>
      <c r="P44" s="84">
        <v>4</v>
      </c>
      <c r="Q44" s="84"/>
      <c r="R44" s="84"/>
      <c r="S44" s="84" t="s">
        <v>1264</v>
      </c>
      <c r="T44" s="84">
        <v>2</v>
      </c>
    </row>
    <row r="45" spans="1:20" ht="15">
      <c r="A45" s="84" t="s">
        <v>1211</v>
      </c>
      <c r="B45" s="84">
        <v>1179</v>
      </c>
      <c r="C45" s="84" t="s">
        <v>228</v>
      </c>
      <c r="D45" s="84">
        <v>7</v>
      </c>
      <c r="E45" s="84"/>
      <c r="F45" s="84"/>
      <c r="G45" s="84" t="s">
        <v>1224</v>
      </c>
      <c r="H45" s="84">
        <v>8</v>
      </c>
      <c r="I45" s="84" t="s">
        <v>1213</v>
      </c>
      <c r="J45" s="84">
        <v>3</v>
      </c>
      <c r="K45" s="84" t="s">
        <v>1236</v>
      </c>
      <c r="L45" s="84">
        <v>6</v>
      </c>
      <c r="M45" s="84" t="s">
        <v>1246</v>
      </c>
      <c r="N45" s="84">
        <v>5</v>
      </c>
      <c r="O45" s="84" t="s">
        <v>1213</v>
      </c>
      <c r="P45" s="84">
        <v>3</v>
      </c>
      <c r="Q45" s="84"/>
      <c r="R45" s="84"/>
      <c r="S45" s="84" t="s">
        <v>1265</v>
      </c>
      <c r="T45" s="84">
        <v>2</v>
      </c>
    </row>
    <row r="46" spans="1:20" ht="15">
      <c r="A46" s="84" t="s">
        <v>1212</v>
      </c>
      <c r="B46" s="84">
        <v>30</v>
      </c>
      <c r="C46" s="84" t="s">
        <v>1217</v>
      </c>
      <c r="D46" s="84">
        <v>5</v>
      </c>
      <c r="E46" s="84"/>
      <c r="F46" s="84"/>
      <c r="G46" s="84" t="s">
        <v>1225</v>
      </c>
      <c r="H46" s="84">
        <v>8</v>
      </c>
      <c r="I46" s="84" t="s">
        <v>1230</v>
      </c>
      <c r="J46" s="84">
        <v>3</v>
      </c>
      <c r="K46" s="84" t="s">
        <v>1237</v>
      </c>
      <c r="L46" s="84">
        <v>6</v>
      </c>
      <c r="M46" s="84" t="s">
        <v>1247</v>
      </c>
      <c r="N46" s="84">
        <v>5</v>
      </c>
      <c r="O46" s="84" t="s">
        <v>1255</v>
      </c>
      <c r="P46" s="84">
        <v>3</v>
      </c>
      <c r="Q46" s="84"/>
      <c r="R46" s="84"/>
      <c r="S46" s="84" t="s">
        <v>1266</v>
      </c>
      <c r="T46" s="84">
        <v>2</v>
      </c>
    </row>
    <row r="47" spans="1:20" ht="15">
      <c r="A47" s="84" t="s">
        <v>246</v>
      </c>
      <c r="B47" s="84">
        <v>21</v>
      </c>
      <c r="C47" s="84" t="s">
        <v>248</v>
      </c>
      <c r="D47" s="84">
        <v>5</v>
      </c>
      <c r="E47" s="84"/>
      <c r="F47" s="84"/>
      <c r="G47" s="84" t="s">
        <v>1226</v>
      </c>
      <c r="H47" s="84">
        <v>8</v>
      </c>
      <c r="I47" s="84" t="s">
        <v>1214</v>
      </c>
      <c r="J47" s="84">
        <v>3</v>
      </c>
      <c r="K47" s="84" t="s">
        <v>1238</v>
      </c>
      <c r="L47" s="84">
        <v>6</v>
      </c>
      <c r="M47" s="84" t="s">
        <v>1248</v>
      </c>
      <c r="N47" s="84">
        <v>5</v>
      </c>
      <c r="O47" s="84" t="s">
        <v>1256</v>
      </c>
      <c r="P47" s="84">
        <v>3</v>
      </c>
      <c r="Q47" s="84"/>
      <c r="R47" s="84"/>
      <c r="S47" s="84" t="s">
        <v>1267</v>
      </c>
      <c r="T47" s="84">
        <v>2</v>
      </c>
    </row>
    <row r="48" spans="1:20" ht="15">
      <c r="A48" s="84" t="s">
        <v>1213</v>
      </c>
      <c r="B48" s="84">
        <v>13</v>
      </c>
      <c r="C48" s="84" t="s">
        <v>1218</v>
      </c>
      <c r="D48" s="84">
        <v>5</v>
      </c>
      <c r="E48" s="84"/>
      <c r="F48" s="84"/>
      <c r="G48" s="84" t="s">
        <v>1227</v>
      </c>
      <c r="H48" s="84">
        <v>8</v>
      </c>
      <c r="I48" s="84" t="s">
        <v>271</v>
      </c>
      <c r="J48" s="84">
        <v>3</v>
      </c>
      <c r="K48" s="84" t="s">
        <v>1239</v>
      </c>
      <c r="L48" s="84">
        <v>6</v>
      </c>
      <c r="M48" s="84" t="s">
        <v>1249</v>
      </c>
      <c r="N48" s="84">
        <v>5</v>
      </c>
      <c r="O48" s="84" t="s">
        <v>1257</v>
      </c>
      <c r="P48" s="84">
        <v>2</v>
      </c>
      <c r="Q48" s="84"/>
      <c r="R48" s="84"/>
      <c r="S48" s="84" t="s">
        <v>1268</v>
      </c>
      <c r="T48" s="84">
        <v>2</v>
      </c>
    </row>
    <row r="49" spans="1:20" ht="15">
      <c r="A49" s="84" t="s">
        <v>228</v>
      </c>
      <c r="B49" s="84">
        <v>12</v>
      </c>
      <c r="C49" s="84" t="s">
        <v>1214</v>
      </c>
      <c r="D49" s="84">
        <v>5</v>
      </c>
      <c r="E49" s="84"/>
      <c r="F49" s="84"/>
      <c r="G49" s="84" t="s">
        <v>1228</v>
      </c>
      <c r="H49" s="84">
        <v>8</v>
      </c>
      <c r="I49" s="84" t="s">
        <v>270</v>
      </c>
      <c r="J49" s="84">
        <v>3</v>
      </c>
      <c r="K49" s="84" t="s">
        <v>1240</v>
      </c>
      <c r="L49" s="84">
        <v>6</v>
      </c>
      <c r="M49" s="84" t="s">
        <v>1250</v>
      </c>
      <c r="N49" s="84">
        <v>5</v>
      </c>
      <c r="O49" s="84" t="s">
        <v>1258</v>
      </c>
      <c r="P49" s="84">
        <v>2</v>
      </c>
      <c r="Q49" s="84"/>
      <c r="R49" s="84"/>
      <c r="S49" s="84" t="s">
        <v>1269</v>
      </c>
      <c r="T49" s="84">
        <v>2</v>
      </c>
    </row>
    <row r="50" spans="1:20" ht="15">
      <c r="A50" s="84" t="s">
        <v>1214</v>
      </c>
      <c r="B50" s="84">
        <v>12</v>
      </c>
      <c r="C50" s="84" t="s">
        <v>1213</v>
      </c>
      <c r="D50" s="84">
        <v>5</v>
      </c>
      <c r="E50" s="84"/>
      <c r="F50" s="84"/>
      <c r="G50" s="84" t="s">
        <v>232</v>
      </c>
      <c r="H50" s="84">
        <v>7</v>
      </c>
      <c r="I50" s="84" t="s">
        <v>237</v>
      </c>
      <c r="J50" s="84">
        <v>3</v>
      </c>
      <c r="K50" s="84" t="s">
        <v>1241</v>
      </c>
      <c r="L50" s="84">
        <v>6</v>
      </c>
      <c r="M50" s="84" t="s">
        <v>1251</v>
      </c>
      <c r="N50" s="84">
        <v>5</v>
      </c>
      <c r="O50" s="84" t="s">
        <v>1259</v>
      </c>
      <c r="P50" s="84">
        <v>2</v>
      </c>
      <c r="Q50" s="84"/>
      <c r="R50" s="84"/>
      <c r="S50" s="84" t="s">
        <v>1270</v>
      </c>
      <c r="T50" s="84">
        <v>2</v>
      </c>
    </row>
    <row r="53" spans="1:20" ht="15" customHeight="1">
      <c r="A53" s="13" t="s">
        <v>1279</v>
      </c>
      <c r="B53" s="13" t="s">
        <v>1133</v>
      </c>
      <c r="C53" s="13" t="s">
        <v>1290</v>
      </c>
      <c r="D53" s="13" t="s">
        <v>1136</v>
      </c>
      <c r="E53" s="78" t="s">
        <v>1299</v>
      </c>
      <c r="F53" s="78" t="s">
        <v>1138</v>
      </c>
      <c r="G53" s="13" t="s">
        <v>1300</v>
      </c>
      <c r="H53" s="13" t="s">
        <v>1140</v>
      </c>
      <c r="I53" s="13" t="s">
        <v>1302</v>
      </c>
      <c r="J53" s="13" t="s">
        <v>1142</v>
      </c>
      <c r="K53" s="13" t="s">
        <v>1313</v>
      </c>
      <c r="L53" s="13" t="s">
        <v>1144</v>
      </c>
      <c r="M53" s="13" t="s">
        <v>1324</v>
      </c>
      <c r="N53" s="13" t="s">
        <v>1146</v>
      </c>
      <c r="O53" s="13" t="s">
        <v>1335</v>
      </c>
      <c r="P53" s="13" t="s">
        <v>1149</v>
      </c>
      <c r="Q53" s="78" t="s">
        <v>1346</v>
      </c>
      <c r="R53" s="78" t="s">
        <v>1151</v>
      </c>
      <c r="S53" s="13" t="s">
        <v>1347</v>
      </c>
      <c r="T53" s="13" t="s">
        <v>1152</v>
      </c>
    </row>
    <row r="54" spans="1:20" ht="15">
      <c r="A54" s="84" t="s">
        <v>1280</v>
      </c>
      <c r="B54" s="84">
        <v>8</v>
      </c>
      <c r="C54" s="84" t="s">
        <v>1291</v>
      </c>
      <c r="D54" s="84">
        <v>5</v>
      </c>
      <c r="E54" s="84"/>
      <c r="F54" s="84"/>
      <c r="G54" s="84" t="s">
        <v>1280</v>
      </c>
      <c r="H54" s="84">
        <v>8</v>
      </c>
      <c r="I54" s="84" t="s">
        <v>1303</v>
      </c>
      <c r="J54" s="84">
        <v>4</v>
      </c>
      <c r="K54" s="84" t="s">
        <v>1314</v>
      </c>
      <c r="L54" s="84">
        <v>6</v>
      </c>
      <c r="M54" s="84" t="s">
        <v>1325</v>
      </c>
      <c r="N54" s="84">
        <v>5</v>
      </c>
      <c r="O54" s="84" t="s">
        <v>1336</v>
      </c>
      <c r="P54" s="84">
        <v>3</v>
      </c>
      <c r="Q54" s="84"/>
      <c r="R54" s="84"/>
      <c r="S54" s="84" t="s">
        <v>1348</v>
      </c>
      <c r="T54" s="84">
        <v>2</v>
      </c>
    </row>
    <row r="55" spans="1:20" ht="15">
      <c r="A55" s="84" t="s">
        <v>1281</v>
      </c>
      <c r="B55" s="84">
        <v>8</v>
      </c>
      <c r="C55" s="84" t="s">
        <v>1288</v>
      </c>
      <c r="D55" s="84">
        <v>4</v>
      </c>
      <c r="E55" s="84"/>
      <c r="F55" s="84"/>
      <c r="G55" s="84" t="s">
        <v>1281</v>
      </c>
      <c r="H55" s="84">
        <v>8</v>
      </c>
      <c r="I55" s="84" t="s">
        <v>1304</v>
      </c>
      <c r="J55" s="84">
        <v>3</v>
      </c>
      <c r="K55" s="84" t="s">
        <v>1315</v>
      </c>
      <c r="L55" s="84">
        <v>6</v>
      </c>
      <c r="M55" s="84" t="s">
        <v>1326</v>
      </c>
      <c r="N55" s="84">
        <v>5</v>
      </c>
      <c r="O55" s="84" t="s">
        <v>1337</v>
      </c>
      <c r="P55" s="84">
        <v>3</v>
      </c>
      <c r="Q55" s="84"/>
      <c r="R55" s="84"/>
      <c r="S55" s="84" t="s">
        <v>1349</v>
      </c>
      <c r="T55" s="84">
        <v>2</v>
      </c>
    </row>
    <row r="56" spans="1:20" ht="15">
      <c r="A56" s="84" t="s">
        <v>1282</v>
      </c>
      <c r="B56" s="84">
        <v>8</v>
      </c>
      <c r="C56" s="84" t="s">
        <v>1289</v>
      </c>
      <c r="D56" s="84">
        <v>4</v>
      </c>
      <c r="E56" s="84"/>
      <c r="F56" s="84"/>
      <c r="G56" s="84" t="s">
        <v>1282</v>
      </c>
      <c r="H56" s="84">
        <v>8</v>
      </c>
      <c r="I56" s="84" t="s">
        <v>1305</v>
      </c>
      <c r="J56" s="84">
        <v>3</v>
      </c>
      <c r="K56" s="84" t="s">
        <v>1316</v>
      </c>
      <c r="L56" s="84">
        <v>6</v>
      </c>
      <c r="M56" s="84" t="s">
        <v>1327</v>
      </c>
      <c r="N56" s="84">
        <v>5</v>
      </c>
      <c r="O56" s="84" t="s">
        <v>1338</v>
      </c>
      <c r="P56" s="84">
        <v>2</v>
      </c>
      <c r="Q56" s="84"/>
      <c r="R56" s="84"/>
      <c r="S56" s="84" t="s">
        <v>1350</v>
      </c>
      <c r="T56" s="84">
        <v>2</v>
      </c>
    </row>
    <row r="57" spans="1:20" ht="15">
      <c r="A57" s="84" t="s">
        <v>1283</v>
      </c>
      <c r="B57" s="84">
        <v>8</v>
      </c>
      <c r="C57" s="84" t="s">
        <v>1292</v>
      </c>
      <c r="D57" s="84">
        <v>4</v>
      </c>
      <c r="E57" s="84"/>
      <c r="F57" s="84"/>
      <c r="G57" s="84" t="s">
        <v>1283</v>
      </c>
      <c r="H57" s="84">
        <v>8</v>
      </c>
      <c r="I57" s="84" t="s">
        <v>1306</v>
      </c>
      <c r="J57" s="84">
        <v>3</v>
      </c>
      <c r="K57" s="84" t="s">
        <v>1317</v>
      </c>
      <c r="L57" s="84">
        <v>6</v>
      </c>
      <c r="M57" s="84" t="s">
        <v>1328</v>
      </c>
      <c r="N57" s="84">
        <v>5</v>
      </c>
      <c r="O57" s="84" t="s">
        <v>1339</v>
      </c>
      <c r="P57" s="84">
        <v>2</v>
      </c>
      <c r="Q57" s="84"/>
      <c r="R57" s="84"/>
      <c r="S57" s="84" t="s">
        <v>1351</v>
      </c>
      <c r="T57" s="84">
        <v>2</v>
      </c>
    </row>
    <row r="58" spans="1:20" ht="15">
      <c r="A58" s="84" t="s">
        <v>1284</v>
      </c>
      <c r="B58" s="84">
        <v>8</v>
      </c>
      <c r="C58" s="84" t="s">
        <v>1293</v>
      </c>
      <c r="D58" s="84">
        <v>4</v>
      </c>
      <c r="E58" s="84"/>
      <c r="F58" s="84"/>
      <c r="G58" s="84" t="s">
        <v>1284</v>
      </c>
      <c r="H58" s="84">
        <v>8</v>
      </c>
      <c r="I58" s="84" t="s">
        <v>1307</v>
      </c>
      <c r="J58" s="84">
        <v>2</v>
      </c>
      <c r="K58" s="84" t="s">
        <v>1318</v>
      </c>
      <c r="L58" s="84">
        <v>6</v>
      </c>
      <c r="M58" s="84" t="s">
        <v>1329</v>
      </c>
      <c r="N58" s="84">
        <v>5</v>
      </c>
      <c r="O58" s="84" t="s">
        <v>1340</v>
      </c>
      <c r="P58" s="84">
        <v>2</v>
      </c>
      <c r="Q58" s="84"/>
      <c r="R58" s="84"/>
      <c r="S58" s="84" t="s">
        <v>1352</v>
      </c>
      <c r="T58" s="84">
        <v>2</v>
      </c>
    </row>
    <row r="59" spans="1:20" ht="15">
      <c r="A59" s="84" t="s">
        <v>1285</v>
      </c>
      <c r="B59" s="84">
        <v>8</v>
      </c>
      <c r="C59" s="84" t="s">
        <v>1294</v>
      </c>
      <c r="D59" s="84">
        <v>4</v>
      </c>
      <c r="E59" s="84"/>
      <c r="F59" s="84"/>
      <c r="G59" s="84" t="s">
        <v>1285</v>
      </c>
      <c r="H59" s="84">
        <v>8</v>
      </c>
      <c r="I59" s="84" t="s">
        <v>1308</v>
      </c>
      <c r="J59" s="84">
        <v>2</v>
      </c>
      <c r="K59" s="84" t="s">
        <v>1319</v>
      </c>
      <c r="L59" s="84">
        <v>6</v>
      </c>
      <c r="M59" s="84" t="s">
        <v>1330</v>
      </c>
      <c r="N59" s="84">
        <v>5</v>
      </c>
      <c r="O59" s="84" t="s">
        <v>1341</v>
      </c>
      <c r="P59" s="84">
        <v>2</v>
      </c>
      <c r="Q59" s="84"/>
      <c r="R59" s="84"/>
      <c r="S59" s="84" t="s">
        <v>1353</v>
      </c>
      <c r="T59" s="84">
        <v>2</v>
      </c>
    </row>
    <row r="60" spans="1:20" ht="15">
      <c r="A60" s="84" t="s">
        <v>1286</v>
      </c>
      <c r="B60" s="84">
        <v>8</v>
      </c>
      <c r="C60" s="84" t="s">
        <v>1295</v>
      </c>
      <c r="D60" s="84">
        <v>4</v>
      </c>
      <c r="E60" s="84"/>
      <c r="F60" s="84"/>
      <c r="G60" s="84" t="s">
        <v>1286</v>
      </c>
      <c r="H60" s="84">
        <v>8</v>
      </c>
      <c r="I60" s="84" t="s">
        <v>1309</v>
      </c>
      <c r="J60" s="84">
        <v>2</v>
      </c>
      <c r="K60" s="84" t="s">
        <v>1320</v>
      </c>
      <c r="L60" s="84">
        <v>6</v>
      </c>
      <c r="M60" s="84" t="s">
        <v>1331</v>
      </c>
      <c r="N60" s="84">
        <v>5</v>
      </c>
      <c r="O60" s="84" t="s">
        <v>1342</v>
      </c>
      <c r="P60" s="84">
        <v>2</v>
      </c>
      <c r="Q60" s="84"/>
      <c r="R60" s="84"/>
      <c r="S60" s="84" t="s">
        <v>1354</v>
      </c>
      <c r="T60" s="84">
        <v>2</v>
      </c>
    </row>
    <row r="61" spans="1:20" ht="15">
      <c r="A61" s="84" t="s">
        <v>1287</v>
      </c>
      <c r="B61" s="84">
        <v>8</v>
      </c>
      <c r="C61" s="84" t="s">
        <v>1296</v>
      </c>
      <c r="D61" s="84">
        <v>4</v>
      </c>
      <c r="E61" s="84"/>
      <c r="F61" s="84"/>
      <c r="G61" s="84" t="s">
        <v>1287</v>
      </c>
      <c r="H61" s="84">
        <v>8</v>
      </c>
      <c r="I61" s="84" t="s">
        <v>1310</v>
      </c>
      <c r="J61" s="84">
        <v>2</v>
      </c>
      <c r="K61" s="84" t="s">
        <v>1321</v>
      </c>
      <c r="L61" s="84">
        <v>6</v>
      </c>
      <c r="M61" s="84" t="s">
        <v>1332</v>
      </c>
      <c r="N61" s="84">
        <v>5</v>
      </c>
      <c r="O61" s="84" t="s">
        <v>1343</v>
      </c>
      <c r="P61" s="84">
        <v>2</v>
      </c>
      <c r="Q61" s="84"/>
      <c r="R61" s="84"/>
      <c r="S61" s="84" t="s">
        <v>1355</v>
      </c>
      <c r="T61" s="84">
        <v>2</v>
      </c>
    </row>
    <row r="62" spans="1:20" ht="15">
      <c r="A62" s="84" t="s">
        <v>1288</v>
      </c>
      <c r="B62" s="84">
        <v>8</v>
      </c>
      <c r="C62" s="84" t="s">
        <v>1297</v>
      </c>
      <c r="D62" s="84">
        <v>4</v>
      </c>
      <c r="E62" s="84"/>
      <c r="F62" s="84"/>
      <c r="G62" s="84" t="s">
        <v>1301</v>
      </c>
      <c r="H62" s="84">
        <v>7</v>
      </c>
      <c r="I62" s="84" t="s">
        <v>1311</v>
      </c>
      <c r="J62" s="84">
        <v>2</v>
      </c>
      <c r="K62" s="84" t="s">
        <v>1322</v>
      </c>
      <c r="L62" s="84">
        <v>5</v>
      </c>
      <c r="M62" s="84" t="s">
        <v>1333</v>
      </c>
      <c r="N62" s="84">
        <v>5</v>
      </c>
      <c r="O62" s="84" t="s">
        <v>1344</v>
      </c>
      <c r="P62" s="84">
        <v>2</v>
      </c>
      <c r="Q62" s="84"/>
      <c r="R62" s="84"/>
      <c r="S62" s="84" t="s">
        <v>1356</v>
      </c>
      <c r="T62" s="84">
        <v>2</v>
      </c>
    </row>
    <row r="63" spans="1:20" ht="15">
      <c r="A63" s="84" t="s">
        <v>1289</v>
      </c>
      <c r="B63" s="84">
        <v>8</v>
      </c>
      <c r="C63" s="84" t="s">
        <v>1298</v>
      </c>
      <c r="D63" s="84">
        <v>4</v>
      </c>
      <c r="E63" s="84"/>
      <c r="F63" s="84"/>
      <c r="G63" s="84"/>
      <c r="H63" s="84"/>
      <c r="I63" s="84" t="s">
        <v>1312</v>
      </c>
      <c r="J63" s="84">
        <v>2</v>
      </c>
      <c r="K63" s="84" t="s">
        <v>1323</v>
      </c>
      <c r="L63" s="84">
        <v>4</v>
      </c>
      <c r="M63" s="84" t="s">
        <v>1334</v>
      </c>
      <c r="N63" s="84">
        <v>5</v>
      </c>
      <c r="O63" s="84" t="s">
        <v>1345</v>
      </c>
      <c r="P63" s="84">
        <v>2</v>
      </c>
      <c r="Q63" s="84"/>
      <c r="R63" s="84"/>
      <c r="S63" s="84" t="s">
        <v>1357</v>
      </c>
      <c r="T63" s="84">
        <v>2</v>
      </c>
    </row>
    <row r="66" spans="1:20" ht="15" customHeight="1">
      <c r="A66" s="13" t="s">
        <v>1366</v>
      </c>
      <c r="B66" s="13" t="s">
        <v>1133</v>
      </c>
      <c r="C66" s="13" t="s">
        <v>1368</v>
      </c>
      <c r="D66" s="13" t="s">
        <v>1136</v>
      </c>
      <c r="E66" s="78" t="s">
        <v>1369</v>
      </c>
      <c r="F66" s="78" t="s">
        <v>1138</v>
      </c>
      <c r="G66" s="78" t="s">
        <v>1372</v>
      </c>
      <c r="H66" s="78" t="s">
        <v>1140</v>
      </c>
      <c r="I66" s="13" t="s">
        <v>1374</v>
      </c>
      <c r="J66" s="13" t="s">
        <v>1142</v>
      </c>
      <c r="K66" s="78" t="s">
        <v>1376</v>
      </c>
      <c r="L66" s="78" t="s">
        <v>1144</v>
      </c>
      <c r="M66" s="78" t="s">
        <v>1378</v>
      </c>
      <c r="N66" s="78" t="s">
        <v>1146</v>
      </c>
      <c r="O66" s="78" t="s">
        <v>1380</v>
      </c>
      <c r="P66" s="78" t="s">
        <v>1149</v>
      </c>
      <c r="Q66" s="78" t="s">
        <v>1382</v>
      </c>
      <c r="R66" s="78" t="s">
        <v>1151</v>
      </c>
      <c r="S66" s="78" t="s">
        <v>1384</v>
      </c>
      <c r="T66" s="78" t="s">
        <v>1152</v>
      </c>
    </row>
    <row r="67" spans="1:20" ht="15">
      <c r="A67" s="78" t="s">
        <v>279</v>
      </c>
      <c r="B67" s="78">
        <v>1</v>
      </c>
      <c r="C67" s="78" t="s">
        <v>279</v>
      </c>
      <c r="D67" s="78">
        <v>1</v>
      </c>
      <c r="E67" s="78"/>
      <c r="F67" s="78"/>
      <c r="G67" s="78"/>
      <c r="H67" s="78"/>
      <c r="I67" s="78" t="s">
        <v>222</v>
      </c>
      <c r="J67" s="78">
        <v>1</v>
      </c>
      <c r="K67" s="78"/>
      <c r="L67" s="78"/>
      <c r="M67" s="78"/>
      <c r="N67" s="78"/>
      <c r="O67" s="78"/>
      <c r="P67" s="78"/>
      <c r="Q67" s="78"/>
      <c r="R67" s="78"/>
      <c r="S67" s="78"/>
      <c r="T67" s="78"/>
    </row>
    <row r="68" spans="1:20" ht="15">
      <c r="A68" s="78" t="s">
        <v>222</v>
      </c>
      <c r="B68" s="78">
        <v>1</v>
      </c>
      <c r="C68" s="78"/>
      <c r="D68" s="78"/>
      <c r="E68" s="78"/>
      <c r="F68" s="78"/>
      <c r="G68" s="78"/>
      <c r="H68" s="78"/>
      <c r="I68" s="78" t="s">
        <v>223</v>
      </c>
      <c r="J68" s="78">
        <v>1</v>
      </c>
      <c r="K68" s="78"/>
      <c r="L68" s="78"/>
      <c r="M68" s="78"/>
      <c r="N68" s="78"/>
      <c r="O68" s="78"/>
      <c r="P68" s="78"/>
      <c r="Q68" s="78"/>
      <c r="R68" s="78"/>
      <c r="S68" s="78"/>
      <c r="T68" s="78"/>
    </row>
    <row r="69" spans="1:20" ht="15">
      <c r="A69" s="78" t="s">
        <v>223</v>
      </c>
      <c r="B69" s="78">
        <v>1</v>
      </c>
      <c r="C69" s="78"/>
      <c r="D69" s="78"/>
      <c r="E69" s="78"/>
      <c r="F69" s="78"/>
      <c r="G69" s="78"/>
      <c r="H69" s="78"/>
      <c r="I69" s="78"/>
      <c r="J69" s="78"/>
      <c r="K69" s="78"/>
      <c r="L69" s="78"/>
      <c r="M69" s="78"/>
      <c r="N69" s="78"/>
      <c r="O69" s="78"/>
      <c r="P69" s="78"/>
      <c r="Q69" s="78"/>
      <c r="R69" s="78"/>
      <c r="S69" s="78"/>
      <c r="T69" s="78"/>
    </row>
    <row r="72" spans="1:20" ht="15" customHeight="1">
      <c r="A72" s="13" t="s">
        <v>1367</v>
      </c>
      <c r="B72" s="13" t="s">
        <v>1133</v>
      </c>
      <c r="C72" s="13" t="s">
        <v>1370</v>
      </c>
      <c r="D72" s="13" t="s">
        <v>1136</v>
      </c>
      <c r="E72" s="13" t="s">
        <v>1371</v>
      </c>
      <c r="F72" s="13" t="s">
        <v>1138</v>
      </c>
      <c r="G72" s="13" t="s">
        <v>1373</v>
      </c>
      <c r="H72" s="13" t="s">
        <v>1140</v>
      </c>
      <c r="I72" s="13" t="s">
        <v>1375</v>
      </c>
      <c r="J72" s="13" t="s">
        <v>1142</v>
      </c>
      <c r="K72" s="13" t="s">
        <v>1377</v>
      </c>
      <c r="L72" s="13" t="s">
        <v>1144</v>
      </c>
      <c r="M72" s="13" t="s">
        <v>1379</v>
      </c>
      <c r="N72" s="13" t="s">
        <v>1146</v>
      </c>
      <c r="O72" s="13" t="s">
        <v>1381</v>
      </c>
      <c r="P72" s="13" t="s">
        <v>1149</v>
      </c>
      <c r="Q72" s="13" t="s">
        <v>1383</v>
      </c>
      <c r="R72" s="13" t="s">
        <v>1151</v>
      </c>
      <c r="S72" s="13" t="s">
        <v>1385</v>
      </c>
      <c r="T72" s="13" t="s">
        <v>1152</v>
      </c>
    </row>
    <row r="73" spans="1:20" ht="15">
      <c r="A73" s="78" t="s">
        <v>246</v>
      </c>
      <c r="B73" s="78">
        <v>21</v>
      </c>
      <c r="C73" s="78" t="s">
        <v>246</v>
      </c>
      <c r="D73" s="78">
        <v>10</v>
      </c>
      <c r="E73" s="78" t="s">
        <v>269</v>
      </c>
      <c r="F73" s="78">
        <v>1</v>
      </c>
      <c r="G73" s="78" t="s">
        <v>232</v>
      </c>
      <c r="H73" s="78">
        <v>7</v>
      </c>
      <c r="I73" s="78" t="s">
        <v>224</v>
      </c>
      <c r="J73" s="78">
        <v>5</v>
      </c>
      <c r="K73" s="78" t="s">
        <v>251</v>
      </c>
      <c r="L73" s="78">
        <v>4</v>
      </c>
      <c r="M73" s="78" t="s">
        <v>248</v>
      </c>
      <c r="N73" s="78">
        <v>4</v>
      </c>
      <c r="O73" s="78" t="s">
        <v>236</v>
      </c>
      <c r="P73" s="78">
        <v>1</v>
      </c>
      <c r="Q73" s="78" t="s">
        <v>246</v>
      </c>
      <c r="R73" s="78">
        <v>1</v>
      </c>
      <c r="S73" s="78" t="s">
        <v>254</v>
      </c>
      <c r="T73" s="78">
        <v>1</v>
      </c>
    </row>
    <row r="74" spans="1:20" ht="15">
      <c r="A74" s="78" t="s">
        <v>228</v>
      </c>
      <c r="B74" s="78">
        <v>12</v>
      </c>
      <c r="C74" s="78" t="s">
        <v>228</v>
      </c>
      <c r="D74" s="78">
        <v>7</v>
      </c>
      <c r="E74" s="78" t="s">
        <v>268</v>
      </c>
      <c r="F74" s="78">
        <v>1</v>
      </c>
      <c r="G74" s="78" t="s">
        <v>246</v>
      </c>
      <c r="H74" s="78">
        <v>1</v>
      </c>
      <c r="I74" s="78" t="s">
        <v>246</v>
      </c>
      <c r="J74" s="78">
        <v>4</v>
      </c>
      <c r="K74" s="78" t="s">
        <v>252</v>
      </c>
      <c r="L74" s="78">
        <v>2</v>
      </c>
      <c r="M74" s="78" t="s">
        <v>228</v>
      </c>
      <c r="N74" s="78">
        <v>2</v>
      </c>
      <c r="O74" s="78" t="s">
        <v>228</v>
      </c>
      <c r="P74" s="78">
        <v>1</v>
      </c>
      <c r="Q74" s="78" t="s">
        <v>257</v>
      </c>
      <c r="R74" s="78">
        <v>1</v>
      </c>
      <c r="S74" s="78"/>
      <c r="T74" s="78"/>
    </row>
    <row r="75" spans="1:20" ht="15">
      <c r="A75" s="78" t="s">
        <v>232</v>
      </c>
      <c r="B75" s="78">
        <v>7</v>
      </c>
      <c r="C75" s="78" t="s">
        <v>229</v>
      </c>
      <c r="D75" s="78">
        <v>5</v>
      </c>
      <c r="E75" s="78" t="s">
        <v>267</v>
      </c>
      <c r="F75" s="78">
        <v>1</v>
      </c>
      <c r="G75" s="78" t="s">
        <v>241</v>
      </c>
      <c r="H75" s="78">
        <v>1</v>
      </c>
      <c r="I75" s="78" t="s">
        <v>221</v>
      </c>
      <c r="J75" s="78">
        <v>4</v>
      </c>
      <c r="K75" s="78" t="s">
        <v>246</v>
      </c>
      <c r="L75" s="78">
        <v>2</v>
      </c>
      <c r="M75" s="78" t="s">
        <v>246</v>
      </c>
      <c r="N75" s="78">
        <v>1</v>
      </c>
      <c r="O75" s="78" t="s">
        <v>213</v>
      </c>
      <c r="P75" s="78">
        <v>1</v>
      </c>
      <c r="Q75" s="78" t="s">
        <v>256</v>
      </c>
      <c r="R75" s="78">
        <v>1</v>
      </c>
      <c r="S75" s="78"/>
      <c r="T75" s="78"/>
    </row>
    <row r="76" spans="1:20" ht="15">
      <c r="A76" s="78" t="s">
        <v>229</v>
      </c>
      <c r="B76" s="78">
        <v>7</v>
      </c>
      <c r="C76" s="78" t="s">
        <v>258</v>
      </c>
      <c r="D76" s="78">
        <v>4</v>
      </c>
      <c r="E76" s="78" t="s">
        <v>266</v>
      </c>
      <c r="F76" s="78">
        <v>1</v>
      </c>
      <c r="G76" s="78" t="s">
        <v>238</v>
      </c>
      <c r="H76" s="78">
        <v>1</v>
      </c>
      <c r="I76" s="78" t="s">
        <v>271</v>
      </c>
      <c r="J76" s="78">
        <v>3</v>
      </c>
      <c r="K76" s="78"/>
      <c r="L76" s="78"/>
      <c r="M76" s="78"/>
      <c r="N76" s="78"/>
      <c r="O76" s="78" t="s">
        <v>229</v>
      </c>
      <c r="P76" s="78">
        <v>1</v>
      </c>
      <c r="Q76" s="78"/>
      <c r="R76" s="78"/>
      <c r="S76" s="78"/>
      <c r="T76" s="78"/>
    </row>
    <row r="77" spans="1:20" ht="15">
      <c r="A77" s="78" t="s">
        <v>248</v>
      </c>
      <c r="B77" s="78">
        <v>6</v>
      </c>
      <c r="C77" s="78" t="s">
        <v>230</v>
      </c>
      <c r="D77" s="78">
        <v>4</v>
      </c>
      <c r="E77" s="78" t="s">
        <v>265</v>
      </c>
      <c r="F77" s="78">
        <v>1</v>
      </c>
      <c r="G77" s="78" t="s">
        <v>272</v>
      </c>
      <c r="H77" s="78">
        <v>1</v>
      </c>
      <c r="I77" s="78" t="s">
        <v>270</v>
      </c>
      <c r="J77" s="78">
        <v>3</v>
      </c>
      <c r="K77" s="78"/>
      <c r="L77" s="78"/>
      <c r="M77" s="78"/>
      <c r="N77" s="78"/>
      <c r="O77" s="78" t="s">
        <v>274</v>
      </c>
      <c r="P77" s="78">
        <v>1</v>
      </c>
      <c r="Q77" s="78"/>
      <c r="R77" s="78"/>
      <c r="S77" s="78"/>
      <c r="T77" s="78"/>
    </row>
    <row r="78" spans="1:20" ht="15">
      <c r="A78" s="78" t="s">
        <v>224</v>
      </c>
      <c r="B78" s="78">
        <v>5</v>
      </c>
      <c r="C78" s="78" t="s">
        <v>236</v>
      </c>
      <c r="D78" s="78">
        <v>3</v>
      </c>
      <c r="E78" s="78" t="s">
        <v>264</v>
      </c>
      <c r="F78" s="78">
        <v>1</v>
      </c>
      <c r="G78" s="78"/>
      <c r="H78" s="78"/>
      <c r="I78" s="78" t="s">
        <v>237</v>
      </c>
      <c r="J78" s="78">
        <v>3</v>
      </c>
      <c r="K78" s="78"/>
      <c r="L78" s="78"/>
      <c r="M78" s="78"/>
      <c r="N78" s="78"/>
      <c r="O78" s="78" t="s">
        <v>246</v>
      </c>
      <c r="P78" s="78">
        <v>1</v>
      </c>
      <c r="Q78" s="78"/>
      <c r="R78" s="78"/>
      <c r="S78" s="78"/>
      <c r="T78" s="78"/>
    </row>
    <row r="79" spans="1:20" ht="15">
      <c r="A79" s="78" t="s">
        <v>251</v>
      </c>
      <c r="B79" s="78">
        <v>4</v>
      </c>
      <c r="C79" s="78" t="s">
        <v>276</v>
      </c>
      <c r="D79" s="78">
        <v>3</v>
      </c>
      <c r="E79" s="78" t="s">
        <v>263</v>
      </c>
      <c r="F79" s="78">
        <v>1</v>
      </c>
      <c r="G79" s="78"/>
      <c r="H79" s="78"/>
      <c r="I79" s="78" t="s">
        <v>228</v>
      </c>
      <c r="J79" s="78">
        <v>2</v>
      </c>
      <c r="K79" s="78"/>
      <c r="L79" s="78"/>
      <c r="M79" s="78"/>
      <c r="N79" s="78"/>
      <c r="O79" s="78" t="s">
        <v>273</v>
      </c>
      <c r="P79" s="78">
        <v>1</v>
      </c>
      <c r="Q79" s="78"/>
      <c r="R79" s="78"/>
      <c r="S79" s="78"/>
      <c r="T79" s="78"/>
    </row>
    <row r="80" spans="1:20" ht="15">
      <c r="A80" s="78" t="s">
        <v>258</v>
      </c>
      <c r="B80" s="78">
        <v>4</v>
      </c>
      <c r="C80" s="78" t="s">
        <v>214</v>
      </c>
      <c r="D80" s="78">
        <v>2</v>
      </c>
      <c r="E80" s="78" t="s">
        <v>262</v>
      </c>
      <c r="F80" s="78">
        <v>1</v>
      </c>
      <c r="G80" s="78"/>
      <c r="H80" s="78"/>
      <c r="I80" s="78" t="s">
        <v>212</v>
      </c>
      <c r="J80" s="78">
        <v>1</v>
      </c>
      <c r="K80" s="78"/>
      <c r="L80" s="78"/>
      <c r="M80" s="78"/>
      <c r="N80" s="78"/>
      <c r="O80" s="78"/>
      <c r="P80" s="78"/>
      <c r="Q80" s="78"/>
      <c r="R80" s="78"/>
      <c r="S80" s="78"/>
      <c r="T80" s="78"/>
    </row>
    <row r="81" spans="1:20" ht="15">
      <c r="A81" s="78" t="s">
        <v>236</v>
      </c>
      <c r="B81" s="78">
        <v>4</v>
      </c>
      <c r="C81" s="78" t="s">
        <v>275</v>
      </c>
      <c r="D81" s="78">
        <v>2</v>
      </c>
      <c r="E81" s="78" t="s">
        <v>261</v>
      </c>
      <c r="F81" s="78">
        <v>1</v>
      </c>
      <c r="G81" s="78"/>
      <c r="H81" s="78"/>
      <c r="I81" s="78" t="s">
        <v>248</v>
      </c>
      <c r="J81" s="78">
        <v>1</v>
      </c>
      <c r="K81" s="78"/>
      <c r="L81" s="78"/>
      <c r="M81" s="78"/>
      <c r="N81" s="78"/>
      <c r="O81" s="78"/>
      <c r="P81" s="78"/>
      <c r="Q81" s="78"/>
      <c r="R81" s="78"/>
      <c r="S81" s="78"/>
      <c r="T81" s="78"/>
    </row>
    <row r="82" spans="1:20" ht="15">
      <c r="A82" s="78" t="s">
        <v>230</v>
      </c>
      <c r="B82" s="78">
        <v>4</v>
      </c>
      <c r="C82" s="78" t="s">
        <v>249</v>
      </c>
      <c r="D82" s="78">
        <v>1</v>
      </c>
      <c r="E82" s="78" t="s">
        <v>260</v>
      </c>
      <c r="F82" s="78">
        <v>1</v>
      </c>
      <c r="G82" s="78"/>
      <c r="H82" s="78"/>
      <c r="I82" s="78" t="s">
        <v>223</v>
      </c>
      <c r="J82" s="78">
        <v>1</v>
      </c>
      <c r="K82" s="78"/>
      <c r="L82" s="78"/>
      <c r="M82" s="78"/>
      <c r="N82" s="78"/>
      <c r="O82" s="78"/>
      <c r="P82" s="78"/>
      <c r="Q82" s="78"/>
      <c r="R82" s="78"/>
      <c r="S82" s="78"/>
      <c r="T82" s="78"/>
    </row>
    <row r="85" spans="1:20" ht="15" customHeight="1">
      <c r="A85" s="13" t="s">
        <v>1397</v>
      </c>
      <c r="B85" s="13" t="s">
        <v>1133</v>
      </c>
      <c r="C85" s="13" t="s">
        <v>1398</v>
      </c>
      <c r="D85" s="13" t="s">
        <v>1136</v>
      </c>
      <c r="E85" s="13" t="s">
        <v>1399</v>
      </c>
      <c r="F85" s="13" t="s">
        <v>1138</v>
      </c>
      <c r="G85" s="13" t="s">
        <v>1400</v>
      </c>
      <c r="H85" s="13" t="s">
        <v>1140</v>
      </c>
      <c r="I85" s="13" t="s">
        <v>1401</v>
      </c>
      <c r="J85" s="13" t="s">
        <v>1142</v>
      </c>
      <c r="K85" s="13" t="s">
        <v>1402</v>
      </c>
      <c r="L85" s="13" t="s">
        <v>1144</v>
      </c>
      <c r="M85" s="13" t="s">
        <v>1403</v>
      </c>
      <c r="N85" s="13" t="s">
        <v>1146</v>
      </c>
      <c r="O85" s="13" t="s">
        <v>1404</v>
      </c>
      <c r="P85" s="13" t="s">
        <v>1149</v>
      </c>
      <c r="Q85" s="13" t="s">
        <v>1405</v>
      </c>
      <c r="R85" s="13" t="s">
        <v>1151</v>
      </c>
      <c r="S85" s="13" t="s">
        <v>1406</v>
      </c>
      <c r="T85" s="13" t="s">
        <v>1152</v>
      </c>
    </row>
    <row r="86" spans="1:20" ht="15">
      <c r="A86" s="114" t="s">
        <v>217</v>
      </c>
      <c r="B86" s="78">
        <v>345157</v>
      </c>
      <c r="C86" s="114" t="s">
        <v>217</v>
      </c>
      <c r="D86" s="78">
        <v>345157</v>
      </c>
      <c r="E86" s="114" t="s">
        <v>264</v>
      </c>
      <c r="F86" s="78">
        <v>30466</v>
      </c>
      <c r="G86" s="114" t="s">
        <v>239</v>
      </c>
      <c r="H86" s="78">
        <v>43909</v>
      </c>
      <c r="I86" s="114" t="s">
        <v>221</v>
      </c>
      <c r="J86" s="78">
        <v>44873</v>
      </c>
      <c r="K86" s="114" t="s">
        <v>225</v>
      </c>
      <c r="L86" s="78">
        <v>4458</v>
      </c>
      <c r="M86" s="114" t="s">
        <v>234</v>
      </c>
      <c r="N86" s="78">
        <v>8080</v>
      </c>
      <c r="O86" s="114" t="s">
        <v>274</v>
      </c>
      <c r="P86" s="78">
        <v>43955</v>
      </c>
      <c r="Q86" s="114" t="s">
        <v>256</v>
      </c>
      <c r="R86" s="78">
        <v>1916</v>
      </c>
      <c r="S86" s="114" t="s">
        <v>254</v>
      </c>
      <c r="T86" s="78">
        <v>1635</v>
      </c>
    </row>
    <row r="87" spans="1:20" ht="15">
      <c r="A87" s="114" t="s">
        <v>249</v>
      </c>
      <c r="B87" s="78">
        <v>145270</v>
      </c>
      <c r="C87" s="114" t="s">
        <v>249</v>
      </c>
      <c r="D87" s="78">
        <v>145270</v>
      </c>
      <c r="E87" s="114" t="s">
        <v>250</v>
      </c>
      <c r="F87" s="78">
        <v>21576</v>
      </c>
      <c r="G87" s="114" t="s">
        <v>235</v>
      </c>
      <c r="H87" s="78">
        <v>12978</v>
      </c>
      <c r="I87" s="114" t="s">
        <v>270</v>
      </c>
      <c r="J87" s="78">
        <v>18840</v>
      </c>
      <c r="K87" s="114" t="s">
        <v>251</v>
      </c>
      <c r="L87" s="78">
        <v>3554</v>
      </c>
      <c r="M87" s="114" t="s">
        <v>240</v>
      </c>
      <c r="N87" s="78">
        <v>6083</v>
      </c>
      <c r="O87" s="114" t="s">
        <v>242</v>
      </c>
      <c r="P87" s="78">
        <v>978</v>
      </c>
      <c r="Q87" s="114" t="s">
        <v>214</v>
      </c>
      <c r="R87" s="78">
        <v>361</v>
      </c>
      <c r="S87" s="114" t="s">
        <v>255</v>
      </c>
      <c r="T87" s="78">
        <v>859</v>
      </c>
    </row>
    <row r="88" spans="1:20" ht="15">
      <c r="A88" s="114" t="s">
        <v>221</v>
      </c>
      <c r="B88" s="78">
        <v>44873</v>
      </c>
      <c r="C88" s="114" t="s">
        <v>215</v>
      </c>
      <c r="D88" s="78">
        <v>19620</v>
      </c>
      <c r="E88" s="114" t="s">
        <v>266</v>
      </c>
      <c r="F88" s="78">
        <v>21572</v>
      </c>
      <c r="G88" s="114" t="s">
        <v>238</v>
      </c>
      <c r="H88" s="78">
        <v>1265</v>
      </c>
      <c r="I88" s="114" t="s">
        <v>237</v>
      </c>
      <c r="J88" s="78">
        <v>14152</v>
      </c>
      <c r="K88" s="114" t="s">
        <v>219</v>
      </c>
      <c r="L88" s="78">
        <v>1112</v>
      </c>
      <c r="M88" s="114" t="s">
        <v>231</v>
      </c>
      <c r="N88" s="78">
        <v>1458</v>
      </c>
      <c r="O88" s="114" t="s">
        <v>273</v>
      </c>
      <c r="P88" s="78">
        <v>473</v>
      </c>
      <c r="Q88" s="114" t="s">
        <v>257</v>
      </c>
      <c r="R88" s="78">
        <v>302</v>
      </c>
      <c r="S88" s="114"/>
      <c r="T88" s="78"/>
    </row>
    <row r="89" spans="1:20" ht="15">
      <c r="A89" s="114" t="s">
        <v>274</v>
      </c>
      <c r="B89" s="78">
        <v>43955</v>
      </c>
      <c r="C89" s="114" t="s">
        <v>246</v>
      </c>
      <c r="D89" s="78">
        <v>7501</v>
      </c>
      <c r="E89" s="114" t="s">
        <v>220</v>
      </c>
      <c r="F89" s="78">
        <v>16136</v>
      </c>
      <c r="G89" s="114" t="s">
        <v>232</v>
      </c>
      <c r="H89" s="78">
        <v>923</v>
      </c>
      <c r="I89" s="114" t="s">
        <v>271</v>
      </c>
      <c r="J89" s="78">
        <v>3982</v>
      </c>
      <c r="K89" s="114" t="s">
        <v>253</v>
      </c>
      <c r="L89" s="78">
        <v>281</v>
      </c>
      <c r="M89" s="114" t="s">
        <v>233</v>
      </c>
      <c r="N89" s="78">
        <v>1062</v>
      </c>
      <c r="O89" s="114" t="s">
        <v>236</v>
      </c>
      <c r="P89" s="78">
        <v>48</v>
      </c>
      <c r="Q89" s="114"/>
      <c r="R89" s="78"/>
      <c r="S89" s="114"/>
      <c r="T89" s="78"/>
    </row>
    <row r="90" spans="1:20" ht="15">
      <c r="A90" s="114" t="s">
        <v>239</v>
      </c>
      <c r="B90" s="78">
        <v>43909</v>
      </c>
      <c r="C90" s="114" t="s">
        <v>278</v>
      </c>
      <c r="D90" s="78">
        <v>6139</v>
      </c>
      <c r="E90" s="114" t="s">
        <v>268</v>
      </c>
      <c r="F90" s="78">
        <v>13656</v>
      </c>
      <c r="G90" s="114" t="s">
        <v>243</v>
      </c>
      <c r="H90" s="78">
        <v>422</v>
      </c>
      <c r="I90" s="114" t="s">
        <v>213</v>
      </c>
      <c r="J90" s="78">
        <v>2937</v>
      </c>
      <c r="K90" s="114" t="s">
        <v>252</v>
      </c>
      <c r="L90" s="78">
        <v>234</v>
      </c>
      <c r="M90" s="114" t="s">
        <v>248</v>
      </c>
      <c r="N90" s="78">
        <v>287</v>
      </c>
      <c r="O90" s="114"/>
      <c r="P90" s="78"/>
      <c r="Q90" s="114"/>
      <c r="R90" s="78"/>
      <c r="S90" s="114"/>
      <c r="T90" s="78"/>
    </row>
    <row r="91" spans="1:20" ht="15">
      <c r="A91" s="114" t="s">
        <v>264</v>
      </c>
      <c r="B91" s="78">
        <v>30466</v>
      </c>
      <c r="C91" s="114" t="s">
        <v>276</v>
      </c>
      <c r="D91" s="78">
        <v>5146</v>
      </c>
      <c r="E91" s="114" t="s">
        <v>261</v>
      </c>
      <c r="F91" s="78">
        <v>8028</v>
      </c>
      <c r="G91" s="114" t="s">
        <v>241</v>
      </c>
      <c r="H91" s="78">
        <v>288</v>
      </c>
      <c r="I91" s="114" t="s">
        <v>223</v>
      </c>
      <c r="J91" s="78">
        <v>2841</v>
      </c>
      <c r="K91" s="114"/>
      <c r="L91" s="78"/>
      <c r="M91" s="114"/>
      <c r="N91" s="78"/>
      <c r="O91" s="114"/>
      <c r="P91" s="78"/>
      <c r="Q91" s="114"/>
      <c r="R91" s="78"/>
      <c r="S91" s="114"/>
      <c r="T91" s="78"/>
    </row>
    <row r="92" spans="1:20" ht="15">
      <c r="A92" s="114" t="s">
        <v>250</v>
      </c>
      <c r="B92" s="78">
        <v>21576</v>
      </c>
      <c r="C92" s="114" t="s">
        <v>228</v>
      </c>
      <c r="D92" s="78">
        <v>2579</v>
      </c>
      <c r="E92" s="114" t="s">
        <v>260</v>
      </c>
      <c r="F92" s="78">
        <v>6943</v>
      </c>
      <c r="G92" s="114" t="s">
        <v>245</v>
      </c>
      <c r="H92" s="78">
        <v>45</v>
      </c>
      <c r="I92" s="114" t="s">
        <v>222</v>
      </c>
      <c r="J92" s="78">
        <v>2226</v>
      </c>
      <c r="K92" s="114"/>
      <c r="L92" s="78"/>
      <c r="M92" s="114"/>
      <c r="N92" s="78"/>
      <c r="O92" s="114"/>
      <c r="P92" s="78"/>
      <c r="Q92" s="114"/>
      <c r="R92" s="78"/>
      <c r="S92" s="114"/>
      <c r="T92" s="78"/>
    </row>
    <row r="93" spans="1:20" ht="15">
      <c r="A93" s="114" t="s">
        <v>266</v>
      </c>
      <c r="B93" s="78">
        <v>21572</v>
      </c>
      <c r="C93" s="114" t="s">
        <v>229</v>
      </c>
      <c r="D93" s="78">
        <v>2431</v>
      </c>
      <c r="E93" s="114" t="s">
        <v>259</v>
      </c>
      <c r="F93" s="78">
        <v>6265</v>
      </c>
      <c r="G93" s="114" t="s">
        <v>244</v>
      </c>
      <c r="H93" s="78">
        <v>5</v>
      </c>
      <c r="I93" s="114" t="s">
        <v>212</v>
      </c>
      <c r="J93" s="78">
        <v>588</v>
      </c>
      <c r="K93" s="114"/>
      <c r="L93" s="78"/>
      <c r="M93" s="114"/>
      <c r="N93" s="78"/>
      <c r="O93" s="114"/>
      <c r="P93" s="78"/>
      <c r="Q93" s="114"/>
      <c r="R93" s="78"/>
      <c r="S93" s="114"/>
      <c r="T93" s="78"/>
    </row>
    <row r="94" spans="1:20" ht="15">
      <c r="A94" s="114" t="s">
        <v>215</v>
      </c>
      <c r="B94" s="78">
        <v>19620</v>
      </c>
      <c r="C94" s="114" t="s">
        <v>279</v>
      </c>
      <c r="D94" s="78">
        <v>2130</v>
      </c>
      <c r="E94" s="114" t="s">
        <v>262</v>
      </c>
      <c r="F94" s="78">
        <v>4037</v>
      </c>
      <c r="G94" s="114" t="s">
        <v>272</v>
      </c>
      <c r="H94" s="78">
        <v>1</v>
      </c>
      <c r="I94" s="114" t="s">
        <v>224</v>
      </c>
      <c r="J94" s="78">
        <v>492</v>
      </c>
      <c r="K94" s="114"/>
      <c r="L94" s="78"/>
      <c r="M94" s="114"/>
      <c r="N94" s="78"/>
      <c r="O94" s="114"/>
      <c r="P94" s="78"/>
      <c r="Q94" s="114"/>
      <c r="R94" s="78"/>
      <c r="S94" s="114"/>
      <c r="T94" s="78"/>
    </row>
    <row r="95" spans="1:20" ht="15">
      <c r="A95" s="114" t="s">
        <v>270</v>
      </c>
      <c r="B95" s="78">
        <v>18840</v>
      </c>
      <c r="C95" s="114" t="s">
        <v>258</v>
      </c>
      <c r="D95" s="78">
        <v>1942</v>
      </c>
      <c r="E95" s="114" t="s">
        <v>267</v>
      </c>
      <c r="F95" s="78">
        <v>3074</v>
      </c>
      <c r="G95" s="114"/>
      <c r="H95" s="78"/>
      <c r="I95" s="114"/>
      <c r="J95" s="78"/>
      <c r="K95" s="114"/>
      <c r="L95" s="78"/>
      <c r="M95" s="114"/>
      <c r="N95" s="78"/>
      <c r="O95" s="114"/>
      <c r="P95" s="78"/>
      <c r="Q95" s="114"/>
      <c r="R95" s="78"/>
      <c r="S95" s="114"/>
      <c r="T95" s="78"/>
    </row>
  </sheetData>
  <hyperlinks>
    <hyperlink ref="A2" r:id="rId1" display="http://ateriat.com/"/>
    <hyperlink ref="A3" r:id="rId2" display="https://businesstampere.com/fi/?event=messumatka-teknologia-19-messuille-helsinkiin"/>
    <hyperlink ref="A4" r:id="rId3" display="https://smarttampere.fi/tampereen-seudun-tekoalykartoitus-kerro-yrityksesi-tekoalykehityksen-tilasta-ja-toiveista/"/>
    <hyperlink ref="A5" r:id="rId4" display="https://www.tampere.fi/tampereen-kaupunki/ajankohtaista/artikkelit/2019/10/28102019_1.html"/>
    <hyperlink ref="A6" r:id="rId5" display="https://bddy.me/2NcITuI"/>
    <hyperlink ref="A7" r:id="rId6" display="http://r.socialstudio.radian6.com/64aef2fe-272c-47d1-a6bd-6f5573dce567"/>
    <hyperlink ref="A8" r:id="rId7" display="https://www.kauppalehti.fi/uutiset/kiinan-alypuhelinjatti-xiaomi-avaa-tutkimusyksikon-tampereelle-kamerayksikosta-tulee-yhtion-suurin-kiinan-ulkopuolella/92164711-a654-4966-8532-c52612c1ffe1?ref=twitter:e5cd"/>
    <hyperlink ref="A9" r:id="rId8" display="https://businesstampere.com/fi/alypuhelinjatti-xiaomi-avaa-alypuhelinkameroiden-tutkimus-ja-tuotekehitysyksikon-tampereelle/"/>
    <hyperlink ref="A10" r:id="rId9" display="https://smarttampere.fi/fima-kutsui-xenomatixn-demonstroimaan-solid-state-lidar-teknologiaansa-tampereen-yliopistolle/"/>
    <hyperlink ref="A11" r:id="rId10" display="https://www.eventbrite.com/e/food-tech-hackathon-tickets-79334532723"/>
    <hyperlink ref="C2" r:id="rId11" display="https://businesstampere.com/fi/?event=messumatka-teknologia-19-messuille-helsinkiin"/>
    <hyperlink ref="C3" r:id="rId12" display="https://businesstampere.com/fi/tampereen-seudulla-on-maailmanluokan-osaamista-autoteollisuuden-tarpeisiin/"/>
    <hyperlink ref="C4" r:id="rId13" display="https://businesstampere.com/fi/alypuhelinjatti-xiaomi-avaa-alypuhelinkameroiden-tutkimus-ja-tuotekehitysyksikon-tampereelle/"/>
    <hyperlink ref="C5" r:id="rId14" display="https://www.kauppalehti.fi/uutiset/kiinan-alypuhelinjatti-xiaomi-avaa-tutkimusyksikon-tampereelle-kamerayksikosta-tulee-yhtion-suurin-kiinan-ulkopuolella/92164711-a654-4966-8532-c52612c1ffe1?ref=twitter:e5cd"/>
    <hyperlink ref="C6" r:id="rId15" display="https://smarttampere.fi/fima-kutsui-xenomatixn-demonstroimaan-solid-state-lidar-teknologiaansa-tampereen-yliopistolle/"/>
    <hyperlink ref="C7" r:id="rId16" display="https://businesstampere.com/fi/?event=teollisuus-ja-kyber-hankevalmistelun-aloitustilaisuus"/>
    <hyperlink ref="C8" r:id="rId17" display="https://smarttampere.fi/tampereen-seudun-tekoalykartoitus-kerro-yrityksesi-tekoalykehityksen-tilasta-ja-toiveista/"/>
    <hyperlink ref="E2" r:id="rId18" display="https://www.businessfinland.fi/ajankohtaista/uutiset/tiedotteet/2019/valmistavan-teollisuuden-kilpailukykya-nostetaan-business-finlandin-uudella-ohjelmalla/"/>
    <hyperlink ref="G2" r:id="rId19" display="http://ateriat.com/"/>
    <hyperlink ref="G3" r:id="rId20" display="https://www.eventbrite.com/e/food-tech-hackathon-tickets-79334532723"/>
    <hyperlink ref="I2" r:id="rId21" display="https://www.aamulehti.fi/a/4e2edc17-9542-4b0e-96f5-5e10f2f8e67f?c=1522737894164"/>
    <hyperlink ref="I3" r:id="rId22" display="https://smartregions3.com/"/>
    <hyperlink ref="K2" r:id="rId23" display="https://bddy.me/2NcITuI"/>
    <hyperlink ref="K3" r:id="rId24" display="http://r.socialstudio.radian6.com/64aef2fe-272c-47d1-a6bd-6f5573dce567"/>
    <hyperlink ref="O2" r:id="rId25" display="https://www.lyyti.fi/questions/3f7613653f"/>
    <hyperlink ref="O3" r:id="rId26" display="https://smarttampere.fi/tampereen-seudun-tekoalykartoitus-kerro-yrityksesi-tekoalykehityksen-tilasta-ja-toiveista/"/>
    <hyperlink ref="S2" r:id="rId27" display="https://www.tampere.fi/tampereen-kaupunki/ajankohtaista/artikkelit/2019/10/28102019_1.html"/>
  </hyperlinks>
  <printOptions/>
  <pageMargins left="0.7" right="0.7" top="0.75" bottom="0.75" header="0.3" footer="0.3"/>
  <pageSetup orientation="portrait" paperSize="9"/>
  <tableParts>
    <tablePart r:id="rId29"/>
    <tablePart r:id="rId31"/>
    <tablePart r:id="rId32"/>
    <tablePart r:id="rId30"/>
    <tablePart r:id="rId33"/>
    <tablePart r:id="rId35"/>
    <tablePart r:id="rId28"/>
    <tablePart r:id="rId3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1496</v>
      </c>
      <c r="B1" s="13" t="s">
        <v>1641</v>
      </c>
      <c r="C1" s="13" t="s">
        <v>1642</v>
      </c>
      <c r="D1" s="13" t="s">
        <v>144</v>
      </c>
      <c r="E1" s="13" t="s">
        <v>1644</v>
      </c>
      <c r="F1" s="13" t="s">
        <v>1645</v>
      </c>
      <c r="G1" s="13" t="s">
        <v>1646</v>
      </c>
    </row>
    <row r="2" spans="1:7" ht="15">
      <c r="A2" s="78" t="s">
        <v>1207</v>
      </c>
      <c r="B2" s="78">
        <v>9</v>
      </c>
      <c r="C2" s="117">
        <v>0.0076335877862595426</v>
      </c>
      <c r="D2" s="78" t="s">
        <v>1643</v>
      </c>
      <c r="E2" s="78"/>
      <c r="F2" s="78"/>
      <c r="G2" s="78"/>
    </row>
    <row r="3" spans="1:7" ht="15">
      <c r="A3" s="78" t="s">
        <v>1208</v>
      </c>
      <c r="B3" s="78">
        <v>0</v>
      </c>
      <c r="C3" s="117">
        <v>0</v>
      </c>
      <c r="D3" s="78" t="s">
        <v>1643</v>
      </c>
      <c r="E3" s="78"/>
      <c r="F3" s="78"/>
      <c r="G3" s="78"/>
    </row>
    <row r="4" spans="1:7" ht="15">
      <c r="A4" s="78" t="s">
        <v>1209</v>
      </c>
      <c r="B4" s="78">
        <v>0</v>
      </c>
      <c r="C4" s="117">
        <v>0</v>
      </c>
      <c r="D4" s="78" t="s">
        <v>1643</v>
      </c>
      <c r="E4" s="78"/>
      <c r="F4" s="78"/>
      <c r="G4" s="78"/>
    </row>
    <row r="5" spans="1:7" ht="15">
      <c r="A5" s="78" t="s">
        <v>1210</v>
      </c>
      <c r="B5" s="78">
        <v>1170</v>
      </c>
      <c r="C5" s="117">
        <v>0.9923664122137404</v>
      </c>
      <c r="D5" s="78" t="s">
        <v>1643</v>
      </c>
      <c r="E5" s="78"/>
      <c r="F5" s="78"/>
      <c r="G5" s="78"/>
    </row>
    <row r="6" spans="1:7" ht="15">
      <c r="A6" s="78" t="s">
        <v>1211</v>
      </c>
      <c r="B6" s="78">
        <v>1179</v>
      </c>
      <c r="C6" s="117">
        <v>1</v>
      </c>
      <c r="D6" s="78" t="s">
        <v>1643</v>
      </c>
      <c r="E6" s="78"/>
      <c r="F6" s="78"/>
      <c r="G6" s="78"/>
    </row>
    <row r="7" spans="1:7" ht="15">
      <c r="A7" s="84" t="s">
        <v>1212</v>
      </c>
      <c r="B7" s="84">
        <v>30</v>
      </c>
      <c r="C7" s="118">
        <v>0.012431647050711024</v>
      </c>
      <c r="D7" s="84" t="s">
        <v>1643</v>
      </c>
      <c r="E7" s="84" t="b">
        <v>0</v>
      </c>
      <c r="F7" s="84" t="b">
        <v>0</v>
      </c>
      <c r="G7" s="84" t="b">
        <v>0</v>
      </c>
    </row>
    <row r="8" spans="1:7" ht="15">
      <c r="A8" s="84" t="s">
        <v>246</v>
      </c>
      <c r="B8" s="84">
        <v>21</v>
      </c>
      <c r="C8" s="118">
        <v>0.010196640710592158</v>
      </c>
      <c r="D8" s="84" t="s">
        <v>1643</v>
      </c>
      <c r="E8" s="84" t="b">
        <v>0</v>
      </c>
      <c r="F8" s="84" t="b">
        <v>0</v>
      </c>
      <c r="G8" s="84" t="b">
        <v>0</v>
      </c>
    </row>
    <row r="9" spans="1:7" ht="15">
      <c r="A9" s="84" t="s">
        <v>1213</v>
      </c>
      <c r="B9" s="84">
        <v>13</v>
      </c>
      <c r="C9" s="118">
        <v>0.00885693101465737</v>
      </c>
      <c r="D9" s="84" t="s">
        <v>1643</v>
      </c>
      <c r="E9" s="84" t="b">
        <v>0</v>
      </c>
      <c r="F9" s="84" t="b">
        <v>0</v>
      </c>
      <c r="G9" s="84" t="b">
        <v>0</v>
      </c>
    </row>
    <row r="10" spans="1:7" ht="15">
      <c r="A10" s="84" t="s">
        <v>228</v>
      </c>
      <c r="B10" s="84">
        <v>12</v>
      </c>
      <c r="C10" s="118">
        <v>0.008567682458905606</v>
      </c>
      <c r="D10" s="84" t="s">
        <v>1643</v>
      </c>
      <c r="E10" s="84" t="b">
        <v>0</v>
      </c>
      <c r="F10" s="84" t="b">
        <v>0</v>
      </c>
      <c r="G10" s="84" t="b">
        <v>0</v>
      </c>
    </row>
    <row r="11" spans="1:7" ht="15">
      <c r="A11" s="84" t="s">
        <v>1214</v>
      </c>
      <c r="B11" s="84">
        <v>12</v>
      </c>
      <c r="C11" s="118">
        <v>0.008567682458905606</v>
      </c>
      <c r="D11" s="84" t="s">
        <v>1643</v>
      </c>
      <c r="E11" s="84" t="b">
        <v>0</v>
      </c>
      <c r="F11" s="84" t="b">
        <v>0</v>
      </c>
      <c r="G11" s="84" t="b">
        <v>0</v>
      </c>
    </row>
    <row r="12" spans="1:7" ht="15">
      <c r="A12" s="84" t="s">
        <v>1216</v>
      </c>
      <c r="B12" s="84">
        <v>11</v>
      </c>
      <c r="C12" s="118">
        <v>0.008244380132865914</v>
      </c>
      <c r="D12" s="84" t="s">
        <v>1643</v>
      </c>
      <c r="E12" s="84" t="b">
        <v>0</v>
      </c>
      <c r="F12" s="84" t="b">
        <v>0</v>
      </c>
      <c r="G12" s="84" t="b">
        <v>0</v>
      </c>
    </row>
    <row r="13" spans="1:7" ht="15">
      <c r="A13" s="84" t="s">
        <v>1217</v>
      </c>
      <c r="B13" s="84">
        <v>10</v>
      </c>
      <c r="C13" s="118">
        <v>0.007883920025726084</v>
      </c>
      <c r="D13" s="84" t="s">
        <v>1643</v>
      </c>
      <c r="E13" s="84" t="b">
        <v>0</v>
      </c>
      <c r="F13" s="84" t="b">
        <v>0</v>
      </c>
      <c r="G13" s="84" t="b">
        <v>0</v>
      </c>
    </row>
    <row r="14" spans="1:7" ht="15">
      <c r="A14" s="84" t="s">
        <v>1230</v>
      </c>
      <c r="B14" s="84">
        <v>10</v>
      </c>
      <c r="C14" s="118">
        <v>0.007883920025726084</v>
      </c>
      <c r="D14" s="84" t="s">
        <v>1643</v>
      </c>
      <c r="E14" s="84" t="b">
        <v>0</v>
      </c>
      <c r="F14" s="84" t="b">
        <v>0</v>
      </c>
      <c r="G14" s="84" t="b">
        <v>0</v>
      </c>
    </row>
    <row r="15" spans="1:7" ht="15">
      <c r="A15" s="84" t="s">
        <v>248</v>
      </c>
      <c r="B15" s="84">
        <v>10</v>
      </c>
      <c r="C15" s="118">
        <v>0.007883920025726084</v>
      </c>
      <c r="D15" s="84" t="s">
        <v>1643</v>
      </c>
      <c r="E15" s="84" t="b">
        <v>0</v>
      </c>
      <c r="F15" s="84" t="b">
        <v>0</v>
      </c>
      <c r="G15" s="84" t="b">
        <v>0</v>
      </c>
    </row>
    <row r="16" spans="1:7" ht="15">
      <c r="A16" s="84" t="s">
        <v>229</v>
      </c>
      <c r="B16" s="84">
        <v>10</v>
      </c>
      <c r="C16" s="118">
        <v>0.009339765514313895</v>
      </c>
      <c r="D16" s="84" t="s">
        <v>1643</v>
      </c>
      <c r="E16" s="84" t="b">
        <v>0</v>
      </c>
      <c r="F16" s="84" t="b">
        <v>0</v>
      </c>
      <c r="G16" s="84" t="b">
        <v>0</v>
      </c>
    </row>
    <row r="17" spans="1:7" ht="15">
      <c r="A17" s="84" t="s">
        <v>1244</v>
      </c>
      <c r="B17" s="84">
        <v>8</v>
      </c>
      <c r="C17" s="118">
        <v>0.007035782734927155</v>
      </c>
      <c r="D17" s="84" t="s">
        <v>1643</v>
      </c>
      <c r="E17" s="84" t="b">
        <v>0</v>
      </c>
      <c r="F17" s="84" t="b">
        <v>0</v>
      </c>
      <c r="G17" s="84" t="b">
        <v>0</v>
      </c>
    </row>
    <row r="18" spans="1:7" ht="15">
      <c r="A18" s="84" t="s">
        <v>1254</v>
      </c>
      <c r="B18" s="84">
        <v>8</v>
      </c>
      <c r="C18" s="118">
        <v>0.007035782734927155</v>
      </c>
      <c r="D18" s="84" t="s">
        <v>1643</v>
      </c>
      <c r="E18" s="84" t="b">
        <v>0</v>
      </c>
      <c r="F18" s="84" t="b">
        <v>0</v>
      </c>
      <c r="G18" s="84" t="b">
        <v>0</v>
      </c>
    </row>
    <row r="19" spans="1:7" ht="15">
      <c r="A19" s="84" t="s">
        <v>1221</v>
      </c>
      <c r="B19" s="84">
        <v>8</v>
      </c>
      <c r="C19" s="118">
        <v>0.007035782734927155</v>
      </c>
      <c r="D19" s="84" t="s">
        <v>1643</v>
      </c>
      <c r="E19" s="84" t="b">
        <v>0</v>
      </c>
      <c r="F19" s="84" t="b">
        <v>0</v>
      </c>
      <c r="G19" s="84" t="b">
        <v>0</v>
      </c>
    </row>
    <row r="20" spans="1:7" ht="15">
      <c r="A20" s="84" t="s">
        <v>1222</v>
      </c>
      <c r="B20" s="84">
        <v>8</v>
      </c>
      <c r="C20" s="118">
        <v>0.007035782734927155</v>
      </c>
      <c r="D20" s="84" t="s">
        <v>1643</v>
      </c>
      <c r="E20" s="84" t="b">
        <v>0</v>
      </c>
      <c r="F20" s="84" t="b">
        <v>0</v>
      </c>
      <c r="G20" s="84" t="b">
        <v>0</v>
      </c>
    </row>
    <row r="21" spans="1:7" ht="15">
      <c r="A21" s="84" t="s">
        <v>1223</v>
      </c>
      <c r="B21" s="84">
        <v>8</v>
      </c>
      <c r="C21" s="118">
        <v>0.007035782734927155</v>
      </c>
      <c r="D21" s="84" t="s">
        <v>1643</v>
      </c>
      <c r="E21" s="84" t="b">
        <v>0</v>
      </c>
      <c r="F21" s="84" t="b">
        <v>0</v>
      </c>
      <c r="G21" s="84" t="b">
        <v>0</v>
      </c>
    </row>
    <row r="22" spans="1:7" ht="15">
      <c r="A22" s="84" t="s">
        <v>1177</v>
      </c>
      <c r="B22" s="84">
        <v>8</v>
      </c>
      <c r="C22" s="118">
        <v>0.007035782734927155</v>
      </c>
      <c r="D22" s="84" t="s">
        <v>1643</v>
      </c>
      <c r="E22" s="84" t="b">
        <v>0</v>
      </c>
      <c r="F22" s="84" t="b">
        <v>0</v>
      </c>
      <c r="G22" s="84" t="b">
        <v>0</v>
      </c>
    </row>
    <row r="23" spans="1:7" ht="15">
      <c r="A23" s="84" t="s">
        <v>1224</v>
      </c>
      <c r="B23" s="84">
        <v>8</v>
      </c>
      <c r="C23" s="118">
        <v>0.007035782734927155</v>
      </c>
      <c r="D23" s="84" t="s">
        <v>1643</v>
      </c>
      <c r="E23" s="84" t="b">
        <v>0</v>
      </c>
      <c r="F23" s="84" t="b">
        <v>0</v>
      </c>
      <c r="G23" s="84" t="b">
        <v>0</v>
      </c>
    </row>
    <row r="24" spans="1:7" ht="15">
      <c r="A24" s="84" t="s">
        <v>1225</v>
      </c>
      <c r="B24" s="84">
        <v>8</v>
      </c>
      <c r="C24" s="118">
        <v>0.007035782734927155</v>
      </c>
      <c r="D24" s="84" t="s">
        <v>1643</v>
      </c>
      <c r="E24" s="84" t="b">
        <v>0</v>
      </c>
      <c r="F24" s="84" t="b">
        <v>0</v>
      </c>
      <c r="G24" s="84" t="b">
        <v>0</v>
      </c>
    </row>
    <row r="25" spans="1:7" ht="15">
      <c r="A25" s="84" t="s">
        <v>1226</v>
      </c>
      <c r="B25" s="84">
        <v>8</v>
      </c>
      <c r="C25" s="118">
        <v>0.007035782734927155</v>
      </c>
      <c r="D25" s="84" t="s">
        <v>1643</v>
      </c>
      <c r="E25" s="84" t="b">
        <v>0</v>
      </c>
      <c r="F25" s="84" t="b">
        <v>0</v>
      </c>
      <c r="G25" s="84" t="b">
        <v>0</v>
      </c>
    </row>
    <row r="26" spans="1:7" ht="15">
      <c r="A26" s="84" t="s">
        <v>1227</v>
      </c>
      <c r="B26" s="84">
        <v>8</v>
      </c>
      <c r="C26" s="118">
        <v>0.007035782734927155</v>
      </c>
      <c r="D26" s="84" t="s">
        <v>1643</v>
      </c>
      <c r="E26" s="84" t="b">
        <v>0</v>
      </c>
      <c r="F26" s="84" t="b">
        <v>0</v>
      </c>
      <c r="G26" s="84" t="b">
        <v>0</v>
      </c>
    </row>
    <row r="27" spans="1:7" ht="15">
      <c r="A27" s="84" t="s">
        <v>1228</v>
      </c>
      <c r="B27" s="84">
        <v>8</v>
      </c>
      <c r="C27" s="118">
        <v>0.007035782734927155</v>
      </c>
      <c r="D27" s="84" t="s">
        <v>1643</v>
      </c>
      <c r="E27" s="84" t="b">
        <v>0</v>
      </c>
      <c r="F27" s="84" t="b">
        <v>0</v>
      </c>
      <c r="G27" s="84" t="b">
        <v>0</v>
      </c>
    </row>
    <row r="28" spans="1:7" ht="15">
      <c r="A28" s="84" t="s">
        <v>1497</v>
      </c>
      <c r="B28" s="84">
        <v>8</v>
      </c>
      <c r="C28" s="118">
        <v>0.007035782734927155</v>
      </c>
      <c r="D28" s="84" t="s">
        <v>1643</v>
      </c>
      <c r="E28" s="84" t="b">
        <v>0</v>
      </c>
      <c r="F28" s="84" t="b">
        <v>0</v>
      </c>
      <c r="G28" s="84" t="b">
        <v>0</v>
      </c>
    </row>
    <row r="29" spans="1:7" ht="15">
      <c r="A29" s="84" t="s">
        <v>1498</v>
      </c>
      <c r="B29" s="84">
        <v>8</v>
      </c>
      <c r="C29" s="118">
        <v>0.007035782734927155</v>
      </c>
      <c r="D29" s="84" t="s">
        <v>1643</v>
      </c>
      <c r="E29" s="84" t="b">
        <v>0</v>
      </c>
      <c r="F29" s="84" t="b">
        <v>0</v>
      </c>
      <c r="G29" s="84" t="b">
        <v>0</v>
      </c>
    </row>
    <row r="30" spans="1:7" ht="15">
      <c r="A30" s="84" t="s">
        <v>1499</v>
      </c>
      <c r="B30" s="84">
        <v>8</v>
      </c>
      <c r="C30" s="118">
        <v>0.007035782734927155</v>
      </c>
      <c r="D30" s="84" t="s">
        <v>1643</v>
      </c>
      <c r="E30" s="84" t="b">
        <v>0</v>
      </c>
      <c r="F30" s="84" t="b">
        <v>0</v>
      </c>
      <c r="G30" s="84" t="b">
        <v>0</v>
      </c>
    </row>
    <row r="31" spans="1:7" ht="15">
      <c r="A31" s="84" t="s">
        <v>1500</v>
      </c>
      <c r="B31" s="84">
        <v>8</v>
      </c>
      <c r="C31" s="118">
        <v>0.007035782734927155</v>
      </c>
      <c r="D31" s="84" t="s">
        <v>1643</v>
      </c>
      <c r="E31" s="84" t="b">
        <v>0</v>
      </c>
      <c r="F31" s="84" t="b">
        <v>0</v>
      </c>
      <c r="G31" s="84" t="b">
        <v>0</v>
      </c>
    </row>
    <row r="32" spans="1:7" ht="15">
      <c r="A32" s="84" t="s">
        <v>1501</v>
      </c>
      <c r="B32" s="84">
        <v>8</v>
      </c>
      <c r="C32" s="118">
        <v>0.007035782734927155</v>
      </c>
      <c r="D32" s="84" t="s">
        <v>1643</v>
      </c>
      <c r="E32" s="84" t="b">
        <v>0</v>
      </c>
      <c r="F32" s="84" t="b">
        <v>0</v>
      </c>
      <c r="G32" s="84" t="b">
        <v>0</v>
      </c>
    </row>
    <row r="33" spans="1:7" ht="15">
      <c r="A33" s="84" t="s">
        <v>1502</v>
      </c>
      <c r="B33" s="84">
        <v>8</v>
      </c>
      <c r="C33" s="118">
        <v>0.007035782734927155</v>
      </c>
      <c r="D33" s="84" t="s">
        <v>1643</v>
      </c>
      <c r="E33" s="84" t="b">
        <v>0</v>
      </c>
      <c r="F33" s="84" t="b">
        <v>0</v>
      </c>
      <c r="G33" s="84" t="b">
        <v>0</v>
      </c>
    </row>
    <row r="34" spans="1:7" ht="15">
      <c r="A34" s="84" t="s">
        <v>1503</v>
      </c>
      <c r="B34" s="84">
        <v>8</v>
      </c>
      <c r="C34" s="118">
        <v>0.007035782734927155</v>
      </c>
      <c r="D34" s="84" t="s">
        <v>1643</v>
      </c>
      <c r="E34" s="84" t="b">
        <v>0</v>
      </c>
      <c r="F34" s="84" t="b">
        <v>0</v>
      </c>
      <c r="G34" s="84" t="b">
        <v>0</v>
      </c>
    </row>
    <row r="35" spans="1:7" ht="15">
      <c r="A35" s="84" t="s">
        <v>1504</v>
      </c>
      <c r="B35" s="84">
        <v>8</v>
      </c>
      <c r="C35" s="118">
        <v>0.007035782734927155</v>
      </c>
      <c r="D35" s="84" t="s">
        <v>1643</v>
      </c>
      <c r="E35" s="84" t="b">
        <v>0</v>
      </c>
      <c r="F35" s="84" t="b">
        <v>0</v>
      </c>
      <c r="G35" s="84" t="b">
        <v>0</v>
      </c>
    </row>
    <row r="36" spans="1:7" ht="15">
      <c r="A36" s="84" t="s">
        <v>1232</v>
      </c>
      <c r="B36" s="84">
        <v>7</v>
      </c>
      <c r="C36" s="118">
        <v>0.006537835860019727</v>
      </c>
      <c r="D36" s="84" t="s">
        <v>1643</v>
      </c>
      <c r="E36" s="84" t="b">
        <v>0</v>
      </c>
      <c r="F36" s="84" t="b">
        <v>0</v>
      </c>
      <c r="G36" s="84" t="b">
        <v>0</v>
      </c>
    </row>
    <row r="37" spans="1:7" ht="15">
      <c r="A37" s="84" t="s">
        <v>1236</v>
      </c>
      <c r="B37" s="84">
        <v>7</v>
      </c>
      <c r="C37" s="118">
        <v>0.006537835860019727</v>
      </c>
      <c r="D37" s="84" t="s">
        <v>1643</v>
      </c>
      <c r="E37" s="84" t="b">
        <v>0</v>
      </c>
      <c r="F37" s="84" t="b">
        <v>0</v>
      </c>
      <c r="G37" s="84" t="b">
        <v>0</v>
      </c>
    </row>
    <row r="38" spans="1:7" ht="15">
      <c r="A38" s="84" t="s">
        <v>232</v>
      </c>
      <c r="B38" s="84">
        <v>7</v>
      </c>
      <c r="C38" s="118">
        <v>0.006537835860019727</v>
      </c>
      <c r="D38" s="84" t="s">
        <v>1643</v>
      </c>
      <c r="E38" s="84" t="b">
        <v>0</v>
      </c>
      <c r="F38" s="84" t="b">
        <v>0</v>
      </c>
      <c r="G38" s="84" t="b">
        <v>0</v>
      </c>
    </row>
    <row r="39" spans="1:7" ht="15">
      <c r="A39" s="84" t="s">
        <v>1243</v>
      </c>
      <c r="B39" s="84">
        <v>7</v>
      </c>
      <c r="C39" s="118">
        <v>0.006537835860019727</v>
      </c>
      <c r="D39" s="84" t="s">
        <v>1643</v>
      </c>
      <c r="E39" s="84" t="b">
        <v>0</v>
      </c>
      <c r="F39" s="84" t="b">
        <v>0</v>
      </c>
      <c r="G39" s="84" t="b">
        <v>0</v>
      </c>
    </row>
    <row r="40" spans="1:7" ht="15">
      <c r="A40" s="84" t="s">
        <v>1245</v>
      </c>
      <c r="B40" s="84">
        <v>7</v>
      </c>
      <c r="C40" s="118">
        <v>0.006537835860019727</v>
      </c>
      <c r="D40" s="84" t="s">
        <v>1643</v>
      </c>
      <c r="E40" s="84" t="b">
        <v>0</v>
      </c>
      <c r="F40" s="84" t="b">
        <v>0</v>
      </c>
      <c r="G40" s="84" t="b">
        <v>0</v>
      </c>
    </row>
    <row r="41" spans="1:7" ht="15">
      <c r="A41" s="84" t="s">
        <v>1246</v>
      </c>
      <c r="B41" s="84">
        <v>7</v>
      </c>
      <c r="C41" s="118">
        <v>0.006537835860019727</v>
      </c>
      <c r="D41" s="84" t="s">
        <v>1643</v>
      </c>
      <c r="E41" s="84" t="b">
        <v>0</v>
      </c>
      <c r="F41" s="84" t="b">
        <v>0</v>
      </c>
      <c r="G41" s="84" t="b">
        <v>0</v>
      </c>
    </row>
    <row r="42" spans="1:7" ht="15">
      <c r="A42" s="84" t="s">
        <v>1247</v>
      </c>
      <c r="B42" s="84">
        <v>7</v>
      </c>
      <c r="C42" s="118">
        <v>0.006537835860019727</v>
      </c>
      <c r="D42" s="84" t="s">
        <v>1643</v>
      </c>
      <c r="E42" s="84" t="b">
        <v>0</v>
      </c>
      <c r="F42" s="84" t="b">
        <v>0</v>
      </c>
      <c r="G42" s="84" t="b">
        <v>0</v>
      </c>
    </row>
    <row r="43" spans="1:7" ht="15">
      <c r="A43" s="84" t="s">
        <v>1248</v>
      </c>
      <c r="B43" s="84">
        <v>7</v>
      </c>
      <c r="C43" s="118">
        <v>0.006537835860019727</v>
      </c>
      <c r="D43" s="84" t="s">
        <v>1643</v>
      </c>
      <c r="E43" s="84" t="b">
        <v>0</v>
      </c>
      <c r="F43" s="84" t="b">
        <v>0</v>
      </c>
      <c r="G43" s="84" t="b">
        <v>0</v>
      </c>
    </row>
    <row r="44" spans="1:7" ht="15">
      <c r="A44" s="84" t="s">
        <v>1249</v>
      </c>
      <c r="B44" s="84">
        <v>7</v>
      </c>
      <c r="C44" s="118">
        <v>0.006537835860019727</v>
      </c>
      <c r="D44" s="84" t="s">
        <v>1643</v>
      </c>
      <c r="E44" s="84" t="b">
        <v>0</v>
      </c>
      <c r="F44" s="84" t="b">
        <v>0</v>
      </c>
      <c r="G44" s="84" t="b">
        <v>0</v>
      </c>
    </row>
    <row r="45" spans="1:7" ht="15">
      <c r="A45" s="84" t="s">
        <v>1250</v>
      </c>
      <c r="B45" s="84">
        <v>7</v>
      </c>
      <c r="C45" s="118">
        <v>0.006537835860019727</v>
      </c>
      <c r="D45" s="84" t="s">
        <v>1643</v>
      </c>
      <c r="E45" s="84" t="b">
        <v>0</v>
      </c>
      <c r="F45" s="84" t="b">
        <v>0</v>
      </c>
      <c r="G45" s="84" t="b">
        <v>0</v>
      </c>
    </row>
    <row r="46" spans="1:7" ht="15">
      <c r="A46" s="84" t="s">
        <v>1251</v>
      </c>
      <c r="B46" s="84">
        <v>7</v>
      </c>
      <c r="C46" s="118">
        <v>0.006537835860019727</v>
      </c>
      <c r="D46" s="84" t="s">
        <v>1643</v>
      </c>
      <c r="E46" s="84" t="b">
        <v>0</v>
      </c>
      <c r="F46" s="84" t="b">
        <v>0</v>
      </c>
      <c r="G46" s="84" t="b">
        <v>0</v>
      </c>
    </row>
    <row r="47" spans="1:7" ht="15">
      <c r="A47" s="84" t="s">
        <v>1505</v>
      </c>
      <c r="B47" s="84">
        <v>7</v>
      </c>
      <c r="C47" s="118">
        <v>0.006537835860019727</v>
      </c>
      <c r="D47" s="84" t="s">
        <v>1643</v>
      </c>
      <c r="E47" s="84" t="b">
        <v>0</v>
      </c>
      <c r="F47" s="84" t="b">
        <v>0</v>
      </c>
      <c r="G47" s="84" t="b">
        <v>0</v>
      </c>
    </row>
    <row r="48" spans="1:7" ht="15">
      <c r="A48" s="84" t="s">
        <v>1506</v>
      </c>
      <c r="B48" s="84">
        <v>7</v>
      </c>
      <c r="C48" s="118">
        <v>0.006537835860019727</v>
      </c>
      <c r="D48" s="84" t="s">
        <v>1643</v>
      </c>
      <c r="E48" s="84" t="b">
        <v>0</v>
      </c>
      <c r="F48" s="84" t="b">
        <v>0</v>
      </c>
      <c r="G48" s="84" t="b">
        <v>0</v>
      </c>
    </row>
    <row r="49" spans="1:7" ht="15">
      <c r="A49" s="84" t="s">
        <v>1233</v>
      </c>
      <c r="B49" s="84">
        <v>6</v>
      </c>
      <c r="C49" s="118">
        <v>0.005981378798986531</v>
      </c>
      <c r="D49" s="84" t="s">
        <v>1643</v>
      </c>
      <c r="E49" s="84" t="b">
        <v>0</v>
      </c>
      <c r="F49" s="84" t="b">
        <v>0</v>
      </c>
      <c r="G49" s="84" t="b">
        <v>0</v>
      </c>
    </row>
    <row r="50" spans="1:7" ht="15">
      <c r="A50" s="84" t="s">
        <v>1234</v>
      </c>
      <c r="B50" s="84">
        <v>6</v>
      </c>
      <c r="C50" s="118">
        <v>0.005981378798986531</v>
      </c>
      <c r="D50" s="84" t="s">
        <v>1643</v>
      </c>
      <c r="E50" s="84" t="b">
        <v>0</v>
      </c>
      <c r="F50" s="84" t="b">
        <v>0</v>
      </c>
      <c r="G50" s="84" t="b">
        <v>0</v>
      </c>
    </row>
    <row r="51" spans="1:7" ht="15">
      <c r="A51" s="84" t="s">
        <v>1235</v>
      </c>
      <c r="B51" s="84">
        <v>6</v>
      </c>
      <c r="C51" s="118">
        <v>0.005981378798986531</v>
      </c>
      <c r="D51" s="84" t="s">
        <v>1643</v>
      </c>
      <c r="E51" s="84" t="b">
        <v>0</v>
      </c>
      <c r="F51" s="84" t="b">
        <v>0</v>
      </c>
      <c r="G51" s="84" t="b">
        <v>0</v>
      </c>
    </row>
    <row r="52" spans="1:7" ht="15">
      <c r="A52" s="84" t="s">
        <v>1237</v>
      </c>
      <c r="B52" s="84">
        <v>6</v>
      </c>
      <c r="C52" s="118">
        <v>0.005981378798986531</v>
      </c>
      <c r="D52" s="84" t="s">
        <v>1643</v>
      </c>
      <c r="E52" s="84" t="b">
        <v>0</v>
      </c>
      <c r="F52" s="84" t="b">
        <v>0</v>
      </c>
      <c r="G52" s="84" t="b">
        <v>0</v>
      </c>
    </row>
    <row r="53" spans="1:7" ht="15">
      <c r="A53" s="84" t="s">
        <v>1238</v>
      </c>
      <c r="B53" s="84">
        <v>6</v>
      </c>
      <c r="C53" s="118">
        <v>0.005981378798986531</v>
      </c>
      <c r="D53" s="84" t="s">
        <v>1643</v>
      </c>
      <c r="E53" s="84" t="b">
        <v>0</v>
      </c>
      <c r="F53" s="84" t="b">
        <v>0</v>
      </c>
      <c r="G53" s="84" t="b">
        <v>0</v>
      </c>
    </row>
    <row r="54" spans="1:7" ht="15">
      <c r="A54" s="84" t="s">
        <v>1239</v>
      </c>
      <c r="B54" s="84">
        <v>6</v>
      </c>
      <c r="C54" s="118">
        <v>0.005981378798986531</v>
      </c>
      <c r="D54" s="84" t="s">
        <v>1643</v>
      </c>
      <c r="E54" s="84" t="b">
        <v>0</v>
      </c>
      <c r="F54" s="84" t="b">
        <v>0</v>
      </c>
      <c r="G54" s="84" t="b">
        <v>0</v>
      </c>
    </row>
    <row r="55" spans="1:7" ht="15">
      <c r="A55" s="84" t="s">
        <v>1240</v>
      </c>
      <c r="B55" s="84">
        <v>6</v>
      </c>
      <c r="C55" s="118">
        <v>0.005981378798986531</v>
      </c>
      <c r="D55" s="84" t="s">
        <v>1643</v>
      </c>
      <c r="E55" s="84" t="b">
        <v>0</v>
      </c>
      <c r="F55" s="84" t="b">
        <v>0</v>
      </c>
      <c r="G55" s="84" t="b">
        <v>0</v>
      </c>
    </row>
    <row r="56" spans="1:7" ht="15">
      <c r="A56" s="84" t="s">
        <v>1241</v>
      </c>
      <c r="B56" s="84">
        <v>6</v>
      </c>
      <c r="C56" s="118">
        <v>0.005981378798986531</v>
      </c>
      <c r="D56" s="84" t="s">
        <v>1643</v>
      </c>
      <c r="E56" s="84" t="b">
        <v>0</v>
      </c>
      <c r="F56" s="84" t="b">
        <v>0</v>
      </c>
      <c r="G56" s="84" t="b">
        <v>0</v>
      </c>
    </row>
    <row r="57" spans="1:7" ht="15">
      <c r="A57" s="84" t="s">
        <v>1507</v>
      </c>
      <c r="B57" s="84">
        <v>6</v>
      </c>
      <c r="C57" s="118">
        <v>0.005981378798986531</v>
      </c>
      <c r="D57" s="84" t="s">
        <v>1643</v>
      </c>
      <c r="E57" s="84" t="b">
        <v>0</v>
      </c>
      <c r="F57" s="84" t="b">
        <v>0</v>
      </c>
      <c r="G57" s="84" t="b">
        <v>0</v>
      </c>
    </row>
    <row r="58" spans="1:7" ht="15">
      <c r="A58" s="84" t="s">
        <v>1218</v>
      </c>
      <c r="B58" s="84">
        <v>6</v>
      </c>
      <c r="C58" s="118">
        <v>0.005981378798986531</v>
      </c>
      <c r="D58" s="84" t="s">
        <v>1643</v>
      </c>
      <c r="E58" s="84" t="b">
        <v>0</v>
      </c>
      <c r="F58" s="84" t="b">
        <v>0</v>
      </c>
      <c r="G58" s="84" t="b">
        <v>0</v>
      </c>
    </row>
    <row r="59" spans="1:7" ht="15">
      <c r="A59" s="84" t="s">
        <v>1508</v>
      </c>
      <c r="B59" s="84">
        <v>6</v>
      </c>
      <c r="C59" s="118">
        <v>0.0064278895849693785</v>
      </c>
      <c r="D59" s="84" t="s">
        <v>1643</v>
      </c>
      <c r="E59" s="84" t="b">
        <v>0</v>
      </c>
      <c r="F59" s="84" t="b">
        <v>0</v>
      </c>
      <c r="G59" s="84" t="b">
        <v>0</v>
      </c>
    </row>
    <row r="60" spans="1:7" ht="15">
      <c r="A60" s="84" t="s">
        <v>1253</v>
      </c>
      <c r="B60" s="84">
        <v>6</v>
      </c>
      <c r="C60" s="118">
        <v>0.005981378798986531</v>
      </c>
      <c r="D60" s="84" t="s">
        <v>1643</v>
      </c>
      <c r="E60" s="84" t="b">
        <v>0</v>
      </c>
      <c r="F60" s="84" t="b">
        <v>0</v>
      </c>
      <c r="G60" s="84" t="b">
        <v>0</v>
      </c>
    </row>
    <row r="61" spans="1:7" ht="15">
      <c r="A61" s="84" t="s">
        <v>1509</v>
      </c>
      <c r="B61" s="84">
        <v>6</v>
      </c>
      <c r="C61" s="118">
        <v>0.005981378798986531</v>
      </c>
      <c r="D61" s="84" t="s">
        <v>1643</v>
      </c>
      <c r="E61" s="84" t="b">
        <v>0</v>
      </c>
      <c r="F61" s="84" t="b">
        <v>0</v>
      </c>
      <c r="G61" s="84" t="b">
        <v>0</v>
      </c>
    </row>
    <row r="62" spans="1:7" ht="15">
      <c r="A62" s="84" t="s">
        <v>1510</v>
      </c>
      <c r="B62" s="84">
        <v>5</v>
      </c>
      <c r="C62" s="118">
        <v>0.005356574654141149</v>
      </c>
      <c r="D62" s="84" t="s">
        <v>1643</v>
      </c>
      <c r="E62" s="84" t="b">
        <v>0</v>
      </c>
      <c r="F62" s="84" t="b">
        <v>0</v>
      </c>
      <c r="G62" s="84" t="b">
        <v>0</v>
      </c>
    </row>
    <row r="63" spans="1:7" ht="15">
      <c r="A63" s="84" t="s">
        <v>1511</v>
      </c>
      <c r="B63" s="84">
        <v>5</v>
      </c>
      <c r="C63" s="118">
        <v>0.005356574654141149</v>
      </c>
      <c r="D63" s="84" t="s">
        <v>1643</v>
      </c>
      <c r="E63" s="84" t="b">
        <v>0</v>
      </c>
      <c r="F63" s="84" t="b">
        <v>0</v>
      </c>
      <c r="G63" s="84" t="b">
        <v>0</v>
      </c>
    </row>
    <row r="64" spans="1:7" ht="15">
      <c r="A64" s="84" t="s">
        <v>1512</v>
      </c>
      <c r="B64" s="84">
        <v>5</v>
      </c>
      <c r="C64" s="118">
        <v>0.005356574654141149</v>
      </c>
      <c r="D64" s="84" t="s">
        <v>1643</v>
      </c>
      <c r="E64" s="84" t="b">
        <v>0</v>
      </c>
      <c r="F64" s="84" t="b">
        <v>0</v>
      </c>
      <c r="G64" s="84" t="b">
        <v>0</v>
      </c>
    </row>
    <row r="65" spans="1:7" ht="15">
      <c r="A65" s="84" t="s">
        <v>1513</v>
      </c>
      <c r="B65" s="84">
        <v>5</v>
      </c>
      <c r="C65" s="118">
        <v>0.005356574654141149</v>
      </c>
      <c r="D65" s="84" t="s">
        <v>1643</v>
      </c>
      <c r="E65" s="84" t="b">
        <v>0</v>
      </c>
      <c r="F65" s="84" t="b">
        <v>0</v>
      </c>
      <c r="G65" s="84" t="b">
        <v>0</v>
      </c>
    </row>
    <row r="66" spans="1:7" ht="15">
      <c r="A66" s="84" t="s">
        <v>224</v>
      </c>
      <c r="B66" s="84">
        <v>5</v>
      </c>
      <c r="C66" s="118">
        <v>0.005356574654141149</v>
      </c>
      <c r="D66" s="84" t="s">
        <v>1643</v>
      </c>
      <c r="E66" s="84" t="b">
        <v>0</v>
      </c>
      <c r="F66" s="84" t="b">
        <v>0</v>
      </c>
      <c r="G66" s="84" t="b">
        <v>0</v>
      </c>
    </row>
    <row r="67" spans="1:7" ht="15">
      <c r="A67" s="84" t="s">
        <v>1514</v>
      </c>
      <c r="B67" s="84">
        <v>4</v>
      </c>
      <c r="C67" s="118">
        <v>0.004649583080486064</v>
      </c>
      <c r="D67" s="84" t="s">
        <v>1643</v>
      </c>
      <c r="E67" s="84" t="b">
        <v>0</v>
      </c>
      <c r="F67" s="84" t="b">
        <v>0</v>
      </c>
      <c r="G67" s="84" t="b">
        <v>0</v>
      </c>
    </row>
    <row r="68" spans="1:7" ht="15">
      <c r="A68" s="84" t="s">
        <v>251</v>
      </c>
      <c r="B68" s="84">
        <v>4</v>
      </c>
      <c r="C68" s="118">
        <v>0.004649583080486064</v>
      </c>
      <c r="D68" s="84" t="s">
        <v>1643</v>
      </c>
      <c r="E68" s="84" t="b">
        <v>0</v>
      </c>
      <c r="F68" s="84" t="b">
        <v>0</v>
      </c>
      <c r="G68" s="84" t="b">
        <v>0</v>
      </c>
    </row>
    <row r="69" spans="1:7" ht="15">
      <c r="A69" s="84" t="s">
        <v>1515</v>
      </c>
      <c r="B69" s="84">
        <v>4</v>
      </c>
      <c r="C69" s="118">
        <v>0.005781274793508549</v>
      </c>
      <c r="D69" s="84" t="s">
        <v>1643</v>
      </c>
      <c r="E69" s="84" t="b">
        <v>0</v>
      </c>
      <c r="F69" s="84" t="b">
        <v>0</v>
      </c>
      <c r="G69" s="84" t="b">
        <v>0</v>
      </c>
    </row>
    <row r="70" spans="1:7" ht="15">
      <c r="A70" s="84" t="s">
        <v>1516</v>
      </c>
      <c r="B70" s="84">
        <v>4</v>
      </c>
      <c r="C70" s="118">
        <v>0.004649583080486064</v>
      </c>
      <c r="D70" s="84" t="s">
        <v>1643</v>
      </c>
      <c r="E70" s="84" t="b">
        <v>0</v>
      </c>
      <c r="F70" s="84" t="b">
        <v>0</v>
      </c>
      <c r="G70" s="84" t="b">
        <v>0</v>
      </c>
    </row>
    <row r="71" spans="1:7" ht="15">
      <c r="A71" s="84" t="s">
        <v>1517</v>
      </c>
      <c r="B71" s="84">
        <v>4</v>
      </c>
      <c r="C71" s="118">
        <v>0.004649583080486064</v>
      </c>
      <c r="D71" s="84" t="s">
        <v>1643</v>
      </c>
      <c r="E71" s="84" t="b">
        <v>0</v>
      </c>
      <c r="F71" s="84" t="b">
        <v>0</v>
      </c>
      <c r="G71" s="84" t="b">
        <v>0</v>
      </c>
    </row>
    <row r="72" spans="1:7" ht="15">
      <c r="A72" s="84" t="s">
        <v>258</v>
      </c>
      <c r="B72" s="84">
        <v>4</v>
      </c>
      <c r="C72" s="118">
        <v>0.004649583080486064</v>
      </c>
      <c r="D72" s="84" t="s">
        <v>1643</v>
      </c>
      <c r="E72" s="84" t="b">
        <v>0</v>
      </c>
      <c r="F72" s="84" t="b">
        <v>0</v>
      </c>
      <c r="G72" s="84" t="b">
        <v>0</v>
      </c>
    </row>
    <row r="73" spans="1:7" ht="15">
      <c r="A73" s="84" t="s">
        <v>236</v>
      </c>
      <c r="B73" s="84">
        <v>4</v>
      </c>
      <c r="C73" s="118">
        <v>0.004649583080486064</v>
      </c>
      <c r="D73" s="84" t="s">
        <v>1643</v>
      </c>
      <c r="E73" s="84" t="b">
        <v>0</v>
      </c>
      <c r="F73" s="84" t="b">
        <v>0</v>
      </c>
      <c r="G73" s="84" t="b">
        <v>0</v>
      </c>
    </row>
    <row r="74" spans="1:7" ht="15">
      <c r="A74" s="84" t="s">
        <v>1518</v>
      </c>
      <c r="B74" s="84">
        <v>4</v>
      </c>
      <c r="C74" s="118">
        <v>0.004649583080486064</v>
      </c>
      <c r="D74" s="84" t="s">
        <v>1643</v>
      </c>
      <c r="E74" s="84" t="b">
        <v>0</v>
      </c>
      <c r="F74" s="84" t="b">
        <v>0</v>
      </c>
      <c r="G74" s="84" t="b">
        <v>0</v>
      </c>
    </row>
    <row r="75" spans="1:7" ht="15">
      <c r="A75" s="84" t="s">
        <v>1255</v>
      </c>
      <c r="B75" s="84">
        <v>4</v>
      </c>
      <c r="C75" s="118">
        <v>0.004649583080486064</v>
      </c>
      <c r="D75" s="84" t="s">
        <v>1643</v>
      </c>
      <c r="E75" s="84" t="b">
        <v>0</v>
      </c>
      <c r="F75" s="84" t="b">
        <v>0</v>
      </c>
      <c r="G75" s="84" t="b">
        <v>0</v>
      </c>
    </row>
    <row r="76" spans="1:7" ht="15">
      <c r="A76" s="84" t="s">
        <v>1256</v>
      </c>
      <c r="B76" s="84">
        <v>4</v>
      </c>
      <c r="C76" s="118">
        <v>0.004649583080486064</v>
      </c>
      <c r="D76" s="84" t="s">
        <v>1643</v>
      </c>
      <c r="E76" s="84" t="b">
        <v>0</v>
      </c>
      <c r="F76" s="84" t="b">
        <v>0</v>
      </c>
      <c r="G76" s="84" t="b">
        <v>0</v>
      </c>
    </row>
    <row r="77" spans="1:7" ht="15">
      <c r="A77" s="84" t="s">
        <v>1519</v>
      </c>
      <c r="B77" s="84">
        <v>4</v>
      </c>
      <c r="C77" s="118">
        <v>0.004649583080486064</v>
      </c>
      <c r="D77" s="84" t="s">
        <v>1643</v>
      </c>
      <c r="E77" s="84" t="b">
        <v>0</v>
      </c>
      <c r="F77" s="84" t="b">
        <v>0</v>
      </c>
      <c r="G77" s="84" t="b">
        <v>0</v>
      </c>
    </row>
    <row r="78" spans="1:7" ht="15">
      <c r="A78" s="84" t="s">
        <v>1520</v>
      </c>
      <c r="B78" s="84">
        <v>4</v>
      </c>
      <c r="C78" s="118">
        <v>0.004649583080486064</v>
      </c>
      <c r="D78" s="84" t="s">
        <v>1643</v>
      </c>
      <c r="E78" s="84" t="b">
        <v>0</v>
      </c>
      <c r="F78" s="84" t="b">
        <v>0</v>
      </c>
      <c r="G78" s="84" t="b">
        <v>0</v>
      </c>
    </row>
    <row r="79" spans="1:7" ht="15">
      <c r="A79" s="84" t="s">
        <v>1521</v>
      </c>
      <c r="B79" s="84">
        <v>4</v>
      </c>
      <c r="C79" s="118">
        <v>0.004649583080486064</v>
      </c>
      <c r="D79" s="84" t="s">
        <v>1643</v>
      </c>
      <c r="E79" s="84" t="b">
        <v>0</v>
      </c>
      <c r="F79" s="84" t="b">
        <v>0</v>
      </c>
      <c r="G79" s="84" t="b">
        <v>0</v>
      </c>
    </row>
    <row r="80" spans="1:7" ht="15">
      <c r="A80" s="84" t="s">
        <v>1522</v>
      </c>
      <c r="B80" s="84">
        <v>4</v>
      </c>
      <c r="C80" s="118">
        <v>0.004649583080486064</v>
      </c>
      <c r="D80" s="84" t="s">
        <v>1643</v>
      </c>
      <c r="E80" s="84" t="b">
        <v>0</v>
      </c>
      <c r="F80" s="84" t="b">
        <v>0</v>
      </c>
      <c r="G80" s="84" t="b">
        <v>0</v>
      </c>
    </row>
    <row r="81" spans="1:7" ht="15">
      <c r="A81" s="84" t="s">
        <v>1179</v>
      </c>
      <c r="B81" s="84">
        <v>4</v>
      </c>
      <c r="C81" s="118">
        <v>0.004649583080486064</v>
      </c>
      <c r="D81" s="84" t="s">
        <v>1643</v>
      </c>
      <c r="E81" s="84" t="b">
        <v>0</v>
      </c>
      <c r="F81" s="84" t="b">
        <v>0</v>
      </c>
      <c r="G81" s="84" t="b">
        <v>0</v>
      </c>
    </row>
    <row r="82" spans="1:7" ht="15">
      <c r="A82" s="84" t="s">
        <v>1523</v>
      </c>
      <c r="B82" s="84">
        <v>4</v>
      </c>
      <c r="C82" s="118">
        <v>0.004649583080486064</v>
      </c>
      <c r="D82" s="84" t="s">
        <v>1643</v>
      </c>
      <c r="E82" s="84" t="b">
        <v>0</v>
      </c>
      <c r="F82" s="84" t="b">
        <v>0</v>
      </c>
      <c r="G82" s="84" t="b">
        <v>0</v>
      </c>
    </row>
    <row r="83" spans="1:7" ht="15">
      <c r="A83" s="84" t="s">
        <v>1524</v>
      </c>
      <c r="B83" s="84">
        <v>4</v>
      </c>
      <c r="C83" s="118">
        <v>0.004649583080486064</v>
      </c>
      <c r="D83" s="84" t="s">
        <v>1643</v>
      </c>
      <c r="E83" s="84" t="b">
        <v>0</v>
      </c>
      <c r="F83" s="84" t="b">
        <v>0</v>
      </c>
      <c r="G83" s="84" t="b">
        <v>0</v>
      </c>
    </row>
    <row r="84" spans="1:7" ht="15">
      <c r="A84" s="84" t="s">
        <v>1525</v>
      </c>
      <c r="B84" s="84">
        <v>4</v>
      </c>
      <c r="C84" s="118">
        <v>0.004649583080486064</v>
      </c>
      <c r="D84" s="84" t="s">
        <v>1643</v>
      </c>
      <c r="E84" s="84" t="b">
        <v>0</v>
      </c>
      <c r="F84" s="84" t="b">
        <v>0</v>
      </c>
      <c r="G84" s="84" t="b">
        <v>0</v>
      </c>
    </row>
    <row r="85" spans="1:7" ht="15">
      <c r="A85" s="84" t="s">
        <v>1526</v>
      </c>
      <c r="B85" s="84">
        <v>4</v>
      </c>
      <c r="C85" s="118">
        <v>0.004649583080486064</v>
      </c>
      <c r="D85" s="84" t="s">
        <v>1643</v>
      </c>
      <c r="E85" s="84" t="b">
        <v>0</v>
      </c>
      <c r="F85" s="84" t="b">
        <v>0</v>
      </c>
      <c r="G85" s="84" t="b">
        <v>0</v>
      </c>
    </row>
    <row r="86" spans="1:7" ht="15">
      <c r="A86" s="84" t="s">
        <v>230</v>
      </c>
      <c r="B86" s="84">
        <v>4</v>
      </c>
      <c r="C86" s="118">
        <v>0.004649583080486064</v>
      </c>
      <c r="D86" s="84" t="s">
        <v>1643</v>
      </c>
      <c r="E86" s="84" t="b">
        <v>0</v>
      </c>
      <c r="F86" s="84" t="b">
        <v>0</v>
      </c>
      <c r="G86" s="84" t="b">
        <v>0</v>
      </c>
    </row>
    <row r="87" spans="1:7" ht="15">
      <c r="A87" s="84" t="s">
        <v>221</v>
      </c>
      <c r="B87" s="84">
        <v>4</v>
      </c>
      <c r="C87" s="118">
        <v>0.004649583080486064</v>
      </c>
      <c r="D87" s="84" t="s">
        <v>1643</v>
      </c>
      <c r="E87" s="84" t="b">
        <v>0</v>
      </c>
      <c r="F87" s="84" t="b">
        <v>0</v>
      </c>
      <c r="G87" s="84" t="b">
        <v>0</v>
      </c>
    </row>
    <row r="88" spans="1:7" ht="15">
      <c r="A88" s="84" t="s">
        <v>1266</v>
      </c>
      <c r="B88" s="84">
        <v>3</v>
      </c>
      <c r="C88" s="118">
        <v>0.00383945818426013</v>
      </c>
      <c r="D88" s="84" t="s">
        <v>1643</v>
      </c>
      <c r="E88" s="84" t="b">
        <v>0</v>
      </c>
      <c r="F88" s="84" t="b">
        <v>0</v>
      </c>
      <c r="G88" s="84" t="b">
        <v>0</v>
      </c>
    </row>
    <row r="89" spans="1:7" ht="15">
      <c r="A89" s="84" t="s">
        <v>1527</v>
      </c>
      <c r="B89" s="84">
        <v>3</v>
      </c>
      <c r="C89" s="118">
        <v>0.00383945818426013</v>
      </c>
      <c r="D89" s="84" t="s">
        <v>1643</v>
      </c>
      <c r="E89" s="84" t="b">
        <v>0</v>
      </c>
      <c r="F89" s="84" t="b">
        <v>0</v>
      </c>
      <c r="G89" s="84" t="b">
        <v>0</v>
      </c>
    </row>
    <row r="90" spans="1:7" ht="15">
      <c r="A90" s="84" t="s">
        <v>278</v>
      </c>
      <c r="B90" s="84">
        <v>3</v>
      </c>
      <c r="C90" s="118">
        <v>0.00383945818426013</v>
      </c>
      <c r="D90" s="84" t="s">
        <v>1643</v>
      </c>
      <c r="E90" s="84" t="b">
        <v>0</v>
      </c>
      <c r="F90" s="84" t="b">
        <v>0</v>
      </c>
      <c r="G90" s="84" t="b">
        <v>0</v>
      </c>
    </row>
    <row r="91" spans="1:7" ht="15">
      <c r="A91" s="84" t="s">
        <v>1528</v>
      </c>
      <c r="B91" s="84">
        <v>3</v>
      </c>
      <c r="C91" s="118">
        <v>0.00383945818426013</v>
      </c>
      <c r="D91" s="84" t="s">
        <v>1643</v>
      </c>
      <c r="E91" s="84" t="b">
        <v>0</v>
      </c>
      <c r="F91" s="84" t="b">
        <v>0</v>
      </c>
      <c r="G91" s="84" t="b">
        <v>0</v>
      </c>
    </row>
    <row r="92" spans="1:7" ht="15">
      <c r="A92" s="84" t="s">
        <v>276</v>
      </c>
      <c r="B92" s="84">
        <v>3</v>
      </c>
      <c r="C92" s="118">
        <v>0.00383945818426013</v>
      </c>
      <c r="D92" s="84" t="s">
        <v>1643</v>
      </c>
      <c r="E92" s="84" t="b">
        <v>0</v>
      </c>
      <c r="F92" s="84" t="b">
        <v>0</v>
      </c>
      <c r="G92" s="84" t="b">
        <v>0</v>
      </c>
    </row>
    <row r="93" spans="1:7" ht="15">
      <c r="A93" s="84" t="s">
        <v>1529</v>
      </c>
      <c r="B93" s="84">
        <v>3</v>
      </c>
      <c r="C93" s="118">
        <v>0.00383945818426013</v>
      </c>
      <c r="D93" s="84" t="s">
        <v>1643</v>
      </c>
      <c r="E93" s="84" t="b">
        <v>0</v>
      </c>
      <c r="F93" s="84" t="b">
        <v>0</v>
      </c>
      <c r="G93" s="84" t="b">
        <v>0</v>
      </c>
    </row>
    <row r="94" spans="1:7" ht="15">
      <c r="A94" s="84" t="s">
        <v>1530</v>
      </c>
      <c r="B94" s="84">
        <v>3</v>
      </c>
      <c r="C94" s="118">
        <v>0.00383945818426013</v>
      </c>
      <c r="D94" s="84" t="s">
        <v>1643</v>
      </c>
      <c r="E94" s="84" t="b">
        <v>0</v>
      </c>
      <c r="F94" s="84" t="b">
        <v>0</v>
      </c>
      <c r="G94" s="84" t="b">
        <v>0</v>
      </c>
    </row>
    <row r="95" spans="1:7" ht="15">
      <c r="A95" s="84" t="s">
        <v>1531</v>
      </c>
      <c r="B95" s="84">
        <v>3</v>
      </c>
      <c r="C95" s="118">
        <v>0.00383945818426013</v>
      </c>
      <c r="D95" s="84" t="s">
        <v>1643</v>
      </c>
      <c r="E95" s="84" t="b">
        <v>0</v>
      </c>
      <c r="F95" s="84" t="b">
        <v>0</v>
      </c>
      <c r="G95" s="84" t="b">
        <v>0</v>
      </c>
    </row>
    <row r="96" spans="1:7" ht="15">
      <c r="A96" s="84" t="s">
        <v>1532</v>
      </c>
      <c r="B96" s="84">
        <v>3</v>
      </c>
      <c r="C96" s="118">
        <v>0.00383945818426013</v>
      </c>
      <c r="D96" s="84" t="s">
        <v>1643</v>
      </c>
      <c r="E96" s="84" t="b">
        <v>0</v>
      </c>
      <c r="F96" s="84" t="b">
        <v>0</v>
      </c>
      <c r="G96" s="84" t="b">
        <v>0</v>
      </c>
    </row>
    <row r="97" spans="1:7" ht="15">
      <c r="A97" s="84" t="s">
        <v>1533</v>
      </c>
      <c r="B97" s="84">
        <v>3</v>
      </c>
      <c r="C97" s="118">
        <v>0.00383945818426013</v>
      </c>
      <c r="D97" s="84" t="s">
        <v>1643</v>
      </c>
      <c r="E97" s="84" t="b">
        <v>0</v>
      </c>
      <c r="F97" s="84" t="b">
        <v>0</v>
      </c>
      <c r="G97" s="84" t="b">
        <v>0</v>
      </c>
    </row>
    <row r="98" spans="1:7" ht="15">
      <c r="A98" s="84" t="s">
        <v>1534</v>
      </c>
      <c r="B98" s="84">
        <v>3</v>
      </c>
      <c r="C98" s="118">
        <v>0.00383945818426013</v>
      </c>
      <c r="D98" s="84" t="s">
        <v>1643</v>
      </c>
      <c r="E98" s="84" t="b">
        <v>0</v>
      </c>
      <c r="F98" s="84" t="b">
        <v>0</v>
      </c>
      <c r="G98" s="84" t="b">
        <v>0</v>
      </c>
    </row>
    <row r="99" spans="1:7" ht="15">
      <c r="A99" s="84" t="s">
        <v>1535</v>
      </c>
      <c r="B99" s="84">
        <v>3</v>
      </c>
      <c r="C99" s="118">
        <v>0.00383945818426013</v>
      </c>
      <c r="D99" s="84" t="s">
        <v>1643</v>
      </c>
      <c r="E99" s="84" t="b">
        <v>0</v>
      </c>
      <c r="F99" s="84" t="b">
        <v>0</v>
      </c>
      <c r="G99" s="84" t="b">
        <v>0</v>
      </c>
    </row>
    <row r="100" spans="1:7" ht="15">
      <c r="A100" s="84" t="s">
        <v>1536</v>
      </c>
      <c r="B100" s="84">
        <v>3</v>
      </c>
      <c r="C100" s="118">
        <v>0.00383945818426013</v>
      </c>
      <c r="D100" s="84" t="s">
        <v>1643</v>
      </c>
      <c r="E100" s="84" t="b">
        <v>0</v>
      </c>
      <c r="F100" s="84" t="b">
        <v>0</v>
      </c>
      <c r="G100" s="84" t="b">
        <v>0</v>
      </c>
    </row>
    <row r="101" spans="1:7" ht="15">
      <c r="A101" s="84" t="s">
        <v>1537</v>
      </c>
      <c r="B101" s="84">
        <v>3</v>
      </c>
      <c r="C101" s="118">
        <v>0.00383945818426013</v>
      </c>
      <c r="D101" s="84" t="s">
        <v>1643</v>
      </c>
      <c r="E101" s="84" t="b">
        <v>0</v>
      </c>
      <c r="F101" s="84" t="b">
        <v>0</v>
      </c>
      <c r="G101" s="84" t="b">
        <v>0</v>
      </c>
    </row>
    <row r="102" spans="1:7" ht="15">
      <c r="A102" s="84" t="s">
        <v>1538</v>
      </c>
      <c r="B102" s="84">
        <v>3</v>
      </c>
      <c r="C102" s="118">
        <v>0.00383945818426013</v>
      </c>
      <c r="D102" s="84" t="s">
        <v>1643</v>
      </c>
      <c r="E102" s="84" t="b">
        <v>0</v>
      </c>
      <c r="F102" s="84" t="b">
        <v>0</v>
      </c>
      <c r="G102" s="84" t="b">
        <v>0</v>
      </c>
    </row>
    <row r="103" spans="1:7" ht="15">
      <c r="A103" s="84" t="s">
        <v>1539</v>
      </c>
      <c r="B103" s="84">
        <v>3</v>
      </c>
      <c r="C103" s="118">
        <v>0.00383945818426013</v>
      </c>
      <c r="D103" s="84" t="s">
        <v>1643</v>
      </c>
      <c r="E103" s="84" t="b">
        <v>0</v>
      </c>
      <c r="F103" s="84" t="b">
        <v>0</v>
      </c>
      <c r="G103" s="84" t="b">
        <v>0</v>
      </c>
    </row>
    <row r="104" spans="1:7" ht="15">
      <c r="A104" s="84" t="s">
        <v>1258</v>
      </c>
      <c r="B104" s="84">
        <v>3</v>
      </c>
      <c r="C104" s="118">
        <v>0.00383945818426013</v>
      </c>
      <c r="D104" s="84" t="s">
        <v>1643</v>
      </c>
      <c r="E104" s="84" t="b">
        <v>0</v>
      </c>
      <c r="F104" s="84" t="b">
        <v>0</v>
      </c>
      <c r="G104" s="84" t="b">
        <v>0</v>
      </c>
    </row>
    <row r="105" spans="1:7" ht="15">
      <c r="A105" s="84" t="s">
        <v>1540</v>
      </c>
      <c r="B105" s="84">
        <v>3</v>
      </c>
      <c r="C105" s="118">
        <v>0.00383945818426013</v>
      </c>
      <c r="D105" s="84" t="s">
        <v>1643</v>
      </c>
      <c r="E105" s="84" t="b">
        <v>0</v>
      </c>
      <c r="F105" s="84" t="b">
        <v>0</v>
      </c>
      <c r="G105" s="84" t="b">
        <v>0</v>
      </c>
    </row>
    <row r="106" spans="1:7" ht="15">
      <c r="A106" s="84" t="s">
        <v>1541</v>
      </c>
      <c r="B106" s="84">
        <v>3</v>
      </c>
      <c r="C106" s="118">
        <v>0.00383945818426013</v>
      </c>
      <c r="D106" s="84" t="s">
        <v>1643</v>
      </c>
      <c r="E106" s="84" t="b">
        <v>0</v>
      </c>
      <c r="F106" s="84" t="b">
        <v>0</v>
      </c>
      <c r="G106" s="84" t="b">
        <v>0</v>
      </c>
    </row>
    <row r="107" spans="1:7" ht="15">
      <c r="A107" s="84" t="s">
        <v>271</v>
      </c>
      <c r="B107" s="84">
        <v>3</v>
      </c>
      <c r="C107" s="118">
        <v>0.00383945818426013</v>
      </c>
      <c r="D107" s="84" t="s">
        <v>1643</v>
      </c>
      <c r="E107" s="84" t="b">
        <v>0</v>
      </c>
      <c r="F107" s="84" t="b">
        <v>0</v>
      </c>
      <c r="G107" s="84" t="b">
        <v>0</v>
      </c>
    </row>
    <row r="108" spans="1:7" ht="15">
      <c r="A108" s="84" t="s">
        <v>270</v>
      </c>
      <c r="B108" s="84">
        <v>3</v>
      </c>
      <c r="C108" s="118">
        <v>0.00383945818426013</v>
      </c>
      <c r="D108" s="84" t="s">
        <v>1643</v>
      </c>
      <c r="E108" s="84" t="b">
        <v>0</v>
      </c>
      <c r="F108" s="84" t="b">
        <v>0</v>
      </c>
      <c r="G108" s="84" t="b">
        <v>0</v>
      </c>
    </row>
    <row r="109" spans="1:7" ht="15">
      <c r="A109" s="84" t="s">
        <v>237</v>
      </c>
      <c r="B109" s="84">
        <v>3</v>
      </c>
      <c r="C109" s="118">
        <v>0.00383945818426013</v>
      </c>
      <c r="D109" s="84" t="s">
        <v>1643</v>
      </c>
      <c r="E109" s="84" t="b">
        <v>0</v>
      </c>
      <c r="F109" s="84" t="b">
        <v>0</v>
      </c>
      <c r="G109" s="84" t="b">
        <v>0</v>
      </c>
    </row>
    <row r="110" spans="1:7" ht="15">
      <c r="A110" s="84" t="s">
        <v>1542</v>
      </c>
      <c r="B110" s="84">
        <v>3</v>
      </c>
      <c r="C110" s="118">
        <v>0.004335956095131412</v>
      </c>
      <c r="D110" s="84" t="s">
        <v>1643</v>
      </c>
      <c r="E110" s="84" t="b">
        <v>0</v>
      </c>
      <c r="F110" s="84" t="b">
        <v>0</v>
      </c>
      <c r="G110" s="84" t="b">
        <v>0</v>
      </c>
    </row>
    <row r="111" spans="1:7" ht="15">
      <c r="A111" s="84" t="s">
        <v>1543</v>
      </c>
      <c r="B111" s="84">
        <v>3</v>
      </c>
      <c r="C111" s="118">
        <v>0.00383945818426013</v>
      </c>
      <c r="D111" s="84" t="s">
        <v>1643</v>
      </c>
      <c r="E111" s="84" t="b">
        <v>0</v>
      </c>
      <c r="F111" s="84" t="b">
        <v>0</v>
      </c>
      <c r="G111" s="84" t="b">
        <v>0</v>
      </c>
    </row>
    <row r="112" spans="1:7" ht="15">
      <c r="A112" s="84" t="s">
        <v>1544</v>
      </c>
      <c r="B112" s="84">
        <v>3</v>
      </c>
      <c r="C112" s="118">
        <v>0.00383945818426013</v>
      </c>
      <c r="D112" s="84" t="s">
        <v>1643</v>
      </c>
      <c r="E112" s="84" t="b">
        <v>0</v>
      </c>
      <c r="F112" s="84" t="b">
        <v>0</v>
      </c>
      <c r="G112" s="84" t="b">
        <v>0</v>
      </c>
    </row>
    <row r="113" spans="1:7" ht="15">
      <c r="A113" s="84" t="s">
        <v>1545</v>
      </c>
      <c r="B113" s="84">
        <v>3</v>
      </c>
      <c r="C113" s="118">
        <v>0.00383945818426013</v>
      </c>
      <c r="D113" s="84" t="s">
        <v>1643</v>
      </c>
      <c r="E113" s="84" t="b">
        <v>0</v>
      </c>
      <c r="F113" s="84" t="b">
        <v>0</v>
      </c>
      <c r="G113" s="84" t="b">
        <v>0</v>
      </c>
    </row>
    <row r="114" spans="1:7" ht="15">
      <c r="A114" s="84" t="s">
        <v>1546</v>
      </c>
      <c r="B114" s="84">
        <v>3</v>
      </c>
      <c r="C114" s="118">
        <v>0.00383945818426013</v>
      </c>
      <c r="D114" s="84" t="s">
        <v>1643</v>
      </c>
      <c r="E114" s="84" t="b">
        <v>0</v>
      </c>
      <c r="F114" s="84" t="b">
        <v>0</v>
      </c>
      <c r="G114" s="84" t="b">
        <v>0</v>
      </c>
    </row>
    <row r="115" spans="1:7" ht="15">
      <c r="A115" s="84" t="s">
        <v>1547</v>
      </c>
      <c r="B115" s="84">
        <v>3</v>
      </c>
      <c r="C115" s="118">
        <v>0.00383945818426013</v>
      </c>
      <c r="D115" s="84" t="s">
        <v>1643</v>
      </c>
      <c r="E115" s="84" t="b">
        <v>0</v>
      </c>
      <c r="F115" s="84" t="b">
        <v>0</v>
      </c>
      <c r="G115" s="84" t="b">
        <v>0</v>
      </c>
    </row>
    <row r="116" spans="1:7" ht="15">
      <c r="A116" s="84" t="s">
        <v>1548</v>
      </c>
      <c r="B116" s="84">
        <v>3</v>
      </c>
      <c r="C116" s="118">
        <v>0.00383945818426013</v>
      </c>
      <c r="D116" s="84" t="s">
        <v>1643</v>
      </c>
      <c r="E116" s="84" t="b">
        <v>0</v>
      </c>
      <c r="F116" s="84" t="b">
        <v>0</v>
      </c>
      <c r="G116" s="84" t="b">
        <v>0</v>
      </c>
    </row>
    <row r="117" spans="1:7" ht="15">
      <c r="A117" s="84" t="s">
        <v>1549</v>
      </c>
      <c r="B117" s="84">
        <v>3</v>
      </c>
      <c r="C117" s="118">
        <v>0.00383945818426013</v>
      </c>
      <c r="D117" s="84" t="s">
        <v>1643</v>
      </c>
      <c r="E117" s="84" t="b">
        <v>0</v>
      </c>
      <c r="F117" s="84" t="b">
        <v>0</v>
      </c>
      <c r="G117" s="84" t="b">
        <v>0</v>
      </c>
    </row>
    <row r="118" spans="1:7" ht="15">
      <c r="A118" s="84" t="s">
        <v>1197</v>
      </c>
      <c r="B118" s="84">
        <v>3</v>
      </c>
      <c r="C118" s="118">
        <v>0.00383945818426013</v>
      </c>
      <c r="D118" s="84" t="s">
        <v>1643</v>
      </c>
      <c r="E118" s="84" t="b">
        <v>0</v>
      </c>
      <c r="F118" s="84" t="b">
        <v>0</v>
      </c>
      <c r="G118" s="84" t="b">
        <v>0</v>
      </c>
    </row>
    <row r="119" spans="1:7" ht="15">
      <c r="A119" s="84" t="s">
        <v>1550</v>
      </c>
      <c r="B119" s="84">
        <v>3</v>
      </c>
      <c r="C119" s="118">
        <v>0.00383945818426013</v>
      </c>
      <c r="D119" s="84" t="s">
        <v>1643</v>
      </c>
      <c r="E119" s="84" t="b">
        <v>0</v>
      </c>
      <c r="F119" s="84" t="b">
        <v>0</v>
      </c>
      <c r="G119" s="84" t="b">
        <v>0</v>
      </c>
    </row>
    <row r="120" spans="1:7" ht="15">
      <c r="A120" s="84" t="s">
        <v>1551</v>
      </c>
      <c r="B120" s="84">
        <v>3</v>
      </c>
      <c r="C120" s="118">
        <v>0.00383945818426013</v>
      </c>
      <c r="D120" s="84" t="s">
        <v>1643</v>
      </c>
      <c r="E120" s="84" t="b">
        <v>0</v>
      </c>
      <c r="F120" s="84" t="b">
        <v>0</v>
      </c>
      <c r="G120" s="84" t="b">
        <v>0</v>
      </c>
    </row>
    <row r="121" spans="1:7" ht="15">
      <c r="A121" s="84" t="s">
        <v>1552</v>
      </c>
      <c r="B121" s="84">
        <v>3</v>
      </c>
      <c r="C121" s="118">
        <v>0.00383945818426013</v>
      </c>
      <c r="D121" s="84" t="s">
        <v>1643</v>
      </c>
      <c r="E121" s="84" t="b">
        <v>0</v>
      </c>
      <c r="F121" s="84" t="b">
        <v>0</v>
      </c>
      <c r="G121" s="84" t="b">
        <v>0</v>
      </c>
    </row>
    <row r="122" spans="1:7" ht="15">
      <c r="A122" s="84" t="s">
        <v>1553</v>
      </c>
      <c r="B122" s="84">
        <v>3</v>
      </c>
      <c r="C122" s="118">
        <v>0.00383945818426013</v>
      </c>
      <c r="D122" s="84" t="s">
        <v>1643</v>
      </c>
      <c r="E122" s="84" t="b">
        <v>0</v>
      </c>
      <c r="F122" s="84" t="b">
        <v>0</v>
      </c>
      <c r="G122" s="84" t="b">
        <v>0</v>
      </c>
    </row>
    <row r="123" spans="1:7" ht="15">
      <c r="A123" s="84" t="s">
        <v>1554</v>
      </c>
      <c r="B123" s="84">
        <v>3</v>
      </c>
      <c r="C123" s="118">
        <v>0.00383945818426013</v>
      </c>
      <c r="D123" s="84" t="s">
        <v>1643</v>
      </c>
      <c r="E123" s="84" t="b">
        <v>0</v>
      </c>
      <c r="F123" s="84" t="b">
        <v>0</v>
      </c>
      <c r="G123" s="84" t="b">
        <v>0</v>
      </c>
    </row>
    <row r="124" spans="1:7" ht="15">
      <c r="A124" s="84" t="s">
        <v>1262</v>
      </c>
      <c r="B124" s="84">
        <v>2</v>
      </c>
      <c r="C124" s="118">
        <v>0.0028906373967542746</v>
      </c>
      <c r="D124" s="84" t="s">
        <v>1643</v>
      </c>
      <c r="E124" s="84" t="b">
        <v>0</v>
      </c>
      <c r="F124" s="84" t="b">
        <v>0</v>
      </c>
      <c r="G124" s="84" t="b">
        <v>0</v>
      </c>
    </row>
    <row r="125" spans="1:7" ht="15">
      <c r="A125" s="84" t="s">
        <v>1263</v>
      </c>
      <c r="B125" s="84">
        <v>2</v>
      </c>
      <c r="C125" s="118">
        <v>0.0028906373967542746</v>
      </c>
      <c r="D125" s="84" t="s">
        <v>1643</v>
      </c>
      <c r="E125" s="84" t="b">
        <v>0</v>
      </c>
      <c r="F125" s="84" t="b">
        <v>0</v>
      </c>
      <c r="G125" s="84" t="b">
        <v>0</v>
      </c>
    </row>
    <row r="126" spans="1:7" ht="15">
      <c r="A126" s="84" t="s">
        <v>1198</v>
      </c>
      <c r="B126" s="84">
        <v>2</v>
      </c>
      <c r="C126" s="118">
        <v>0.0028906373967542746</v>
      </c>
      <c r="D126" s="84" t="s">
        <v>1643</v>
      </c>
      <c r="E126" s="84" t="b">
        <v>0</v>
      </c>
      <c r="F126" s="84" t="b">
        <v>0</v>
      </c>
      <c r="G126" s="84" t="b">
        <v>0</v>
      </c>
    </row>
    <row r="127" spans="1:7" ht="15">
      <c r="A127" s="84" t="s">
        <v>1264</v>
      </c>
      <c r="B127" s="84">
        <v>2</v>
      </c>
      <c r="C127" s="118">
        <v>0.0028906373967542746</v>
      </c>
      <c r="D127" s="84" t="s">
        <v>1643</v>
      </c>
      <c r="E127" s="84" t="b">
        <v>0</v>
      </c>
      <c r="F127" s="84" t="b">
        <v>0</v>
      </c>
      <c r="G127" s="84" t="b">
        <v>0</v>
      </c>
    </row>
    <row r="128" spans="1:7" ht="15">
      <c r="A128" s="84" t="s">
        <v>1265</v>
      </c>
      <c r="B128" s="84">
        <v>2</v>
      </c>
      <c r="C128" s="118">
        <v>0.0028906373967542746</v>
      </c>
      <c r="D128" s="84" t="s">
        <v>1643</v>
      </c>
      <c r="E128" s="84" t="b">
        <v>0</v>
      </c>
      <c r="F128" s="84" t="b">
        <v>0</v>
      </c>
      <c r="G128" s="84" t="b">
        <v>0</v>
      </c>
    </row>
    <row r="129" spans="1:7" ht="15">
      <c r="A129" s="84" t="s">
        <v>1267</v>
      </c>
      <c r="B129" s="84">
        <v>2</v>
      </c>
      <c r="C129" s="118">
        <v>0.0028906373967542746</v>
      </c>
      <c r="D129" s="84" t="s">
        <v>1643</v>
      </c>
      <c r="E129" s="84" t="b">
        <v>0</v>
      </c>
      <c r="F129" s="84" t="b">
        <v>0</v>
      </c>
      <c r="G129" s="84" t="b">
        <v>0</v>
      </c>
    </row>
    <row r="130" spans="1:7" ht="15">
      <c r="A130" s="84" t="s">
        <v>1268</v>
      </c>
      <c r="B130" s="84">
        <v>2</v>
      </c>
      <c r="C130" s="118">
        <v>0.0028906373967542746</v>
      </c>
      <c r="D130" s="84" t="s">
        <v>1643</v>
      </c>
      <c r="E130" s="84" t="b">
        <v>0</v>
      </c>
      <c r="F130" s="84" t="b">
        <v>0</v>
      </c>
      <c r="G130" s="84" t="b">
        <v>0</v>
      </c>
    </row>
    <row r="131" spans="1:7" ht="15">
      <c r="A131" s="84" t="s">
        <v>1269</v>
      </c>
      <c r="B131" s="84">
        <v>2</v>
      </c>
      <c r="C131" s="118">
        <v>0.0028906373967542746</v>
      </c>
      <c r="D131" s="84" t="s">
        <v>1643</v>
      </c>
      <c r="E131" s="84" t="b">
        <v>0</v>
      </c>
      <c r="F131" s="84" t="b">
        <v>0</v>
      </c>
      <c r="G131" s="84" t="b">
        <v>0</v>
      </c>
    </row>
    <row r="132" spans="1:7" ht="15">
      <c r="A132" s="84" t="s">
        <v>1270</v>
      </c>
      <c r="B132" s="84">
        <v>2</v>
      </c>
      <c r="C132" s="118">
        <v>0.0028906373967542746</v>
      </c>
      <c r="D132" s="84" t="s">
        <v>1643</v>
      </c>
      <c r="E132" s="84" t="b">
        <v>0</v>
      </c>
      <c r="F132" s="84" t="b">
        <v>0</v>
      </c>
      <c r="G132" s="84" t="b">
        <v>0</v>
      </c>
    </row>
    <row r="133" spans="1:7" ht="15">
      <c r="A133" s="84" t="s">
        <v>1555</v>
      </c>
      <c r="B133" s="84">
        <v>2</v>
      </c>
      <c r="C133" s="118">
        <v>0.0028906373967542746</v>
      </c>
      <c r="D133" s="84" t="s">
        <v>1643</v>
      </c>
      <c r="E133" s="84" t="b">
        <v>0</v>
      </c>
      <c r="F133" s="84" t="b">
        <v>0</v>
      </c>
      <c r="G133" s="84" t="b">
        <v>0</v>
      </c>
    </row>
    <row r="134" spans="1:7" ht="15">
      <c r="A134" s="84" t="s">
        <v>1556</v>
      </c>
      <c r="B134" s="84">
        <v>2</v>
      </c>
      <c r="C134" s="118">
        <v>0.0028906373967542746</v>
      </c>
      <c r="D134" s="84" t="s">
        <v>1643</v>
      </c>
      <c r="E134" s="84" t="b">
        <v>0</v>
      </c>
      <c r="F134" s="84" t="b">
        <v>0</v>
      </c>
      <c r="G134" s="84" t="b">
        <v>0</v>
      </c>
    </row>
    <row r="135" spans="1:7" ht="15">
      <c r="A135" s="84" t="s">
        <v>1557</v>
      </c>
      <c r="B135" s="84">
        <v>2</v>
      </c>
      <c r="C135" s="118">
        <v>0.0028906373967542746</v>
      </c>
      <c r="D135" s="84" t="s">
        <v>1643</v>
      </c>
      <c r="E135" s="84" t="b">
        <v>0</v>
      </c>
      <c r="F135" s="84" t="b">
        <v>0</v>
      </c>
      <c r="G135" s="84" t="b">
        <v>0</v>
      </c>
    </row>
    <row r="136" spans="1:7" ht="15">
      <c r="A136" s="84" t="s">
        <v>1558</v>
      </c>
      <c r="B136" s="84">
        <v>2</v>
      </c>
      <c r="C136" s="118">
        <v>0.0028906373967542746</v>
      </c>
      <c r="D136" s="84" t="s">
        <v>1643</v>
      </c>
      <c r="E136" s="84" t="b">
        <v>0</v>
      </c>
      <c r="F136" s="84" t="b">
        <v>0</v>
      </c>
      <c r="G136" s="84" t="b">
        <v>0</v>
      </c>
    </row>
    <row r="137" spans="1:7" ht="15">
      <c r="A137" s="84" t="s">
        <v>1559</v>
      </c>
      <c r="B137" s="84">
        <v>2</v>
      </c>
      <c r="C137" s="118">
        <v>0.0028906373967542746</v>
      </c>
      <c r="D137" s="84" t="s">
        <v>1643</v>
      </c>
      <c r="E137" s="84" t="b">
        <v>0</v>
      </c>
      <c r="F137" s="84" t="b">
        <v>0</v>
      </c>
      <c r="G137" s="84" t="b">
        <v>0</v>
      </c>
    </row>
    <row r="138" spans="1:7" ht="15">
      <c r="A138" s="84" t="s">
        <v>1560</v>
      </c>
      <c r="B138" s="84">
        <v>2</v>
      </c>
      <c r="C138" s="118">
        <v>0.0028906373967542746</v>
      </c>
      <c r="D138" s="84" t="s">
        <v>1643</v>
      </c>
      <c r="E138" s="84" t="b">
        <v>0</v>
      </c>
      <c r="F138" s="84" t="b">
        <v>0</v>
      </c>
      <c r="G138" s="84" t="b">
        <v>0</v>
      </c>
    </row>
    <row r="139" spans="1:7" ht="15">
      <c r="A139" s="84" t="s">
        <v>1561</v>
      </c>
      <c r="B139" s="84">
        <v>2</v>
      </c>
      <c r="C139" s="118">
        <v>0.0028906373967542746</v>
      </c>
      <c r="D139" s="84" t="s">
        <v>1643</v>
      </c>
      <c r="E139" s="84" t="b">
        <v>0</v>
      </c>
      <c r="F139" s="84" t="b">
        <v>0</v>
      </c>
      <c r="G139" s="84" t="b">
        <v>0</v>
      </c>
    </row>
    <row r="140" spans="1:7" ht="15">
      <c r="A140" s="84" t="s">
        <v>1562</v>
      </c>
      <c r="B140" s="84">
        <v>2</v>
      </c>
      <c r="C140" s="118">
        <v>0.0028906373967542746</v>
      </c>
      <c r="D140" s="84" t="s">
        <v>1643</v>
      </c>
      <c r="E140" s="84" t="b">
        <v>0</v>
      </c>
      <c r="F140" s="84" t="b">
        <v>0</v>
      </c>
      <c r="G140" s="84" t="b">
        <v>0</v>
      </c>
    </row>
    <row r="141" spans="1:7" ht="15">
      <c r="A141" s="84" t="s">
        <v>1563</v>
      </c>
      <c r="B141" s="84">
        <v>2</v>
      </c>
      <c r="C141" s="118">
        <v>0.0028906373967542746</v>
      </c>
      <c r="D141" s="84" t="s">
        <v>1643</v>
      </c>
      <c r="E141" s="84" t="b">
        <v>0</v>
      </c>
      <c r="F141" s="84" t="b">
        <v>0</v>
      </c>
      <c r="G141" s="84" t="b">
        <v>0</v>
      </c>
    </row>
    <row r="142" spans="1:7" ht="15">
      <c r="A142" s="84" t="s">
        <v>252</v>
      </c>
      <c r="B142" s="84">
        <v>2</v>
      </c>
      <c r="C142" s="118">
        <v>0.0028906373967542746</v>
      </c>
      <c r="D142" s="84" t="s">
        <v>1643</v>
      </c>
      <c r="E142" s="84" t="b">
        <v>0</v>
      </c>
      <c r="F142" s="84" t="b">
        <v>0</v>
      </c>
      <c r="G142" s="84" t="b">
        <v>0</v>
      </c>
    </row>
    <row r="143" spans="1:7" ht="15">
      <c r="A143" s="84" t="s">
        <v>1564</v>
      </c>
      <c r="B143" s="84">
        <v>2</v>
      </c>
      <c r="C143" s="118">
        <v>0.0028906373967542746</v>
      </c>
      <c r="D143" s="84" t="s">
        <v>1643</v>
      </c>
      <c r="E143" s="84" t="b">
        <v>0</v>
      </c>
      <c r="F143" s="84" t="b">
        <v>0</v>
      </c>
      <c r="G143" s="84" t="b">
        <v>0</v>
      </c>
    </row>
    <row r="144" spans="1:7" ht="15">
      <c r="A144" s="84" t="s">
        <v>1565</v>
      </c>
      <c r="B144" s="84">
        <v>2</v>
      </c>
      <c r="C144" s="118">
        <v>0.0028906373967542746</v>
      </c>
      <c r="D144" s="84" t="s">
        <v>1643</v>
      </c>
      <c r="E144" s="84" t="b">
        <v>0</v>
      </c>
      <c r="F144" s="84" t="b">
        <v>0</v>
      </c>
      <c r="G144" s="84" t="b">
        <v>0</v>
      </c>
    </row>
    <row r="145" spans="1:7" ht="15">
      <c r="A145" s="84" t="s">
        <v>1566</v>
      </c>
      <c r="B145" s="84">
        <v>2</v>
      </c>
      <c r="C145" s="118">
        <v>0.0028906373967542746</v>
      </c>
      <c r="D145" s="84" t="s">
        <v>1643</v>
      </c>
      <c r="E145" s="84" t="b">
        <v>0</v>
      </c>
      <c r="F145" s="84" t="b">
        <v>0</v>
      </c>
      <c r="G145" s="84" t="b">
        <v>0</v>
      </c>
    </row>
    <row r="146" spans="1:7" ht="15">
      <c r="A146" s="84" t="s">
        <v>1567</v>
      </c>
      <c r="B146" s="84">
        <v>2</v>
      </c>
      <c r="C146" s="118">
        <v>0.0028906373967542746</v>
      </c>
      <c r="D146" s="84" t="s">
        <v>1643</v>
      </c>
      <c r="E146" s="84" t="b">
        <v>0</v>
      </c>
      <c r="F146" s="84" t="b">
        <v>0</v>
      </c>
      <c r="G146" s="84" t="b">
        <v>0</v>
      </c>
    </row>
    <row r="147" spans="1:7" ht="15">
      <c r="A147" s="84" t="s">
        <v>1568</v>
      </c>
      <c r="B147" s="84">
        <v>2</v>
      </c>
      <c r="C147" s="118">
        <v>0.0028906373967542746</v>
      </c>
      <c r="D147" s="84" t="s">
        <v>1643</v>
      </c>
      <c r="E147" s="84" t="b">
        <v>0</v>
      </c>
      <c r="F147" s="84" t="b">
        <v>0</v>
      </c>
      <c r="G147" s="84" t="b">
        <v>0</v>
      </c>
    </row>
    <row r="148" spans="1:7" ht="15">
      <c r="A148" s="84" t="s">
        <v>1569</v>
      </c>
      <c r="B148" s="84">
        <v>2</v>
      </c>
      <c r="C148" s="118">
        <v>0.0028906373967542746</v>
      </c>
      <c r="D148" s="84" t="s">
        <v>1643</v>
      </c>
      <c r="E148" s="84" t="b">
        <v>0</v>
      </c>
      <c r="F148" s="84" t="b">
        <v>0</v>
      </c>
      <c r="G148" s="84" t="b">
        <v>0</v>
      </c>
    </row>
    <row r="149" spans="1:7" ht="15">
      <c r="A149" s="84" t="s">
        <v>1570</v>
      </c>
      <c r="B149" s="84">
        <v>2</v>
      </c>
      <c r="C149" s="118">
        <v>0.0028906373967542746</v>
      </c>
      <c r="D149" s="84" t="s">
        <v>1643</v>
      </c>
      <c r="E149" s="84" t="b">
        <v>0</v>
      </c>
      <c r="F149" s="84" t="b">
        <v>0</v>
      </c>
      <c r="G149" s="84" t="b">
        <v>0</v>
      </c>
    </row>
    <row r="150" spans="1:7" ht="15">
      <c r="A150" s="84" t="s">
        <v>1571</v>
      </c>
      <c r="B150" s="84">
        <v>2</v>
      </c>
      <c r="C150" s="118">
        <v>0.0028906373967542746</v>
      </c>
      <c r="D150" s="84" t="s">
        <v>1643</v>
      </c>
      <c r="E150" s="84" t="b">
        <v>0</v>
      </c>
      <c r="F150" s="84" t="b">
        <v>0</v>
      </c>
      <c r="G150" s="84" t="b">
        <v>0</v>
      </c>
    </row>
    <row r="151" spans="1:7" ht="15">
      <c r="A151" s="84" t="s">
        <v>1572</v>
      </c>
      <c r="B151" s="84">
        <v>2</v>
      </c>
      <c r="C151" s="118">
        <v>0.0028906373967542746</v>
      </c>
      <c r="D151" s="84" t="s">
        <v>1643</v>
      </c>
      <c r="E151" s="84" t="b">
        <v>0</v>
      </c>
      <c r="F151" s="84" t="b">
        <v>0</v>
      </c>
      <c r="G151" s="84" t="b">
        <v>0</v>
      </c>
    </row>
    <row r="152" spans="1:7" ht="15">
      <c r="A152" s="84" t="s">
        <v>1573</v>
      </c>
      <c r="B152" s="84">
        <v>2</v>
      </c>
      <c r="C152" s="118">
        <v>0.0028906373967542746</v>
      </c>
      <c r="D152" s="84" t="s">
        <v>1643</v>
      </c>
      <c r="E152" s="84" t="b">
        <v>0</v>
      </c>
      <c r="F152" s="84" t="b">
        <v>0</v>
      </c>
      <c r="G152" s="84" t="b">
        <v>0</v>
      </c>
    </row>
    <row r="153" spans="1:7" ht="15">
      <c r="A153" s="84" t="s">
        <v>275</v>
      </c>
      <c r="B153" s="84">
        <v>2</v>
      </c>
      <c r="C153" s="118">
        <v>0.0028906373967542746</v>
      </c>
      <c r="D153" s="84" t="s">
        <v>1643</v>
      </c>
      <c r="E153" s="84" t="b">
        <v>0</v>
      </c>
      <c r="F153" s="84" t="b">
        <v>0</v>
      </c>
      <c r="G153" s="84" t="b">
        <v>0</v>
      </c>
    </row>
    <row r="154" spans="1:7" ht="15">
      <c r="A154" s="84" t="s">
        <v>1574</v>
      </c>
      <c r="B154" s="84">
        <v>2</v>
      </c>
      <c r="C154" s="118">
        <v>0.0028906373967542746</v>
      </c>
      <c r="D154" s="84" t="s">
        <v>1643</v>
      </c>
      <c r="E154" s="84" t="b">
        <v>1</v>
      </c>
      <c r="F154" s="84" t="b">
        <v>0</v>
      </c>
      <c r="G154" s="84" t="b">
        <v>0</v>
      </c>
    </row>
    <row r="155" spans="1:7" ht="15">
      <c r="A155" s="84" t="s">
        <v>1575</v>
      </c>
      <c r="B155" s="84">
        <v>2</v>
      </c>
      <c r="C155" s="118">
        <v>0.0028906373967542746</v>
      </c>
      <c r="D155" s="84" t="s">
        <v>1643</v>
      </c>
      <c r="E155" s="84" t="b">
        <v>0</v>
      </c>
      <c r="F155" s="84" t="b">
        <v>0</v>
      </c>
      <c r="G155" s="84" t="b">
        <v>0</v>
      </c>
    </row>
    <row r="156" spans="1:7" ht="15">
      <c r="A156" s="84" t="s">
        <v>1576</v>
      </c>
      <c r="B156" s="84">
        <v>2</v>
      </c>
      <c r="C156" s="118">
        <v>0.0028906373967542746</v>
      </c>
      <c r="D156" s="84" t="s">
        <v>1643</v>
      </c>
      <c r="E156" s="84" t="b">
        <v>0</v>
      </c>
      <c r="F156" s="84" t="b">
        <v>0</v>
      </c>
      <c r="G156" s="84" t="b">
        <v>0</v>
      </c>
    </row>
    <row r="157" spans="1:7" ht="15">
      <c r="A157" s="84" t="s">
        <v>1577</v>
      </c>
      <c r="B157" s="84">
        <v>2</v>
      </c>
      <c r="C157" s="118">
        <v>0.0028906373967542746</v>
      </c>
      <c r="D157" s="84" t="s">
        <v>1643</v>
      </c>
      <c r="E157" s="84" t="b">
        <v>0</v>
      </c>
      <c r="F157" s="84" t="b">
        <v>0</v>
      </c>
      <c r="G157" s="84" t="b">
        <v>0</v>
      </c>
    </row>
    <row r="158" spans="1:7" ht="15">
      <c r="A158" s="84" t="s">
        <v>1578</v>
      </c>
      <c r="B158" s="84">
        <v>2</v>
      </c>
      <c r="C158" s="118">
        <v>0.0028906373967542746</v>
      </c>
      <c r="D158" s="84" t="s">
        <v>1643</v>
      </c>
      <c r="E158" s="84" t="b">
        <v>0</v>
      </c>
      <c r="F158" s="84" t="b">
        <v>0</v>
      </c>
      <c r="G158" s="84" t="b">
        <v>0</v>
      </c>
    </row>
    <row r="159" spans="1:7" ht="15">
      <c r="A159" s="84" t="s">
        <v>1579</v>
      </c>
      <c r="B159" s="84">
        <v>2</v>
      </c>
      <c r="C159" s="118">
        <v>0.0028906373967542746</v>
      </c>
      <c r="D159" s="84" t="s">
        <v>1643</v>
      </c>
      <c r="E159" s="84" t="b">
        <v>0</v>
      </c>
      <c r="F159" s="84" t="b">
        <v>0</v>
      </c>
      <c r="G159" s="84" t="b">
        <v>0</v>
      </c>
    </row>
    <row r="160" spans="1:7" ht="15">
      <c r="A160" s="84" t="s">
        <v>1580</v>
      </c>
      <c r="B160" s="84">
        <v>2</v>
      </c>
      <c r="C160" s="118">
        <v>0.0028906373967542746</v>
      </c>
      <c r="D160" s="84" t="s">
        <v>1643</v>
      </c>
      <c r="E160" s="84" t="b">
        <v>0</v>
      </c>
      <c r="F160" s="84" t="b">
        <v>0</v>
      </c>
      <c r="G160" s="84" t="b">
        <v>0</v>
      </c>
    </row>
    <row r="161" spans="1:7" ht="15">
      <c r="A161" s="84" t="s">
        <v>1581</v>
      </c>
      <c r="B161" s="84">
        <v>2</v>
      </c>
      <c r="C161" s="118">
        <v>0.0028906373967542746</v>
      </c>
      <c r="D161" s="84" t="s">
        <v>1643</v>
      </c>
      <c r="E161" s="84" t="b">
        <v>0</v>
      </c>
      <c r="F161" s="84" t="b">
        <v>0</v>
      </c>
      <c r="G161" s="84" t="b">
        <v>0</v>
      </c>
    </row>
    <row r="162" spans="1:7" ht="15">
      <c r="A162" s="84" t="s">
        <v>1257</v>
      </c>
      <c r="B162" s="84">
        <v>2</v>
      </c>
      <c r="C162" s="118">
        <v>0.0028906373967542746</v>
      </c>
      <c r="D162" s="84" t="s">
        <v>1643</v>
      </c>
      <c r="E162" s="84" t="b">
        <v>0</v>
      </c>
      <c r="F162" s="84" t="b">
        <v>0</v>
      </c>
      <c r="G162" s="84" t="b">
        <v>0</v>
      </c>
    </row>
    <row r="163" spans="1:7" ht="15">
      <c r="A163" s="84" t="s">
        <v>1259</v>
      </c>
      <c r="B163" s="84">
        <v>2</v>
      </c>
      <c r="C163" s="118">
        <v>0.0028906373967542746</v>
      </c>
      <c r="D163" s="84" t="s">
        <v>1643</v>
      </c>
      <c r="E163" s="84" t="b">
        <v>0</v>
      </c>
      <c r="F163" s="84" t="b">
        <v>0</v>
      </c>
      <c r="G163" s="84" t="b">
        <v>0</v>
      </c>
    </row>
    <row r="164" spans="1:7" ht="15">
      <c r="A164" s="84" t="s">
        <v>1582</v>
      </c>
      <c r="B164" s="84">
        <v>2</v>
      </c>
      <c r="C164" s="118">
        <v>0.0028906373967542746</v>
      </c>
      <c r="D164" s="84" t="s">
        <v>1643</v>
      </c>
      <c r="E164" s="84" t="b">
        <v>0</v>
      </c>
      <c r="F164" s="84" t="b">
        <v>0</v>
      </c>
      <c r="G164" s="84" t="b">
        <v>0</v>
      </c>
    </row>
    <row r="165" spans="1:7" ht="15">
      <c r="A165" s="84" t="s">
        <v>1583</v>
      </c>
      <c r="B165" s="84">
        <v>2</v>
      </c>
      <c r="C165" s="118">
        <v>0.0028906373967542746</v>
      </c>
      <c r="D165" s="84" t="s">
        <v>1643</v>
      </c>
      <c r="E165" s="84" t="b">
        <v>0</v>
      </c>
      <c r="F165" s="84" t="b">
        <v>0</v>
      </c>
      <c r="G165" s="84" t="b">
        <v>0</v>
      </c>
    </row>
    <row r="166" spans="1:7" ht="15">
      <c r="A166" s="84" t="s">
        <v>1584</v>
      </c>
      <c r="B166" s="84">
        <v>2</v>
      </c>
      <c r="C166" s="118">
        <v>0.0028906373967542746</v>
      </c>
      <c r="D166" s="84" t="s">
        <v>1643</v>
      </c>
      <c r="E166" s="84" t="b">
        <v>0</v>
      </c>
      <c r="F166" s="84" t="b">
        <v>0</v>
      </c>
      <c r="G166" s="84" t="b">
        <v>0</v>
      </c>
    </row>
    <row r="167" spans="1:7" ht="15">
      <c r="A167" s="84" t="s">
        <v>1585</v>
      </c>
      <c r="B167" s="84">
        <v>2</v>
      </c>
      <c r="C167" s="118">
        <v>0.0028906373967542746</v>
      </c>
      <c r="D167" s="84" t="s">
        <v>1643</v>
      </c>
      <c r="E167" s="84" t="b">
        <v>0</v>
      </c>
      <c r="F167" s="84" t="b">
        <v>0</v>
      </c>
      <c r="G167" s="84" t="b">
        <v>0</v>
      </c>
    </row>
    <row r="168" spans="1:7" ht="15">
      <c r="A168" s="84" t="s">
        <v>1586</v>
      </c>
      <c r="B168" s="84">
        <v>2</v>
      </c>
      <c r="C168" s="118">
        <v>0.0028906373967542746</v>
      </c>
      <c r="D168" s="84" t="s">
        <v>1643</v>
      </c>
      <c r="E168" s="84" t="b">
        <v>0</v>
      </c>
      <c r="F168" s="84" t="b">
        <v>0</v>
      </c>
      <c r="G168" s="84" t="b">
        <v>0</v>
      </c>
    </row>
    <row r="169" spans="1:7" ht="15">
      <c r="A169" s="84" t="s">
        <v>213</v>
      </c>
      <c r="B169" s="84">
        <v>2</v>
      </c>
      <c r="C169" s="118">
        <v>0.0028906373967542746</v>
      </c>
      <c r="D169" s="84" t="s">
        <v>1643</v>
      </c>
      <c r="E169" s="84" t="b">
        <v>0</v>
      </c>
      <c r="F169" s="84" t="b">
        <v>0</v>
      </c>
      <c r="G169" s="84" t="b">
        <v>0</v>
      </c>
    </row>
    <row r="170" spans="1:7" ht="15">
      <c r="A170" s="84" t="s">
        <v>1587</v>
      </c>
      <c r="B170" s="84">
        <v>2</v>
      </c>
      <c r="C170" s="118">
        <v>0.0028906373967542746</v>
      </c>
      <c r="D170" s="84" t="s">
        <v>1643</v>
      </c>
      <c r="E170" s="84" t="b">
        <v>0</v>
      </c>
      <c r="F170" s="84" t="b">
        <v>0</v>
      </c>
      <c r="G170" s="84" t="b">
        <v>0</v>
      </c>
    </row>
    <row r="171" spans="1:7" ht="15">
      <c r="A171" s="84" t="s">
        <v>1588</v>
      </c>
      <c r="B171" s="84">
        <v>2</v>
      </c>
      <c r="C171" s="118">
        <v>0.0028906373967542746</v>
      </c>
      <c r="D171" s="84" t="s">
        <v>1643</v>
      </c>
      <c r="E171" s="84" t="b">
        <v>0</v>
      </c>
      <c r="F171" s="84" t="b">
        <v>0</v>
      </c>
      <c r="G171" s="84" t="b">
        <v>0</v>
      </c>
    </row>
    <row r="172" spans="1:7" ht="15">
      <c r="A172" s="84" t="s">
        <v>1589</v>
      </c>
      <c r="B172" s="84">
        <v>2</v>
      </c>
      <c r="C172" s="118">
        <v>0.0028906373967542746</v>
      </c>
      <c r="D172" s="84" t="s">
        <v>1643</v>
      </c>
      <c r="E172" s="84" t="b">
        <v>0</v>
      </c>
      <c r="F172" s="84" t="b">
        <v>0</v>
      </c>
      <c r="G172" s="84" t="b">
        <v>0</v>
      </c>
    </row>
    <row r="173" spans="1:7" ht="15">
      <c r="A173" s="84" t="s">
        <v>1590</v>
      </c>
      <c r="B173" s="84">
        <v>2</v>
      </c>
      <c r="C173" s="118">
        <v>0.0028906373967542746</v>
      </c>
      <c r="D173" s="84" t="s">
        <v>1643</v>
      </c>
      <c r="E173" s="84" t="b">
        <v>0</v>
      </c>
      <c r="F173" s="84" t="b">
        <v>0</v>
      </c>
      <c r="G173" s="84" t="b">
        <v>0</v>
      </c>
    </row>
    <row r="174" spans="1:7" ht="15">
      <c r="A174" s="84" t="s">
        <v>1591</v>
      </c>
      <c r="B174" s="84">
        <v>2</v>
      </c>
      <c r="C174" s="118">
        <v>0.0028906373967542746</v>
      </c>
      <c r="D174" s="84" t="s">
        <v>1643</v>
      </c>
      <c r="E174" s="84" t="b">
        <v>0</v>
      </c>
      <c r="F174" s="84" t="b">
        <v>0</v>
      </c>
      <c r="G174" s="84" t="b">
        <v>0</v>
      </c>
    </row>
    <row r="175" spans="1:7" ht="15">
      <c r="A175" s="84" t="s">
        <v>1592</v>
      </c>
      <c r="B175" s="84">
        <v>2</v>
      </c>
      <c r="C175" s="118">
        <v>0.0028906373967542746</v>
      </c>
      <c r="D175" s="84" t="s">
        <v>1643</v>
      </c>
      <c r="E175" s="84" t="b">
        <v>0</v>
      </c>
      <c r="F175" s="84" t="b">
        <v>0</v>
      </c>
      <c r="G175" s="84" t="b">
        <v>0</v>
      </c>
    </row>
    <row r="176" spans="1:7" ht="15">
      <c r="A176" s="84" t="s">
        <v>1593</v>
      </c>
      <c r="B176" s="84">
        <v>2</v>
      </c>
      <c r="C176" s="118">
        <v>0.0028906373967542746</v>
      </c>
      <c r="D176" s="84" t="s">
        <v>1643</v>
      </c>
      <c r="E176" s="84" t="b">
        <v>0</v>
      </c>
      <c r="F176" s="84" t="b">
        <v>0</v>
      </c>
      <c r="G176" s="84" t="b">
        <v>0</v>
      </c>
    </row>
    <row r="177" spans="1:7" ht="15">
      <c r="A177" s="84" t="s">
        <v>1594</v>
      </c>
      <c r="B177" s="84">
        <v>2</v>
      </c>
      <c r="C177" s="118">
        <v>0.0028906373967542746</v>
      </c>
      <c r="D177" s="84" t="s">
        <v>1643</v>
      </c>
      <c r="E177" s="84" t="b">
        <v>0</v>
      </c>
      <c r="F177" s="84" t="b">
        <v>0</v>
      </c>
      <c r="G177" s="84" t="b">
        <v>0</v>
      </c>
    </row>
    <row r="178" spans="1:7" ht="15">
      <c r="A178" s="84" t="s">
        <v>1595</v>
      </c>
      <c r="B178" s="84">
        <v>2</v>
      </c>
      <c r="C178" s="118">
        <v>0.0028906373967542746</v>
      </c>
      <c r="D178" s="84" t="s">
        <v>1643</v>
      </c>
      <c r="E178" s="84" t="b">
        <v>0</v>
      </c>
      <c r="F178" s="84" t="b">
        <v>0</v>
      </c>
      <c r="G178" s="84" t="b">
        <v>0</v>
      </c>
    </row>
    <row r="179" spans="1:7" ht="15">
      <c r="A179" s="84" t="s">
        <v>1596</v>
      </c>
      <c r="B179" s="84">
        <v>2</v>
      </c>
      <c r="C179" s="118">
        <v>0.0028906373967542746</v>
      </c>
      <c r="D179" s="84" t="s">
        <v>1643</v>
      </c>
      <c r="E179" s="84" t="b">
        <v>0</v>
      </c>
      <c r="F179" s="84" t="b">
        <v>0</v>
      </c>
      <c r="G179" s="84" t="b">
        <v>0</v>
      </c>
    </row>
    <row r="180" spans="1:7" ht="15">
      <c r="A180" s="84" t="s">
        <v>1597</v>
      </c>
      <c r="B180" s="84">
        <v>2</v>
      </c>
      <c r="C180" s="118">
        <v>0.0028906373967542746</v>
      </c>
      <c r="D180" s="84" t="s">
        <v>1643</v>
      </c>
      <c r="E180" s="84" t="b">
        <v>0</v>
      </c>
      <c r="F180" s="84" t="b">
        <v>0</v>
      </c>
      <c r="G180" s="84" t="b">
        <v>0</v>
      </c>
    </row>
    <row r="181" spans="1:7" ht="15">
      <c r="A181" s="84" t="s">
        <v>1598</v>
      </c>
      <c r="B181" s="84">
        <v>2</v>
      </c>
      <c r="C181" s="118">
        <v>0.0028906373967542746</v>
      </c>
      <c r="D181" s="84" t="s">
        <v>1643</v>
      </c>
      <c r="E181" s="84" t="b">
        <v>0</v>
      </c>
      <c r="F181" s="84" t="b">
        <v>0</v>
      </c>
      <c r="G181" s="84" t="b">
        <v>0</v>
      </c>
    </row>
    <row r="182" spans="1:7" ht="15">
      <c r="A182" s="84" t="s">
        <v>1599</v>
      </c>
      <c r="B182" s="84">
        <v>2</v>
      </c>
      <c r="C182" s="118">
        <v>0.0028906373967542746</v>
      </c>
      <c r="D182" s="84" t="s">
        <v>1643</v>
      </c>
      <c r="E182" s="84" t="b">
        <v>0</v>
      </c>
      <c r="F182" s="84" t="b">
        <v>0</v>
      </c>
      <c r="G182" s="84" t="b">
        <v>0</v>
      </c>
    </row>
    <row r="183" spans="1:7" ht="15">
      <c r="A183" s="84" t="s">
        <v>1600</v>
      </c>
      <c r="B183" s="84">
        <v>2</v>
      </c>
      <c r="C183" s="118">
        <v>0.0028906373967542746</v>
      </c>
      <c r="D183" s="84" t="s">
        <v>1643</v>
      </c>
      <c r="E183" s="84" t="b">
        <v>0</v>
      </c>
      <c r="F183" s="84" t="b">
        <v>0</v>
      </c>
      <c r="G183" s="84" t="b">
        <v>0</v>
      </c>
    </row>
    <row r="184" spans="1:7" ht="15">
      <c r="A184" s="84" t="s">
        <v>1601</v>
      </c>
      <c r="B184" s="84">
        <v>2</v>
      </c>
      <c r="C184" s="118">
        <v>0.0028906373967542746</v>
      </c>
      <c r="D184" s="84" t="s">
        <v>1643</v>
      </c>
      <c r="E184" s="84" t="b">
        <v>0</v>
      </c>
      <c r="F184" s="84" t="b">
        <v>0</v>
      </c>
      <c r="G184" s="84" t="b">
        <v>0</v>
      </c>
    </row>
    <row r="185" spans="1:7" ht="15">
      <c r="A185" s="84" t="s">
        <v>1602</v>
      </c>
      <c r="B185" s="84">
        <v>2</v>
      </c>
      <c r="C185" s="118">
        <v>0.0028906373967542746</v>
      </c>
      <c r="D185" s="84" t="s">
        <v>1643</v>
      </c>
      <c r="E185" s="84" t="b">
        <v>0</v>
      </c>
      <c r="F185" s="84" t="b">
        <v>0</v>
      </c>
      <c r="G185" s="84" t="b">
        <v>0</v>
      </c>
    </row>
    <row r="186" spans="1:7" ht="15">
      <c r="A186" s="84" t="s">
        <v>1603</v>
      </c>
      <c r="B186" s="84">
        <v>2</v>
      </c>
      <c r="C186" s="118">
        <v>0.0028906373967542746</v>
      </c>
      <c r="D186" s="84" t="s">
        <v>1643</v>
      </c>
      <c r="E186" s="84" t="b">
        <v>0</v>
      </c>
      <c r="F186" s="84" t="b">
        <v>0</v>
      </c>
      <c r="G186" s="84" t="b">
        <v>0</v>
      </c>
    </row>
    <row r="187" spans="1:7" ht="15">
      <c r="A187" s="84" t="s">
        <v>1604</v>
      </c>
      <c r="B187" s="84">
        <v>2</v>
      </c>
      <c r="C187" s="118">
        <v>0.0028906373967542746</v>
      </c>
      <c r="D187" s="84" t="s">
        <v>1643</v>
      </c>
      <c r="E187" s="84" t="b">
        <v>0</v>
      </c>
      <c r="F187" s="84" t="b">
        <v>0</v>
      </c>
      <c r="G187" s="84" t="b">
        <v>0</v>
      </c>
    </row>
    <row r="188" spans="1:7" ht="15">
      <c r="A188" s="84" t="s">
        <v>1605</v>
      </c>
      <c r="B188" s="84">
        <v>2</v>
      </c>
      <c r="C188" s="118">
        <v>0.0028906373967542746</v>
      </c>
      <c r="D188" s="84" t="s">
        <v>1643</v>
      </c>
      <c r="E188" s="84" t="b">
        <v>0</v>
      </c>
      <c r="F188" s="84" t="b">
        <v>0</v>
      </c>
      <c r="G188" s="84" t="b">
        <v>0</v>
      </c>
    </row>
    <row r="189" spans="1:7" ht="15">
      <c r="A189" s="84" t="s">
        <v>1606</v>
      </c>
      <c r="B189" s="84">
        <v>2</v>
      </c>
      <c r="C189" s="118">
        <v>0.0028906373967542746</v>
      </c>
      <c r="D189" s="84" t="s">
        <v>1643</v>
      </c>
      <c r="E189" s="84" t="b">
        <v>0</v>
      </c>
      <c r="F189" s="84" t="b">
        <v>0</v>
      </c>
      <c r="G189" s="84" t="b">
        <v>0</v>
      </c>
    </row>
    <row r="190" spans="1:7" ht="15">
      <c r="A190" s="84" t="s">
        <v>1607</v>
      </c>
      <c r="B190" s="84">
        <v>2</v>
      </c>
      <c r="C190" s="118">
        <v>0.0028906373967542746</v>
      </c>
      <c r="D190" s="84" t="s">
        <v>1643</v>
      </c>
      <c r="E190" s="84" t="b">
        <v>0</v>
      </c>
      <c r="F190" s="84" t="b">
        <v>0</v>
      </c>
      <c r="G190" s="84" t="b">
        <v>0</v>
      </c>
    </row>
    <row r="191" spans="1:7" ht="15">
      <c r="A191" s="84" t="s">
        <v>1608</v>
      </c>
      <c r="B191" s="84">
        <v>2</v>
      </c>
      <c r="C191" s="118">
        <v>0.0028906373967542746</v>
      </c>
      <c r="D191" s="84" t="s">
        <v>1643</v>
      </c>
      <c r="E191" s="84" t="b">
        <v>0</v>
      </c>
      <c r="F191" s="84" t="b">
        <v>0</v>
      </c>
      <c r="G191" s="84" t="b">
        <v>0</v>
      </c>
    </row>
    <row r="192" spans="1:7" ht="15">
      <c r="A192" s="84" t="s">
        <v>1609</v>
      </c>
      <c r="B192" s="84">
        <v>2</v>
      </c>
      <c r="C192" s="118">
        <v>0.0028906373967542746</v>
      </c>
      <c r="D192" s="84" t="s">
        <v>1643</v>
      </c>
      <c r="E192" s="84" t="b">
        <v>0</v>
      </c>
      <c r="F192" s="84" t="b">
        <v>0</v>
      </c>
      <c r="G192" s="84" t="b">
        <v>0</v>
      </c>
    </row>
    <row r="193" spans="1:7" ht="15">
      <c r="A193" s="84" t="s">
        <v>1610</v>
      </c>
      <c r="B193" s="84">
        <v>2</v>
      </c>
      <c r="C193" s="118">
        <v>0.0028906373967542746</v>
      </c>
      <c r="D193" s="84" t="s">
        <v>1643</v>
      </c>
      <c r="E193" s="84" t="b">
        <v>0</v>
      </c>
      <c r="F193" s="84" t="b">
        <v>0</v>
      </c>
      <c r="G193" s="84" t="b">
        <v>0</v>
      </c>
    </row>
    <row r="194" spans="1:7" ht="15">
      <c r="A194" s="84" t="s">
        <v>1611</v>
      </c>
      <c r="B194" s="84">
        <v>2</v>
      </c>
      <c r="C194" s="118">
        <v>0.0028906373967542746</v>
      </c>
      <c r="D194" s="84" t="s">
        <v>1643</v>
      </c>
      <c r="E194" s="84" t="b">
        <v>0</v>
      </c>
      <c r="F194" s="84" t="b">
        <v>0</v>
      </c>
      <c r="G194" s="84" t="b">
        <v>0</v>
      </c>
    </row>
    <row r="195" spans="1:7" ht="15">
      <c r="A195" s="84" t="s">
        <v>1612</v>
      </c>
      <c r="B195" s="84">
        <v>2</v>
      </c>
      <c r="C195" s="118">
        <v>0.0028906373967542746</v>
      </c>
      <c r="D195" s="84" t="s">
        <v>1643</v>
      </c>
      <c r="E195" s="84" t="b">
        <v>0</v>
      </c>
      <c r="F195" s="84" t="b">
        <v>0</v>
      </c>
      <c r="G195" s="84" t="b">
        <v>0</v>
      </c>
    </row>
    <row r="196" spans="1:7" ht="15">
      <c r="A196" s="84" t="s">
        <v>1613</v>
      </c>
      <c r="B196" s="84">
        <v>2</v>
      </c>
      <c r="C196" s="118">
        <v>0.0028906373967542746</v>
      </c>
      <c r="D196" s="84" t="s">
        <v>1643</v>
      </c>
      <c r="E196" s="84" t="b">
        <v>0</v>
      </c>
      <c r="F196" s="84" t="b">
        <v>0</v>
      </c>
      <c r="G196" s="84" t="b">
        <v>0</v>
      </c>
    </row>
    <row r="197" spans="1:7" ht="15">
      <c r="A197" s="84" t="s">
        <v>1614</v>
      </c>
      <c r="B197" s="84">
        <v>2</v>
      </c>
      <c r="C197" s="118">
        <v>0.0028906373967542746</v>
      </c>
      <c r="D197" s="84" t="s">
        <v>1643</v>
      </c>
      <c r="E197" s="84" t="b">
        <v>0</v>
      </c>
      <c r="F197" s="84" t="b">
        <v>0</v>
      </c>
      <c r="G197" s="84" t="b">
        <v>0</v>
      </c>
    </row>
    <row r="198" spans="1:7" ht="15">
      <c r="A198" s="84" t="s">
        <v>1615</v>
      </c>
      <c r="B198" s="84">
        <v>2</v>
      </c>
      <c r="C198" s="118">
        <v>0.0028906373967542746</v>
      </c>
      <c r="D198" s="84" t="s">
        <v>1643</v>
      </c>
      <c r="E198" s="84" t="b">
        <v>0</v>
      </c>
      <c r="F198" s="84" t="b">
        <v>0</v>
      </c>
      <c r="G198" s="84" t="b">
        <v>0</v>
      </c>
    </row>
    <row r="199" spans="1:7" ht="15">
      <c r="A199" s="84" t="s">
        <v>1616</v>
      </c>
      <c r="B199" s="84">
        <v>2</v>
      </c>
      <c r="C199" s="118">
        <v>0.0028906373967542746</v>
      </c>
      <c r="D199" s="84" t="s">
        <v>1643</v>
      </c>
      <c r="E199" s="84" t="b">
        <v>0</v>
      </c>
      <c r="F199" s="84" t="b">
        <v>0</v>
      </c>
      <c r="G199" s="84" t="b">
        <v>0</v>
      </c>
    </row>
    <row r="200" spans="1:7" ht="15">
      <c r="A200" s="84" t="s">
        <v>1617</v>
      </c>
      <c r="B200" s="84">
        <v>2</v>
      </c>
      <c r="C200" s="118">
        <v>0.0028906373967542746</v>
      </c>
      <c r="D200" s="84" t="s">
        <v>1643</v>
      </c>
      <c r="E200" s="84" t="b">
        <v>0</v>
      </c>
      <c r="F200" s="84" t="b">
        <v>0</v>
      </c>
      <c r="G200" s="84" t="b">
        <v>0</v>
      </c>
    </row>
    <row r="201" spans="1:7" ht="15">
      <c r="A201" s="84" t="s">
        <v>1618</v>
      </c>
      <c r="B201" s="84">
        <v>2</v>
      </c>
      <c r="C201" s="118">
        <v>0.0028906373967542746</v>
      </c>
      <c r="D201" s="84" t="s">
        <v>1643</v>
      </c>
      <c r="E201" s="84" t="b">
        <v>0</v>
      </c>
      <c r="F201" s="84" t="b">
        <v>0</v>
      </c>
      <c r="G201" s="84" t="b">
        <v>0</v>
      </c>
    </row>
    <row r="202" spans="1:7" ht="15">
      <c r="A202" s="84" t="s">
        <v>1619</v>
      </c>
      <c r="B202" s="84">
        <v>2</v>
      </c>
      <c r="C202" s="118">
        <v>0.0028906373967542746</v>
      </c>
      <c r="D202" s="84" t="s">
        <v>1643</v>
      </c>
      <c r="E202" s="84" t="b">
        <v>0</v>
      </c>
      <c r="F202" s="84" t="b">
        <v>0</v>
      </c>
      <c r="G202" s="84" t="b">
        <v>0</v>
      </c>
    </row>
    <row r="203" spans="1:7" ht="15">
      <c r="A203" s="84" t="s">
        <v>1620</v>
      </c>
      <c r="B203" s="84">
        <v>2</v>
      </c>
      <c r="C203" s="118">
        <v>0.0028906373967542746</v>
      </c>
      <c r="D203" s="84" t="s">
        <v>1643</v>
      </c>
      <c r="E203" s="84" t="b">
        <v>0</v>
      </c>
      <c r="F203" s="84" t="b">
        <v>0</v>
      </c>
      <c r="G203" s="84" t="b">
        <v>0</v>
      </c>
    </row>
    <row r="204" spans="1:7" ht="15">
      <c r="A204" s="84" t="s">
        <v>1621</v>
      </c>
      <c r="B204" s="84">
        <v>2</v>
      </c>
      <c r="C204" s="118">
        <v>0.0028906373967542746</v>
      </c>
      <c r="D204" s="84" t="s">
        <v>1643</v>
      </c>
      <c r="E204" s="84" t="b">
        <v>0</v>
      </c>
      <c r="F204" s="84" t="b">
        <v>0</v>
      </c>
      <c r="G204" s="84" t="b">
        <v>0</v>
      </c>
    </row>
    <row r="205" spans="1:7" ht="15">
      <c r="A205" s="84" t="s">
        <v>1622</v>
      </c>
      <c r="B205" s="84">
        <v>2</v>
      </c>
      <c r="C205" s="118">
        <v>0.0028906373967542746</v>
      </c>
      <c r="D205" s="84" t="s">
        <v>1643</v>
      </c>
      <c r="E205" s="84" t="b">
        <v>0</v>
      </c>
      <c r="F205" s="84" t="b">
        <v>0</v>
      </c>
      <c r="G205" s="84" t="b">
        <v>0</v>
      </c>
    </row>
    <row r="206" spans="1:7" ht="15">
      <c r="A206" s="84" t="s">
        <v>1623</v>
      </c>
      <c r="B206" s="84">
        <v>2</v>
      </c>
      <c r="C206" s="118">
        <v>0.0028906373967542746</v>
      </c>
      <c r="D206" s="84" t="s">
        <v>1643</v>
      </c>
      <c r="E206" s="84" t="b">
        <v>0</v>
      </c>
      <c r="F206" s="84" t="b">
        <v>0</v>
      </c>
      <c r="G206" s="84" t="b">
        <v>0</v>
      </c>
    </row>
    <row r="207" spans="1:7" ht="15">
      <c r="A207" s="84" t="s">
        <v>223</v>
      </c>
      <c r="B207" s="84">
        <v>2</v>
      </c>
      <c r="C207" s="118">
        <v>0.0028906373967542746</v>
      </c>
      <c r="D207" s="84" t="s">
        <v>1643</v>
      </c>
      <c r="E207" s="84" t="b">
        <v>0</v>
      </c>
      <c r="F207" s="84" t="b">
        <v>0</v>
      </c>
      <c r="G207" s="84" t="b">
        <v>0</v>
      </c>
    </row>
    <row r="208" spans="1:7" ht="15">
      <c r="A208" s="84" t="s">
        <v>250</v>
      </c>
      <c r="B208" s="84">
        <v>2</v>
      </c>
      <c r="C208" s="118">
        <v>0.0028906373967542746</v>
      </c>
      <c r="D208" s="84" t="s">
        <v>1643</v>
      </c>
      <c r="E208" s="84" t="b">
        <v>0</v>
      </c>
      <c r="F208" s="84" t="b">
        <v>0</v>
      </c>
      <c r="G208" s="84" t="b">
        <v>0</v>
      </c>
    </row>
    <row r="209" spans="1:7" ht="15">
      <c r="A209" s="84" t="s">
        <v>1624</v>
      </c>
      <c r="B209" s="84">
        <v>2</v>
      </c>
      <c r="C209" s="118">
        <v>0.0028906373967542746</v>
      </c>
      <c r="D209" s="84" t="s">
        <v>1643</v>
      </c>
      <c r="E209" s="84" t="b">
        <v>0</v>
      </c>
      <c r="F209" s="84" t="b">
        <v>0</v>
      </c>
      <c r="G209" s="84" t="b">
        <v>0</v>
      </c>
    </row>
    <row r="210" spans="1:7" ht="15">
      <c r="A210" s="84" t="s">
        <v>1185</v>
      </c>
      <c r="B210" s="84">
        <v>2</v>
      </c>
      <c r="C210" s="118">
        <v>0.0028906373967542746</v>
      </c>
      <c r="D210" s="84" t="s">
        <v>1643</v>
      </c>
      <c r="E210" s="84" t="b">
        <v>0</v>
      </c>
      <c r="F210" s="84" t="b">
        <v>0</v>
      </c>
      <c r="G210" s="84" t="b">
        <v>0</v>
      </c>
    </row>
    <row r="211" spans="1:7" ht="15">
      <c r="A211" s="84" t="s">
        <v>1625</v>
      </c>
      <c r="B211" s="84">
        <v>2</v>
      </c>
      <c r="C211" s="118">
        <v>0.0028906373967542746</v>
      </c>
      <c r="D211" s="84" t="s">
        <v>1643</v>
      </c>
      <c r="E211" s="84" t="b">
        <v>0</v>
      </c>
      <c r="F211" s="84" t="b">
        <v>0</v>
      </c>
      <c r="G211" s="84" t="b">
        <v>0</v>
      </c>
    </row>
    <row r="212" spans="1:7" ht="15">
      <c r="A212" s="84" t="s">
        <v>1626</v>
      </c>
      <c r="B212" s="84">
        <v>2</v>
      </c>
      <c r="C212" s="118">
        <v>0.0028906373967542746</v>
      </c>
      <c r="D212" s="84" t="s">
        <v>1643</v>
      </c>
      <c r="E212" s="84" t="b">
        <v>0</v>
      </c>
      <c r="F212" s="84" t="b">
        <v>0</v>
      </c>
      <c r="G212" s="84" t="b">
        <v>0</v>
      </c>
    </row>
    <row r="213" spans="1:7" ht="15">
      <c r="A213" s="84" t="s">
        <v>1627</v>
      </c>
      <c r="B213" s="84">
        <v>2</v>
      </c>
      <c r="C213" s="118">
        <v>0.0028906373967542746</v>
      </c>
      <c r="D213" s="84" t="s">
        <v>1643</v>
      </c>
      <c r="E213" s="84" t="b">
        <v>0</v>
      </c>
      <c r="F213" s="84" t="b">
        <v>0</v>
      </c>
      <c r="G213" s="84" t="b">
        <v>0</v>
      </c>
    </row>
    <row r="214" spans="1:7" ht="15">
      <c r="A214" s="84" t="s">
        <v>1628</v>
      </c>
      <c r="B214" s="84">
        <v>2</v>
      </c>
      <c r="C214" s="118">
        <v>0.0028906373967542746</v>
      </c>
      <c r="D214" s="84" t="s">
        <v>1643</v>
      </c>
      <c r="E214" s="84" t="b">
        <v>0</v>
      </c>
      <c r="F214" s="84" t="b">
        <v>0</v>
      </c>
      <c r="G214" s="84" t="b">
        <v>0</v>
      </c>
    </row>
    <row r="215" spans="1:7" ht="15">
      <c r="A215" s="84" t="s">
        <v>1629</v>
      </c>
      <c r="B215" s="84">
        <v>2</v>
      </c>
      <c r="C215" s="118">
        <v>0.0028906373967542746</v>
      </c>
      <c r="D215" s="84" t="s">
        <v>1643</v>
      </c>
      <c r="E215" s="84" t="b">
        <v>0</v>
      </c>
      <c r="F215" s="84" t="b">
        <v>0</v>
      </c>
      <c r="G215" s="84" t="b">
        <v>0</v>
      </c>
    </row>
    <row r="216" spans="1:7" ht="15">
      <c r="A216" s="84" t="s">
        <v>1630</v>
      </c>
      <c r="B216" s="84">
        <v>2</v>
      </c>
      <c r="C216" s="118">
        <v>0.0034564832532655173</v>
      </c>
      <c r="D216" s="84" t="s">
        <v>1643</v>
      </c>
      <c r="E216" s="84" t="b">
        <v>1</v>
      </c>
      <c r="F216" s="84" t="b">
        <v>0</v>
      </c>
      <c r="G216" s="84" t="b">
        <v>0</v>
      </c>
    </row>
    <row r="217" spans="1:7" ht="15">
      <c r="A217" s="84" t="s">
        <v>214</v>
      </c>
      <c r="B217" s="84">
        <v>2</v>
      </c>
      <c r="C217" s="118">
        <v>0.0028906373967542746</v>
      </c>
      <c r="D217" s="84" t="s">
        <v>1643</v>
      </c>
      <c r="E217" s="84" t="b">
        <v>0</v>
      </c>
      <c r="F217" s="84" t="b">
        <v>0</v>
      </c>
      <c r="G217" s="84" t="b">
        <v>0</v>
      </c>
    </row>
    <row r="218" spans="1:7" ht="15">
      <c r="A218" s="84" t="s">
        <v>1631</v>
      </c>
      <c r="B218" s="84">
        <v>2</v>
      </c>
      <c r="C218" s="118">
        <v>0.0028906373967542746</v>
      </c>
      <c r="D218" s="84" t="s">
        <v>1643</v>
      </c>
      <c r="E218" s="84" t="b">
        <v>0</v>
      </c>
      <c r="F218" s="84" t="b">
        <v>0</v>
      </c>
      <c r="G218" s="84" t="b">
        <v>0</v>
      </c>
    </row>
    <row r="219" spans="1:7" ht="15">
      <c r="A219" s="84" t="s">
        <v>1632</v>
      </c>
      <c r="B219" s="84">
        <v>2</v>
      </c>
      <c r="C219" s="118">
        <v>0.0028906373967542746</v>
      </c>
      <c r="D219" s="84" t="s">
        <v>1643</v>
      </c>
      <c r="E219" s="84" t="b">
        <v>0</v>
      </c>
      <c r="F219" s="84" t="b">
        <v>0</v>
      </c>
      <c r="G219" s="84" t="b">
        <v>0</v>
      </c>
    </row>
    <row r="220" spans="1:7" ht="15">
      <c r="A220" s="84" t="s">
        <v>1633</v>
      </c>
      <c r="B220" s="84">
        <v>2</v>
      </c>
      <c r="C220" s="118">
        <v>0.0028906373967542746</v>
      </c>
      <c r="D220" s="84" t="s">
        <v>1643</v>
      </c>
      <c r="E220" s="84" t="b">
        <v>1</v>
      </c>
      <c r="F220" s="84" t="b">
        <v>0</v>
      </c>
      <c r="G220" s="84" t="b">
        <v>0</v>
      </c>
    </row>
    <row r="221" spans="1:7" ht="15">
      <c r="A221" s="84" t="s">
        <v>1634</v>
      </c>
      <c r="B221" s="84">
        <v>2</v>
      </c>
      <c r="C221" s="118">
        <v>0.0028906373967542746</v>
      </c>
      <c r="D221" s="84" t="s">
        <v>1643</v>
      </c>
      <c r="E221" s="84" t="b">
        <v>0</v>
      </c>
      <c r="F221" s="84" t="b">
        <v>0</v>
      </c>
      <c r="G221" s="84" t="b">
        <v>0</v>
      </c>
    </row>
    <row r="222" spans="1:7" ht="15">
      <c r="A222" s="84" t="s">
        <v>1635</v>
      </c>
      <c r="B222" s="84">
        <v>2</v>
      </c>
      <c r="C222" s="118">
        <v>0.0028906373967542746</v>
      </c>
      <c r="D222" s="84" t="s">
        <v>1643</v>
      </c>
      <c r="E222" s="84" t="b">
        <v>0</v>
      </c>
      <c r="F222" s="84" t="b">
        <v>0</v>
      </c>
      <c r="G222" s="84" t="b">
        <v>0</v>
      </c>
    </row>
    <row r="223" spans="1:7" ht="15">
      <c r="A223" s="84" t="s">
        <v>1636</v>
      </c>
      <c r="B223" s="84">
        <v>2</v>
      </c>
      <c r="C223" s="118">
        <v>0.0028906373967542746</v>
      </c>
      <c r="D223" s="84" t="s">
        <v>1643</v>
      </c>
      <c r="E223" s="84" t="b">
        <v>0</v>
      </c>
      <c r="F223" s="84" t="b">
        <v>0</v>
      </c>
      <c r="G223" s="84" t="b">
        <v>0</v>
      </c>
    </row>
    <row r="224" spans="1:7" ht="15">
      <c r="A224" s="84" t="s">
        <v>1637</v>
      </c>
      <c r="B224" s="84">
        <v>2</v>
      </c>
      <c r="C224" s="118">
        <v>0.0028906373967542746</v>
      </c>
      <c r="D224" s="84" t="s">
        <v>1643</v>
      </c>
      <c r="E224" s="84" t="b">
        <v>0</v>
      </c>
      <c r="F224" s="84" t="b">
        <v>0</v>
      </c>
      <c r="G224" s="84" t="b">
        <v>0</v>
      </c>
    </row>
    <row r="225" spans="1:7" ht="15">
      <c r="A225" s="84" t="s">
        <v>1638</v>
      </c>
      <c r="B225" s="84">
        <v>2</v>
      </c>
      <c r="C225" s="118">
        <v>0.0028906373967542746</v>
      </c>
      <c r="D225" s="84" t="s">
        <v>1643</v>
      </c>
      <c r="E225" s="84" t="b">
        <v>0</v>
      </c>
      <c r="F225" s="84" t="b">
        <v>0</v>
      </c>
      <c r="G225" s="84" t="b">
        <v>0</v>
      </c>
    </row>
    <row r="226" spans="1:7" ht="15">
      <c r="A226" s="84" t="s">
        <v>1639</v>
      </c>
      <c r="B226" s="84">
        <v>2</v>
      </c>
      <c r="C226" s="118">
        <v>0.0028906373967542746</v>
      </c>
      <c r="D226" s="84" t="s">
        <v>1643</v>
      </c>
      <c r="E226" s="84" t="b">
        <v>0</v>
      </c>
      <c r="F226" s="84" t="b">
        <v>0</v>
      </c>
      <c r="G226" s="84" t="b">
        <v>0</v>
      </c>
    </row>
    <row r="227" spans="1:7" ht="15">
      <c r="A227" s="84" t="s">
        <v>1640</v>
      </c>
      <c r="B227" s="84">
        <v>2</v>
      </c>
      <c r="C227" s="118">
        <v>0.0028906373967542746</v>
      </c>
      <c r="D227" s="84" t="s">
        <v>1643</v>
      </c>
      <c r="E227" s="84" t="b">
        <v>0</v>
      </c>
      <c r="F227" s="84" t="b">
        <v>0</v>
      </c>
      <c r="G227" s="84" t="b">
        <v>0</v>
      </c>
    </row>
    <row r="228" spans="1:7" ht="15">
      <c r="A228" s="84" t="s">
        <v>1212</v>
      </c>
      <c r="B228" s="84">
        <v>12</v>
      </c>
      <c r="C228" s="118">
        <v>0.012874190196722675</v>
      </c>
      <c r="D228" s="84" t="s">
        <v>1110</v>
      </c>
      <c r="E228" s="84" t="b">
        <v>0</v>
      </c>
      <c r="F228" s="84" t="b">
        <v>0</v>
      </c>
      <c r="G228" s="84" t="b">
        <v>0</v>
      </c>
    </row>
    <row r="229" spans="1:7" ht="15">
      <c r="A229" s="84" t="s">
        <v>246</v>
      </c>
      <c r="B229" s="84">
        <v>10</v>
      </c>
      <c r="C229" s="118">
        <v>0.010728491830602229</v>
      </c>
      <c r="D229" s="84" t="s">
        <v>1110</v>
      </c>
      <c r="E229" s="84" t="b">
        <v>0</v>
      </c>
      <c r="F229" s="84" t="b">
        <v>0</v>
      </c>
      <c r="G229" s="84" t="b">
        <v>0</v>
      </c>
    </row>
    <row r="230" spans="1:7" ht="15">
      <c r="A230" s="84" t="s">
        <v>229</v>
      </c>
      <c r="B230" s="84">
        <v>8</v>
      </c>
      <c r="C230" s="118">
        <v>0.014170357189103243</v>
      </c>
      <c r="D230" s="84" t="s">
        <v>1110</v>
      </c>
      <c r="E230" s="84" t="b">
        <v>0</v>
      </c>
      <c r="F230" s="84" t="b">
        <v>0</v>
      </c>
      <c r="G230" s="84" t="b">
        <v>0</v>
      </c>
    </row>
    <row r="231" spans="1:7" ht="15">
      <c r="A231" s="84" t="s">
        <v>1216</v>
      </c>
      <c r="B231" s="84">
        <v>7</v>
      </c>
      <c r="C231" s="118">
        <v>0.010025753376317621</v>
      </c>
      <c r="D231" s="84" t="s">
        <v>1110</v>
      </c>
      <c r="E231" s="84" t="b">
        <v>0</v>
      </c>
      <c r="F231" s="84" t="b">
        <v>0</v>
      </c>
      <c r="G231" s="84" t="b">
        <v>0</v>
      </c>
    </row>
    <row r="232" spans="1:7" ht="15">
      <c r="A232" s="84" t="s">
        <v>228</v>
      </c>
      <c r="B232" s="84">
        <v>7</v>
      </c>
      <c r="C232" s="118">
        <v>0.010025753376317621</v>
      </c>
      <c r="D232" s="84" t="s">
        <v>1110</v>
      </c>
      <c r="E232" s="84" t="b">
        <v>0</v>
      </c>
      <c r="F232" s="84" t="b">
        <v>0</v>
      </c>
      <c r="G232" s="84" t="b">
        <v>0</v>
      </c>
    </row>
    <row r="233" spans="1:7" ht="15">
      <c r="A233" s="84" t="s">
        <v>1217</v>
      </c>
      <c r="B233" s="84">
        <v>5</v>
      </c>
      <c r="C233" s="118">
        <v>0.008856473243189526</v>
      </c>
      <c r="D233" s="84" t="s">
        <v>1110</v>
      </c>
      <c r="E233" s="84" t="b">
        <v>0</v>
      </c>
      <c r="F233" s="84" t="b">
        <v>0</v>
      </c>
      <c r="G233" s="84" t="b">
        <v>0</v>
      </c>
    </row>
    <row r="234" spans="1:7" ht="15">
      <c r="A234" s="84" t="s">
        <v>248</v>
      </c>
      <c r="B234" s="84">
        <v>5</v>
      </c>
      <c r="C234" s="118">
        <v>0.008856473243189526</v>
      </c>
      <c r="D234" s="84" t="s">
        <v>1110</v>
      </c>
      <c r="E234" s="84" t="b">
        <v>0</v>
      </c>
      <c r="F234" s="84" t="b">
        <v>0</v>
      </c>
      <c r="G234" s="84" t="b">
        <v>0</v>
      </c>
    </row>
    <row r="235" spans="1:7" ht="15">
      <c r="A235" s="84" t="s">
        <v>1218</v>
      </c>
      <c r="B235" s="84">
        <v>5</v>
      </c>
      <c r="C235" s="118">
        <v>0.008856473243189526</v>
      </c>
      <c r="D235" s="84" t="s">
        <v>1110</v>
      </c>
      <c r="E235" s="84" t="b">
        <v>0</v>
      </c>
      <c r="F235" s="84" t="b">
        <v>0</v>
      </c>
      <c r="G235" s="84" t="b">
        <v>0</v>
      </c>
    </row>
    <row r="236" spans="1:7" ht="15">
      <c r="A236" s="84" t="s">
        <v>1214</v>
      </c>
      <c r="B236" s="84">
        <v>5</v>
      </c>
      <c r="C236" s="118">
        <v>0.008856473243189526</v>
      </c>
      <c r="D236" s="84" t="s">
        <v>1110</v>
      </c>
      <c r="E236" s="84" t="b">
        <v>0</v>
      </c>
      <c r="F236" s="84" t="b">
        <v>0</v>
      </c>
      <c r="G236" s="84" t="b">
        <v>0</v>
      </c>
    </row>
    <row r="237" spans="1:7" ht="15">
      <c r="A237" s="84" t="s">
        <v>1213</v>
      </c>
      <c r="B237" s="84">
        <v>5</v>
      </c>
      <c r="C237" s="118">
        <v>0.008856473243189526</v>
      </c>
      <c r="D237" s="84" t="s">
        <v>1110</v>
      </c>
      <c r="E237" s="84" t="b">
        <v>0</v>
      </c>
      <c r="F237" s="84" t="b">
        <v>0</v>
      </c>
      <c r="G237" s="84" t="b">
        <v>0</v>
      </c>
    </row>
    <row r="238" spans="1:7" ht="15">
      <c r="A238" s="84" t="s">
        <v>1515</v>
      </c>
      <c r="B238" s="84">
        <v>4</v>
      </c>
      <c r="C238" s="118">
        <v>0.010778357329326912</v>
      </c>
      <c r="D238" s="84" t="s">
        <v>1110</v>
      </c>
      <c r="E238" s="84" t="b">
        <v>0</v>
      </c>
      <c r="F238" s="84" t="b">
        <v>0</v>
      </c>
      <c r="G238" s="84" t="b">
        <v>0</v>
      </c>
    </row>
    <row r="239" spans="1:7" ht="15">
      <c r="A239" s="84" t="s">
        <v>1254</v>
      </c>
      <c r="B239" s="84">
        <v>4</v>
      </c>
      <c r="C239" s="118">
        <v>0.007984575467016182</v>
      </c>
      <c r="D239" s="84" t="s">
        <v>1110</v>
      </c>
      <c r="E239" s="84" t="b">
        <v>0</v>
      </c>
      <c r="F239" s="84" t="b">
        <v>0</v>
      </c>
      <c r="G239" s="84" t="b">
        <v>0</v>
      </c>
    </row>
    <row r="240" spans="1:7" ht="15">
      <c r="A240" s="84" t="s">
        <v>1517</v>
      </c>
      <c r="B240" s="84">
        <v>4</v>
      </c>
      <c r="C240" s="118">
        <v>0.007984575467016182</v>
      </c>
      <c r="D240" s="84" t="s">
        <v>1110</v>
      </c>
      <c r="E240" s="84" t="b">
        <v>0</v>
      </c>
      <c r="F240" s="84" t="b">
        <v>0</v>
      </c>
      <c r="G240" s="84" t="b">
        <v>0</v>
      </c>
    </row>
    <row r="241" spans="1:7" ht="15">
      <c r="A241" s="84" t="s">
        <v>258</v>
      </c>
      <c r="B241" s="84">
        <v>4</v>
      </c>
      <c r="C241" s="118">
        <v>0.007984575467016182</v>
      </c>
      <c r="D241" s="84" t="s">
        <v>1110</v>
      </c>
      <c r="E241" s="84" t="b">
        <v>0</v>
      </c>
      <c r="F241" s="84" t="b">
        <v>0</v>
      </c>
      <c r="G241" s="84" t="b">
        <v>0</v>
      </c>
    </row>
    <row r="242" spans="1:7" ht="15">
      <c r="A242" s="84" t="s">
        <v>1507</v>
      </c>
      <c r="B242" s="84">
        <v>4</v>
      </c>
      <c r="C242" s="118">
        <v>0.007984575467016182</v>
      </c>
      <c r="D242" s="84" t="s">
        <v>1110</v>
      </c>
      <c r="E242" s="84" t="b">
        <v>0</v>
      </c>
      <c r="F242" s="84" t="b">
        <v>0</v>
      </c>
      <c r="G242" s="84" t="b">
        <v>0</v>
      </c>
    </row>
    <row r="243" spans="1:7" ht="15">
      <c r="A243" s="84" t="s">
        <v>1497</v>
      </c>
      <c r="B243" s="84">
        <v>4</v>
      </c>
      <c r="C243" s="118">
        <v>0.007984575467016182</v>
      </c>
      <c r="D243" s="84" t="s">
        <v>1110</v>
      </c>
      <c r="E243" s="84" t="b">
        <v>0</v>
      </c>
      <c r="F243" s="84" t="b">
        <v>0</v>
      </c>
      <c r="G243" s="84" t="b">
        <v>0</v>
      </c>
    </row>
    <row r="244" spans="1:7" ht="15">
      <c r="A244" s="84" t="s">
        <v>1498</v>
      </c>
      <c r="B244" s="84">
        <v>4</v>
      </c>
      <c r="C244" s="118">
        <v>0.007984575467016182</v>
      </c>
      <c r="D244" s="84" t="s">
        <v>1110</v>
      </c>
      <c r="E244" s="84" t="b">
        <v>0</v>
      </c>
      <c r="F244" s="84" t="b">
        <v>0</v>
      </c>
      <c r="G244" s="84" t="b">
        <v>0</v>
      </c>
    </row>
    <row r="245" spans="1:7" ht="15">
      <c r="A245" s="84" t="s">
        <v>1499</v>
      </c>
      <c r="B245" s="84">
        <v>4</v>
      </c>
      <c r="C245" s="118">
        <v>0.007984575467016182</v>
      </c>
      <c r="D245" s="84" t="s">
        <v>1110</v>
      </c>
      <c r="E245" s="84" t="b">
        <v>0</v>
      </c>
      <c r="F245" s="84" t="b">
        <v>0</v>
      </c>
      <c r="G245" s="84" t="b">
        <v>0</v>
      </c>
    </row>
    <row r="246" spans="1:7" ht="15">
      <c r="A246" s="84" t="s">
        <v>1500</v>
      </c>
      <c r="B246" s="84">
        <v>4</v>
      </c>
      <c r="C246" s="118">
        <v>0.007984575467016182</v>
      </c>
      <c r="D246" s="84" t="s">
        <v>1110</v>
      </c>
      <c r="E246" s="84" t="b">
        <v>0</v>
      </c>
      <c r="F246" s="84" t="b">
        <v>0</v>
      </c>
      <c r="G246" s="84" t="b">
        <v>0</v>
      </c>
    </row>
    <row r="247" spans="1:7" ht="15">
      <c r="A247" s="84" t="s">
        <v>1501</v>
      </c>
      <c r="B247" s="84">
        <v>4</v>
      </c>
      <c r="C247" s="118">
        <v>0.007984575467016182</v>
      </c>
      <c r="D247" s="84" t="s">
        <v>1110</v>
      </c>
      <c r="E247" s="84" t="b">
        <v>0</v>
      </c>
      <c r="F247" s="84" t="b">
        <v>0</v>
      </c>
      <c r="G247" s="84" t="b">
        <v>0</v>
      </c>
    </row>
    <row r="248" spans="1:7" ht="15">
      <c r="A248" s="84" t="s">
        <v>1502</v>
      </c>
      <c r="B248" s="84">
        <v>4</v>
      </c>
      <c r="C248" s="118">
        <v>0.007984575467016182</v>
      </c>
      <c r="D248" s="84" t="s">
        <v>1110</v>
      </c>
      <c r="E248" s="84" t="b">
        <v>0</v>
      </c>
      <c r="F248" s="84" t="b">
        <v>0</v>
      </c>
      <c r="G248" s="84" t="b">
        <v>0</v>
      </c>
    </row>
    <row r="249" spans="1:7" ht="15">
      <c r="A249" s="84" t="s">
        <v>1503</v>
      </c>
      <c r="B249" s="84">
        <v>4</v>
      </c>
      <c r="C249" s="118">
        <v>0.007984575467016182</v>
      </c>
      <c r="D249" s="84" t="s">
        <v>1110</v>
      </c>
      <c r="E249" s="84" t="b">
        <v>0</v>
      </c>
      <c r="F249" s="84" t="b">
        <v>0</v>
      </c>
      <c r="G249" s="84" t="b">
        <v>0</v>
      </c>
    </row>
    <row r="250" spans="1:7" ht="15">
      <c r="A250" s="84" t="s">
        <v>1504</v>
      </c>
      <c r="B250" s="84">
        <v>4</v>
      </c>
      <c r="C250" s="118">
        <v>0.007984575467016182</v>
      </c>
      <c r="D250" s="84" t="s">
        <v>1110</v>
      </c>
      <c r="E250" s="84" t="b">
        <v>0</v>
      </c>
      <c r="F250" s="84" t="b">
        <v>0</v>
      </c>
      <c r="G250" s="84" t="b">
        <v>0</v>
      </c>
    </row>
    <row r="251" spans="1:7" ht="15">
      <c r="A251" s="84" t="s">
        <v>1230</v>
      </c>
      <c r="B251" s="84">
        <v>4</v>
      </c>
      <c r="C251" s="118">
        <v>0.007984575467016182</v>
      </c>
      <c r="D251" s="84" t="s">
        <v>1110</v>
      </c>
      <c r="E251" s="84" t="b">
        <v>0</v>
      </c>
      <c r="F251" s="84" t="b">
        <v>0</v>
      </c>
      <c r="G251" s="84" t="b">
        <v>0</v>
      </c>
    </row>
    <row r="252" spans="1:7" ht="15">
      <c r="A252" s="84" t="s">
        <v>1522</v>
      </c>
      <c r="B252" s="84">
        <v>4</v>
      </c>
      <c r="C252" s="118">
        <v>0.007984575467016182</v>
      </c>
      <c r="D252" s="84" t="s">
        <v>1110</v>
      </c>
      <c r="E252" s="84" t="b">
        <v>0</v>
      </c>
      <c r="F252" s="84" t="b">
        <v>0</v>
      </c>
      <c r="G252" s="84" t="b">
        <v>0</v>
      </c>
    </row>
    <row r="253" spans="1:7" ht="15">
      <c r="A253" s="84" t="s">
        <v>1179</v>
      </c>
      <c r="B253" s="84">
        <v>4</v>
      </c>
      <c r="C253" s="118">
        <v>0.007984575467016182</v>
      </c>
      <c r="D253" s="84" t="s">
        <v>1110</v>
      </c>
      <c r="E253" s="84" t="b">
        <v>0</v>
      </c>
      <c r="F253" s="84" t="b">
        <v>0</v>
      </c>
      <c r="G253" s="84" t="b">
        <v>0</v>
      </c>
    </row>
    <row r="254" spans="1:7" ht="15">
      <c r="A254" s="84" t="s">
        <v>1523</v>
      </c>
      <c r="B254" s="84">
        <v>4</v>
      </c>
      <c r="C254" s="118">
        <v>0.007984575467016182</v>
      </c>
      <c r="D254" s="84" t="s">
        <v>1110</v>
      </c>
      <c r="E254" s="84" t="b">
        <v>0</v>
      </c>
      <c r="F254" s="84" t="b">
        <v>0</v>
      </c>
      <c r="G254" s="84" t="b">
        <v>0</v>
      </c>
    </row>
    <row r="255" spans="1:7" ht="15">
      <c r="A255" s="84" t="s">
        <v>1524</v>
      </c>
      <c r="B255" s="84">
        <v>4</v>
      </c>
      <c r="C255" s="118">
        <v>0.007984575467016182</v>
      </c>
      <c r="D255" s="84" t="s">
        <v>1110</v>
      </c>
      <c r="E255" s="84" t="b">
        <v>0</v>
      </c>
      <c r="F255" s="84" t="b">
        <v>0</v>
      </c>
      <c r="G255" s="84" t="b">
        <v>0</v>
      </c>
    </row>
    <row r="256" spans="1:7" ht="15">
      <c r="A256" s="84" t="s">
        <v>1525</v>
      </c>
      <c r="B256" s="84">
        <v>4</v>
      </c>
      <c r="C256" s="118">
        <v>0.007984575467016182</v>
      </c>
      <c r="D256" s="84" t="s">
        <v>1110</v>
      </c>
      <c r="E256" s="84" t="b">
        <v>0</v>
      </c>
      <c r="F256" s="84" t="b">
        <v>0</v>
      </c>
      <c r="G256" s="84" t="b">
        <v>0</v>
      </c>
    </row>
    <row r="257" spans="1:7" ht="15">
      <c r="A257" s="84" t="s">
        <v>1526</v>
      </c>
      <c r="B257" s="84">
        <v>4</v>
      </c>
      <c r="C257" s="118">
        <v>0.007984575467016182</v>
      </c>
      <c r="D257" s="84" t="s">
        <v>1110</v>
      </c>
      <c r="E257" s="84" t="b">
        <v>0</v>
      </c>
      <c r="F257" s="84" t="b">
        <v>0</v>
      </c>
      <c r="G257" s="84" t="b">
        <v>0</v>
      </c>
    </row>
    <row r="258" spans="1:7" ht="15">
      <c r="A258" s="84" t="s">
        <v>230</v>
      </c>
      <c r="B258" s="84">
        <v>4</v>
      </c>
      <c r="C258" s="118">
        <v>0.007984575467016182</v>
      </c>
      <c r="D258" s="84" t="s">
        <v>1110</v>
      </c>
      <c r="E258" s="84" t="b">
        <v>0</v>
      </c>
      <c r="F258" s="84" t="b">
        <v>0</v>
      </c>
      <c r="G258" s="84" t="b">
        <v>0</v>
      </c>
    </row>
    <row r="259" spans="1:7" ht="15">
      <c r="A259" s="84" t="s">
        <v>278</v>
      </c>
      <c r="B259" s="84">
        <v>3</v>
      </c>
      <c r="C259" s="118">
        <v>0.006858074778510164</v>
      </c>
      <c r="D259" s="84" t="s">
        <v>1110</v>
      </c>
      <c r="E259" s="84" t="b">
        <v>0</v>
      </c>
      <c r="F259" s="84" t="b">
        <v>0</v>
      </c>
      <c r="G259" s="84" t="b">
        <v>0</v>
      </c>
    </row>
    <row r="260" spans="1:7" ht="15">
      <c r="A260" s="84" t="s">
        <v>1528</v>
      </c>
      <c r="B260" s="84">
        <v>3</v>
      </c>
      <c r="C260" s="118">
        <v>0.006858074778510164</v>
      </c>
      <c r="D260" s="84" t="s">
        <v>1110</v>
      </c>
      <c r="E260" s="84" t="b">
        <v>0</v>
      </c>
      <c r="F260" s="84" t="b">
        <v>0</v>
      </c>
      <c r="G260" s="84" t="b">
        <v>0</v>
      </c>
    </row>
    <row r="261" spans="1:7" ht="15">
      <c r="A261" s="84" t="s">
        <v>236</v>
      </c>
      <c r="B261" s="84">
        <v>3</v>
      </c>
      <c r="C261" s="118">
        <v>0.006858074778510164</v>
      </c>
      <c r="D261" s="84" t="s">
        <v>1110</v>
      </c>
      <c r="E261" s="84" t="b">
        <v>0</v>
      </c>
      <c r="F261" s="84" t="b">
        <v>0</v>
      </c>
      <c r="G261" s="84" t="b">
        <v>0</v>
      </c>
    </row>
    <row r="262" spans="1:7" ht="15">
      <c r="A262" s="84" t="s">
        <v>1520</v>
      </c>
      <c r="B262" s="84">
        <v>3</v>
      </c>
      <c r="C262" s="118">
        <v>0.006858074778510164</v>
      </c>
      <c r="D262" s="84" t="s">
        <v>1110</v>
      </c>
      <c r="E262" s="84" t="b">
        <v>0</v>
      </c>
      <c r="F262" s="84" t="b">
        <v>0</v>
      </c>
      <c r="G262" s="84" t="b">
        <v>0</v>
      </c>
    </row>
    <row r="263" spans="1:7" ht="15">
      <c r="A263" s="84" t="s">
        <v>1519</v>
      </c>
      <c r="B263" s="84">
        <v>3</v>
      </c>
      <c r="C263" s="118">
        <v>0.006858074778510164</v>
      </c>
      <c r="D263" s="84" t="s">
        <v>1110</v>
      </c>
      <c r="E263" s="84" t="b">
        <v>0</v>
      </c>
      <c r="F263" s="84" t="b">
        <v>0</v>
      </c>
      <c r="G263" s="84" t="b">
        <v>0</v>
      </c>
    </row>
    <row r="264" spans="1:7" ht="15">
      <c r="A264" s="84" t="s">
        <v>1516</v>
      </c>
      <c r="B264" s="84">
        <v>3</v>
      </c>
      <c r="C264" s="118">
        <v>0.006858074778510164</v>
      </c>
      <c r="D264" s="84" t="s">
        <v>1110</v>
      </c>
      <c r="E264" s="84" t="b">
        <v>0</v>
      </c>
      <c r="F264" s="84" t="b">
        <v>0</v>
      </c>
      <c r="G264" s="84" t="b">
        <v>0</v>
      </c>
    </row>
    <row r="265" spans="1:7" ht="15">
      <c r="A265" s="84" t="s">
        <v>276</v>
      </c>
      <c r="B265" s="84">
        <v>3</v>
      </c>
      <c r="C265" s="118">
        <v>0.006858074778510164</v>
      </c>
      <c r="D265" s="84" t="s">
        <v>1110</v>
      </c>
      <c r="E265" s="84" t="b">
        <v>0</v>
      </c>
      <c r="F265" s="84" t="b">
        <v>0</v>
      </c>
      <c r="G265" s="84" t="b">
        <v>0</v>
      </c>
    </row>
    <row r="266" spans="1:7" ht="15">
      <c r="A266" s="84" t="s">
        <v>1508</v>
      </c>
      <c r="B266" s="84">
        <v>3</v>
      </c>
      <c r="C266" s="118">
        <v>0.008083767996995185</v>
      </c>
      <c r="D266" s="84" t="s">
        <v>1110</v>
      </c>
      <c r="E266" s="84" t="b">
        <v>0</v>
      </c>
      <c r="F266" s="84" t="b">
        <v>0</v>
      </c>
      <c r="G266" s="84" t="b">
        <v>0</v>
      </c>
    </row>
    <row r="267" spans="1:7" ht="15">
      <c r="A267" s="84" t="s">
        <v>1531</v>
      </c>
      <c r="B267" s="84">
        <v>3</v>
      </c>
      <c r="C267" s="118">
        <v>0.006858074778510164</v>
      </c>
      <c r="D267" s="84" t="s">
        <v>1110</v>
      </c>
      <c r="E267" s="84" t="b">
        <v>0</v>
      </c>
      <c r="F267" s="84" t="b">
        <v>0</v>
      </c>
      <c r="G267" s="84" t="b">
        <v>0</v>
      </c>
    </row>
    <row r="268" spans="1:7" ht="15">
      <c r="A268" s="84" t="s">
        <v>1532</v>
      </c>
      <c r="B268" s="84">
        <v>3</v>
      </c>
      <c r="C268" s="118">
        <v>0.006858074778510164</v>
      </c>
      <c r="D268" s="84" t="s">
        <v>1110</v>
      </c>
      <c r="E268" s="84" t="b">
        <v>0</v>
      </c>
      <c r="F268" s="84" t="b">
        <v>0</v>
      </c>
      <c r="G268" s="84" t="b">
        <v>0</v>
      </c>
    </row>
    <row r="269" spans="1:7" ht="15">
      <c r="A269" s="84" t="s">
        <v>1533</v>
      </c>
      <c r="B269" s="84">
        <v>3</v>
      </c>
      <c r="C269" s="118">
        <v>0.006858074778510164</v>
      </c>
      <c r="D269" s="84" t="s">
        <v>1110</v>
      </c>
      <c r="E269" s="84" t="b">
        <v>0</v>
      </c>
      <c r="F269" s="84" t="b">
        <v>0</v>
      </c>
      <c r="G269" s="84" t="b">
        <v>0</v>
      </c>
    </row>
    <row r="270" spans="1:7" ht="15">
      <c r="A270" s="84" t="s">
        <v>1534</v>
      </c>
      <c r="B270" s="84">
        <v>3</v>
      </c>
      <c r="C270" s="118">
        <v>0.006858074778510164</v>
      </c>
      <c r="D270" s="84" t="s">
        <v>1110</v>
      </c>
      <c r="E270" s="84" t="b">
        <v>0</v>
      </c>
      <c r="F270" s="84" t="b">
        <v>0</v>
      </c>
      <c r="G270" s="84" t="b">
        <v>0</v>
      </c>
    </row>
    <row r="271" spans="1:7" ht="15">
      <c r="A271" s="84" t="s">
        <v>1535</v>
      </c>
      <c r="B271" s="84">
        <v>3</v>
      </c>
      <c r="C271" s="118">
        <v>0.006858074778510164</v>
      </c>
      <c r="D271" s="84" t="s">
        <v>1110</v>
      </c>
      <c r="E271" s="84" t="b">
        <v>0</v>
      </c>
      <c r="F271" s="84" t="b">
        <v>0</v>
      </c>
      <c r="G271" s="84" t="b">
        <v>0</v>
      </c>
    </row>
    <row r="272" spans="1:7" ht="15">
      <c r="A272" s="84" t="s">
        <v>1536</v>
      </c>
      <c r="B272" s="84">
        <v>3</v>
      </c>
      <c r="C272" s="118">
        <v>0.006858074778510164</v>
      </c>
      <c r="D272" s="84" t="s">
        <v>1110</v>
      </c>
      <c r="E272" s="84" t="b">
        <v>0</v>
      </c>
      <c r="F272" s="84" t="b">
        <v>0</v>
      </c>
      <c r="G272" s="84" t="b">
        <v>0</v>
      </c>
    </row>
    <row r="273" spans="1:7" ht="15">
      <c r="A273" s="84" t="s">
        <v>1537</v>
      </c>
      <c r="B273" s="84">
        <v>3</v>
      </c>
      <c r="C273" s="118">
        <v>0.006858074778510164</v>
      </c>
      <c r="D273" s="84" t="s">
        <v>1110</v>
      </c>
      <c r="E273" s="84" t="b">
        <v>0</v>
      </c>
      <c r="F273" s="84" t="b">
        <v>0</v>
      </c>
      <c r="G273" s="84" t="b">
        <v>0</v>
      </c>
    </row>
    <row r="274" spans="1:7" ht="15">
      <c r="A274" s="84" t="s">
        <v>1538</v>
      </c>
      <c r="B274" s="84">
        <v>3</v>
      </c>
      <c r="C274" s="118">
        <v>0.006858074778510164</v>
      </c>
      <c r="D274" s="84" t="s">
        <v>1110</v>
      </c>
      <c r="E274" s="84" t="b">
        <v>0</v>
      </c>
      <c r="F274" s="84" t="b">
        <v>0</v>
      </c>
      <c r="G274" s="84" t="b">
        <v>0</v>
      </c>
    </row>
    <row r="275" spans="1:7" ht="15">
      <c r="A275" s="84" t="s">
        <v>1566</v>
      </c>
      <c r="B275" s="84">
        <v>2</v>
      </c>
      <c r="C275" s="118">
        <v>0.005389178664663456</v>
      </c>
      <c r="D275" s="84" t="s">
        <v>1110</v>
      </c>
      <c r="E275" s="84" t="b">
        <v>0</v>
      </c>
      <c r="F275" s="84" t="b">
        <v>0</v>
      </c>
      <c r="G275" s="84" t="b">
        <v>0</v>
      </c>
    </row>
    <row r="276" spans="1:7" ht="15">
      <c r="A276" s="84" t="s">
        <v>1567</v>
      </c>
      <c r="B276" s="84">
        <v>2</v>
      </c>
      <c r="C276" s="118">
        <v>0.005389178664663456</v>
      </c>
      <c r="D276" s="84" t="s">
        <v>1110</v>
      </c>
      <c r="E276" s="84" t="b">
        <v>0</v>
      </c>
      <c r="F276" s="84" t="b">
        <v>0</v>
      </c>
      <c r="G276" s="84" t="b">
        <v>0</v>
      </c>
    </row>
    <row r="277" spans="1:7" ht="15">
      <c r="A277" s="84" t="s">
        <v>1568</v>
      </c>
      <c r="B277" s="84">
        <v>2</v>
      </c>
      <c r="C277" s="118">
        <v>0.005389178664663456</v>
      </c>
      <c r="D277" s="84" t="s">
        <v>1110</v>
      </c>
      <c r="E277" s="84" t="b">
        <v>0</v>
      </c>
      <c r="F277" s="84" t="b">
        <v>0</v>
      </c>
      <c r="G277" s="84" t="b">
        <v>0</v>
      </c>
    </row>
    <row r="278" spans="1:7" ht="15">
      <c r="A278" s="84" t="s">
        <v>1569</v>
      </c>
      <c r="B278" s="84">
        <v>2</v>
      </c>
      <c r="C278" s="118">
        <v>0.005389178664663456</v>
      </c>
      <c r="D278" s="84" t="s">
        <v>1110</v>
      </c>
      <c r="E278" s="84" t="b">
        <v>0</v>
      </c>
      <c r="F278" s="84" t="b">
        <v>0</v>
      </c>
      <c r="G278" s="84" t="b">
        <v>0</v>
      </c>
    </row>
    <row r="279" spans="1:7" ht="15">
      <c r="A279" s="84" t="s">
        <v>1570</v>
      </c>
      <c r="B279" s="84">
        <v>2</v>
      </c>
      <c r="C279" s="118">
        <v>0.005389178664663456</v>
      </c>
      <c r="D279" s="84" t="s">
        <v>1110</v>
      </c>
      <c r="E279" s="84" t="b">
        <v>0</v>
      </c>
      <c r="F279" s="84" t="b">
        <v>0</v>
      </c>
      <c r="G279" s="84" t="b">
        <v>0</v>
      </c>
    </row>
    <row r="280" spans="1:7" ht="15">
      <c r="A280" s="84" t="s">
        <v>1571</v>
      </c>
      <c r="B280" s="84">
        <v>2</v>
      </c>
      <c r="C280" s="118">
        <v>0.005389178664663456</v>
      </c>
      <c r="D280" s="84" t="s">
        <v>1110</v>
      </c>
      <c r="E280" s="84" t="b">
        <v>0</v>
      </c>
      <c r="F280" s="84" t="b">
        <v>0</v>
      </c>
      <c r="G280" s="84" t="b">
        <v>0</v>
      </c>
    </row>
    <row r="281" spans="1:7" ht="15">
      <c r="A281" s="84" t="s">
        <v>1572</v>
      </c>
      <c r="B281" s="84">
        <v>2</v>
      </c>
      <c r="C281" s="118">
        <v>0.005389178664663456</v>
      </c>
      <c r="D281" s="84" t="s">
        <v>1110</v>
      </c>
      <c r="E281" s="84" t="b">
        <v>0</v>
      </c>
      <c r="F281" s="84" t="b">
        <v>0</v>
      </c>
      <c r="G281" s="84" t="b">
        <v>0</v>
      </c>
    </row>
    <row r="282" spans="1:7" ht="15">
      <c r="A282" s="84" t="s">
        <v>1573</v>
      </c>
      <c r="B282" s="84">
        <v>2</v>
      </c>
      <c r="C282" s="118">
        <v>0.005389178664663456</v>
      </c>
      <c r="D282" s="84" t="s">
        <v>1110</v>
      </c>
      <c r="E282" s="84" t="b">
        <v>0</v>
      </c>
      <c r="F282" s="84" t="b">
        <v>0</v>
      </c>
      <c r="G282" s="84" t="b">
        <v>0</v>
      </c>
    </row>
    <row r="283" spans="1:7" ht="15">
      <c r="A283" s="84" t="s">
        <v>1542</v>
      </c>
      <c r="B283" s="84">
        <v>2</v>
      </c>
      <c r="C283" s="118">
        <v>0.006786069595818822</v>
      </c>
      <c r="D283" s="84" t="s">
        <v>1110</v>
      </c>
      <c r="E283" s="84" t="b">
        <v>0</v>
      </c>
      <c r="F283" s="84" t="b">
        <v>0</v>
      </c>
      <c r="G283" s="84" t="b">
        <v>0</v>
      </c>
    </row>
    <row r="284" spans="1:7" ht="15">
      <c r="A284" s="84" t="s">
        <v>1543</v>
      </c>
      <c r="B284" s="84">
        <v>2</v>
      </c>
      <c r="C284" s="118">
        <v>0.005389178664663456</v>
      </c>
      <c r="D284" s="84" t="s">
        <v>1110</v>
      </c>
      <c r="E284" s="84" t="b">
        <v>0</v>
      </c>
      <c r="F284" s="84" t="b">
        <v>0</v>
      </c>
      <c r="G284" s="84" t="b">
        <v>0</v>
      </c>
    </row>
    <row r="285" spans="1:7" ht="15">
      <c r="A285" s="84" t="s">
        <v>214</v>
      </c>
      <c r="B285" s="84">
        <v>2</v>
      </c>
      <c r="C285" s="118">
        <v>0.005389178664663456</v>
      </c>
      <c r="D285" s="84" t="s">
        <v>1110</v>
      </c>
      <c r="E285" s="84" t="b">
        <v>0</v>
      </c>
      <c r="F285" s="84" t="b">
        <v>0</v>
      </c>
      <c r="G285" s="84" t="b">
        <v>0</v>
      </c>
    </row>
    <row r="286" spans="1:7" ht="15">
      <c r="A286" s="84" t="s">
        <v>1544</v>
      </c>
      <c r="B286" s="84">
        <v>2</v>
      </c>
      <c r="C286" s="118">
        <v>0.005389178664663456</v>
      </c>
      <c r="D286" s="84" t="s">
        <v>1110</v>
      </c>
      <c r="E286" s="84" t="b">
        <v>0</v>
      </c>
      <c r="F286" s="84" t="b">
        <v>0</v>
      </c>
      <c r="G286" s="84" t="b">
        <v>0</v>
      </c>
    </row>
    <row r="287" spans="1:7" ht="15">
      <c r="A287" s="84" t="s">
        <v>1545</v>
      </c>
      <c r="B287" s="84">
        <v>2</v>
      </c>
      <c r="C287" s="118">
        <v>0.005389178664663456</v>
      </c>
      <c r="D287" s="84" t="s">
        <v>1110</v>
      </c>
      <c r="E287" s="84" t="b">
        <v>0</v>
      </c>
      <c r="F287" s="84" t="b">
        <v>0</v>
      </c>
      <c r="G287" s="84" t="b">
        <v>0</v>
      </c>
    </row>
    <row r="288" spans="1:7" ht="15">
      <c r="A288" s="84" t="s">
        <v>1546</v>
      </c>
      <c r="B288" s="84">
        <v>2</v>
      </c>
      <c r="C288" s="118">
        <v>0.005389178664663456</v>
      </c>
      <c r="D288" s="84" t="s">
        <v>1110</v>
      </c>
      <c r="E288" s="84" t="b">
        <v>0</v>
      </c>
      <c r="F288" s="84" t="b">
        <v>0</v>
      </c>
      <c r="G288" s="84" t="b">
        <v>0</v>
      </c>
    </row>
    <row r="289" spans="1:7" ht="15">
      <c r="A289" s="84" t="s">
        <v>1547</v>
      </c>
      <c r="B289" s="84">
        <v>2</v>
      </c>
      <c r="C289" s="118">
        <v>0.005389178664663456</v>
      </c>
      <c r="D289" s="84" t="s">
        <v>1110</v>
      </c>
      <c r="E289" s="84" t="b">
        <v>0</v>
      </c>
      <c r="F289" s="84" t="b">
        <v>0</v>
      </c>
      <c r="G289" s="84" t="b">
        <v>0</v>
      </c>
    </row>
    <row r="290" spans="1:7" ht="15">
      <c r="A290" s="84" t="s">
        <v>1548</v>
      </c>
      <c r="B290" s="84">
        <v>2</v>
      </c>
      <c r="C290" s="118">
        <v>0.005389178664663456</v>
      </c>
      <c r="D290" s="84" t="s">
        <v>1110</v>
      </c>
      <c r="E290" s="84" t="b">
        <v>0</v>
      </c>
      <c r="F290" s="84" t="b">
        <v>0</v>
      </c>
      <c r="G290" s="84" t="b">
        <v>0</v>
      </c>
    </row>
    <row r="291" spans="1:7" ht="15">
      <c r="A291" s="84" t="s">
        <v>1549</v>
      </c>
      <c r="B291" s="84">
        <v>2</v>
      </c>
      <c r="C291" s="118">
        <v>0.005389178664663456</v>
      </c>
      <c r="D291" s="84" t="s">
        <v>1110</v>
      </c>
      <c r="E291" s="84" t="b">
        <v>0</v>
      </c>
      <c r="F291" s="84" t="b">
        <v>0</v>
      </c>
      <c r="G291" s="84" t="b">
        <v>0</v>
      </c>
    </row>
    <row r="292" spans="1:7" ht="15">
      <c r="A292" s="84" t="s">
        <v>1197</v>
      </c>
      <c r="B292" s="84">
        <v>2</v>
      </c>
      <c r="C292" s="118">
        <v>0.005389178664663456</v>
      </c>
      <c r="D292" s="84" t="s">
        <v>1110</v>
      </c>
      <c r="E292" s="84" t="b">
        <v>0</v>
      </c>
      <c r="F292" s="84" t="b">
        <v>0</v>
      </c>
      <c r="G292" s="84" t="b">
        <v>0</v>
      </c>
    </row>
    <row r="293" spans="1:7" ht="15">
      <c r="A293" s="84" t="s">
        <v>1550</v>
      </c>
      <c r="B293" s="84">
        <v>2</v>
      </c>
      <c r="C293" s="118">
        <v>0.005389178664663456</v>
      </c>
      <c r="D293" s="84" t="s">
        <v>1110</v>
      </c>
      <c r="E293" s="84" t="b">
        <v>0</v>
      </c>
      <c r="F293" s="84" t="b">
        <v>0</v>
      </c>
      <c r="G293" s="84" t="b">
        <v>0</v>
      </c>
    </row>
    <row r="294" spans="1:7" ht="15">
      <c r="A294" s="84" t="s">
        <v>1551</v>
      </c>
      <c r="B294" s="84">
        <v>2</v>
      </c>
      <c r="C294" s="118">
        <v>0.005389178664663456</v>
      </c>
      <c r="D294" s="84" t="s">
        <v>1110</v>
      </c>
      <c r="E294" s="84" t="b">
        <v>0</v>
      </c>
      <c r="F294" s="84" t="b">
        <v>0</v>
      </c>
      <c r="G294" s="84" t="b">
        <v>0</v>
      </c>
    </row>
    <row r="295" spans="1:7" ht="15">
      <c r="A295" s="84" t="s">
        <v>1552</v>
      </c>
      <c r="B295" s="84">
        <v>2</v>
      </c>
      <c r="C295" s="118">
        <v>0.005389178664663456</v>
      </c>
      <c r="D295" s="84" t="s">
        <v>1110</v>
      </c>
      <c r="E295" s="84" t="b">
        <v>0</v>
      </c>
      <c r="F295" s="84" t="b">
        <v>0</v>
      </c>
      <c r="G295" s="84" t="b">
        <v>0</v>
      </c>
    </row>
    <row r="296" spans="1:7" ht="15">
      <c r="A296" s="84" t="s">
        <v>1553</v>
      </c>
      <c r="B296" s="84">
        <v>2</v>
      </c>
      <c r="C296" s="118">
        <v>0.005389178664663456</v>
      </c>
      <c r="D296" s="84" t="s">
        <v>1110</v>
      </c>
      <c r="E296" s="84" t="b">
        <v>0</v>
      </c>
      <c r="F296" s="84" t="b">
        <v>0</v>
      </c>
      <c r="G296" s="84" t="b">
        <v>0</v>
      </c>
    </row>
    <row r="297" spans="1:7" ht="15">
      <c r="A297" s="84" t="s">
        <v>1554</v>
      </c>
      <c r="B297" s="84">
        <v>2</v>
      </c>
      <c r="C297" s="118">
        <v>0.005389178664663456</v>
      </c>
      <c r="D297" s="84" t="s">
        <v>1110</v>
      </c>
      <c r="E297" s="84" t="b">
        <v>0</v>
      </c>
      <c r="F297" s="84" t="b">
        <v>0</v>
      </c>
      <c r="G297" s="84" t="b">
        <v>0</v>
      </c>
    </row>
    <row r="298" spans="1:7" ht="15">
      <c r="A298" s="84" t="s">
        <v>1511</v>
      </c>
      <c r="B298" s="84">
        <v>2</v>
      </c>
      <c r="C298" s="118">
        <v>0.005389178664663456</v>
      </c>
      <c r="D298" s="84" t="s">
        <v>1110</v>
      </c>
      <c r="E298" s="84" t="b">
        <v>0</v>
      </c>
      <c r="F298" s="84" t="b">
        <v>0</v>
      </c>
      <c r="G298" s="84" t="b">
        <v>0</v>
      </c>
    </row>
    <row r="299" spans="1:7" ht="15">
      <c r="A299" s="84" t="s">
        <v>1244</v>
      </c>
      <c r="B299" s="84">
        <v>2</v>
      </c>
      <c r="C299" s="118">
        <v>0.005389178664663456</v>
      </c>
      <c r="D299" s="84" t="s">
        <v>1110</v>
      </c>
      <c r="E299" s="84" t="b">
        <v>0</v>
      </c>
      <c r="F299" s="84" t="b">
        <v>0</v>
      </c>
      <c r="G299" s="84" t="b">
        <v>0</v>
      </c>
    </row>
    <row r="300" spans="1:7" ht="15">
      <c r="A300" s="84" t="s">
        <v>1530</v>
      </c>
      <c r="B300" s="84">
        <v>2</v>
      </c>
      <c r="C300" s="118">
        <v>0.005389178664663456</v>
      </c>
      <c r="D300" s="84" t="s">
        <v>1110</v>
      </c>
      <c r="E300" s="84" t="b">
        <v>0</v>
      </c>
      <c r="F300" s="84" t="b">
        <v>0</v>
      </c>
      <c r="G300" s="84" t="b">
        <v>0</v>
      </c>
    </row>
    <row r="301" spans="1:7" ht="15">
      <c r="A301" s="84" t="s">
        <v>1513</v>
      </c>
      <c r="B301" s="84">
        <v>2</v>
      </c>
      <c r="C301" s="118">
        <v>0.005389178664663456</v>
      </c>
      <c r="D301" s="84" t="s">
        <v>1110</v>
      </c>
      <c r="E301" s="84" t="b">
        <v>0</v>
      </c>
      <c r="F301" s="84" t="b">
        <v>0</v>
      </c>
      <c r="G301" s="84" t="b">
        <v>0</v>
      </c>
    </row>
    <row r="302" spans="1:7" ht="15">
      <c r="A302" s="84" t="s">
        <v>1253</v>
      </c>
      <c r="B302" s="84">
        <v>2</v>
      </c>
      <c r="C302" s="118">
        <v>0.005389178664663456</v>
      </c>
      <c r="D302" s="84" t="s">
        <v>1110</v>
      </c>
      <c r="E302" s="84" t="b">
        <v>0</v>
      </c>
      <c r="F302" s="84" t="b">
        <v>0</v>
      </c>
      <c r="G302" s="84" t="b">
        <v>0</v>
      </c>
    </row>
    <row r="303" spans="1:7" ht="15">
      <c r="A303" s="84" t="s">
        <v>1581</v>
      </c>
      <c r="B303" s="84">
        <v>2</v>
      </c>
      <c r="C303" s="118">
        <v>0.005389178664663456</v>
      </c>
      <c r="D303" s="84" t="s">
        <v>1110</v>
      </c>
      <c r="E303" s="84" t="b">
        <v>0</v>
      </c>
      <c r="F303" s="84" t="b">
        <v>0</v>
      </c>
      <c r="G303" s="84" t="b">
        <v>0</v>
      </c>
    </row>
    <row r="304" spans="1:7" ht="15">
      <c r="A304" s="84" t="s">
        <v>275</v>
      </c>
      <c r="B304" s="84">
        <v>2</v>
      </c>
      <c r="C304" s="118">
        <v>0.005389178664663456</v>
      </c>
      <c r="D304" s="84" t="s">
        <v>1110</v>
      </c>
      <c r="E304" s="84" t="b">
        <v>0</v>
      </c>
      <c r="F304" s="84" t="b">
        <v>0</v>
      </c>
      <c r="G304" s="84" t="b">
        <v>0</v>
      </c>
    </row>
    <row r="305" spans="1:7" ht="15">
      <c r="A305" s="84" t="s">
        <v>1574</v>
      </c>
      <c r="B305" s="84">
        <v>2</v>
      </c>
      <c r="C305" s="118">
        <v>0.005389178664663456</v>
      </c>
      <c r="D305" s="84" t="s">
        <v>1110</v>
      </c>
      <c r="E305" s="84" t="b">
        <v>1</v>
      </c>
      <c r="F305" s="84" t="b">
        <v>0</v>
      </c>
      <c r="G305" s="84" t="b">
        <v>0</v>
      </c>
    </row>
    <row r="306" spans="1:7" ht="15">
      <c r="A306" s="84" t="s">
        <v>1575</v>
      </c>
      <c r="B306" s="84">
        <v>2</v>
      </c>
      <c r="C306" s="118">
        <v>0.005389178664663456</v>
      </c>
      <c r="D306" s="84" t="s">
        <v>1110</v>
      </c>
      <c r="E306" s="84" t="b">
        <v>0</v>
      </c>
      <c r="F306" s="84" t="b">
        <v>0</v>
      </c>
      <c r="G306" s="84" t="b">
        <v>0</v>
      </c>
    </row>
    <row r="307" spans="1:7" ht="15">
      <c r="A307" s="84" t="s">
        <v>1576</v>
      </c>
      <c r="B307" s="84">
        <v>2</v>
      </c>
      <c r="C307" s="118">
        <v>0.005389178664663456</v>
      </c>
      <c r="D307" s="84" t="s">
        <v>1110</v>
      </c>
      <c r="E307" s="84" t="b">
        <v>0</v>
      </c>
      <c r="F307" s="84" t="b">
        <v>0</v>
      </c>
      <c r="G307" s="84" t="b">
        <v>0</v>
      </c>
    </row>
    <row r="308" spans="1:7" ht="15">
      <c r="A308" s="84" t="s">
        <v>1577</v>
      </c>
      <c r="B308" s="84">
        <v>2</v>
      </c>
      <c r="C308" s="118">
        <v>0.005389178664663456</v>
      </c>
      <c r="D308" s="84" t="s">
        <v>1110</v>
      </c>
      <c r="E308" s="84" t="b">
        <v>0</v>
      </c>
      <c r="F308" s="84" t="b">
        <v>0</v>
      </c>
      <c r="G308" s="84" t="b">
        <v>0</v>
      </c>
    </row>
    <row r="309" spans="1:7" ht="15">
      <c r="A309" s="84" t="s">
        <v>1578</v>
      </c>
      <c r="B309" s="84">
        <v>2</v>
      </c>
      <c r="C309" s="118">
        <v>0.005389178664663456</v>
      </c>
      <c r="D309" s="84" t="s">
        <v>1110</v>
      </c>
      <c r="E309" s="84" t="b">
        <v>0</v>
      </c>
      <c r="F309" s="84" t="b">
        <v>0</v>
      </c>
      <c r="G309" s="84" t="b">
        <v>0</v>
      </c>
    </row>
    <row r="310" spans="1:7" ht="15">
      <c r="A310" s="84" t="s">
        <v>1579</v>
      </c>
      <c r="B310" s="84">
        <v>2</v>
      </c>
      <c r="C310" s="118">
        <v>0.005389178664663456</v>
      </c>
      <c r="D310" s="84" t="s">
        <v>1110</v>
      </c>
      <c r="E310" s="84" t="b">
        <v>0</v>
      </c>
      <c r="F310" s="84" t="b">
        <v>0</v>
      </c>
      <c r="G310" s="84" t="b">
        <v>0</v>
      </c>
    </row>
    <row r="311" spans="1:7" ht="15">
      <c r="A311" s="84" t="s">
        <v>1580</v>
      </c>
      <c r="B311" s="84">
        <v>2</v>
      </c>
      <c r="C311" s="118">
        <v>0.005389178664663456</v>
      </c>
      <c r="D311" s="84" t="s">
        <v>1110</v>
      </c>
      <c r="E311" s="84" t="b">
        <v>0</v>
      </c>
      <c r="F311" s="84" t="b">
        <v>0</v>
      </c>
      <c r="G311" s="84" t="b">
        <v>0</v>
      </c>
    </row>
    <row r="312" spans="1:7" ht="15">
      <c r="A312" s="84" t="s">
        <v>1514</v>
      </c>
      <c r="B312" s="84">
        <v>2</v>
      </c>
      <c r="C312" s="118">
        <v>0.005389178664663456</v>
      </c>
      <c r="D312" s="84" t="s">
        <v>1110</v>
      </c>
      <c r="E312" s="84" t="b">
        <v>0</v>
      </c>
      <c r="F312" s="84" t="b">
        <v>0</v>
      </c>
      <c r="G312" s="84" t="b">
        <v>0</v>
      </c>
    </row>
    <row r="313" spans="1:7" ht="15">
      <c r="A313" s="84" t="s">
        <v>1614</v>
      </c>
      <c r="B313" s="84">
        <v>2</v>
      </c>
      <c r="C313" s="118">
        <v>0.005389178664663456</v>
      </c>
      <c r="D313" s="84" t="s">
        <v>1110</v>
      </c>
      <c r="E313" s="84" t="b">
        <v>0</v>
      </c>
      <c r="F313" s="84" t="b">
        <v>0</v>
      </c>
      <c r="G313" s="84" t="b">
        <v>0</v>
      </c>
    </row>
    <row r="314" spans="1:7" ht="15">
      <c r="A314" s="84" t="s">
        <v>1607</v>
      </c>
      <c r="B314" s="84">
        <v>2</v>
      </c>
      <c r="C314" s="118">
        <v>0.005389178664663456</v>
      </c>
      <c r="D314" s="84" t="s">
        <v>1110</v>
      </c>
      <c r="E314" s="84" t="b">
        <v>0</v>
      </c>
      <c r="F314" s="84" t="b">
        <v>0</v>
      </c>
      <c r="G314" s="84" t="b">
        <v>0</v>
      </c>
    </row>
    <row r="315" spans="1:7" ht="15">
      <c r="A315" s="84" t="s">
        <v>1608</v>
      </c>
      <c r="B315" s="84">
        <v>2</v>
      </c>
      <c r="C315" s="118">
        <v>0.005389178664663456</v>
      </c>
      <c r="D315" s="84" t="s">
        <v>1110</v>
      </c>
      <c r="E315" s="84" t="b">
        <v>0</v>
      </c>
      <c r="F315" s="84" t="b">
        <v>0</v>
      </c>
      <c r="G315" s="84" t="b">
        <v>0</v>
      </c>
    </row>
    <row r="316" spans="1:7" ht="15">
      <c r="A316" s="84" t="s">
        <v>1609</v>
      </c>
      <c r="B316" s="84">
        <v>2</v>
      </c>
      <c r="C316" s="118">
        <v>0.005389178664663456</v>
      </c>
      <c r="D316" s="84" t="s">
        <v>1110</v>
      </c>
      <c r="E316" s="84" t="b">
        <v>0</v>
      </c>
      <c r="F316" s="84" t="b">
        <v>0</v>
      </c>
      <c r="G316" s="84" t="b">
        <v>0</v>
      </c>
    </row>
    <row r="317" spans="1:7" ht="15">
      <c r="A317" s="84" t="s">
        <v>1610</v>
      </c>
      <c r="B317" s="84">
        <v>2</v>
      </c>
      <c r="C317" s="118">
        <v>0.005389178664663456</v>
      </c>
      <c r="D317" s="84" t="s">
        <v>1110</v>
      </c>
      <c r="E317" s="84" t="b">
        <v>0</v>
      </c>
      <c r="F317" s="84" t="b">
        <v>0</v>
      </c>
      <c r="G317" s="84" t="b">
        <v>0</v>
      </c>
    </row>
    <row r="318" spans="1:7" ht="15">
      <c r="A318" s="84" t="s">
        <v>1611</v>
      </c>
      <c r="B318" s="84">
        <v>2</v>
      </c>
      <c r="C318" s="118">
        <v>0.005389178664663456</v>
      </c>
      <c r="D318" s="84" t="s">
        <v>1110</v>
      </c>
      <c r="E318" s="84" t="b">
        <v>0</v>
      </c>
      <c r="F318" s="84" t="b">
        <v>0</v>
      </c>
      <c r="G318" s="84" t="b">
        <v>0</v>
      </c>
    </row>
    <row r="319" spans="1:7" ht="15">
      <c r="A319" s="84" t="s">
        <v>1612</v>
      </c>
      <c r="B319" s="84">
        <v>2</v>
      </c>
      <c r="C319" s="118">
        <v>0.005389178664663456</v>
      </c>
      <c r="D319" s="84" t="s">
        <v>1110</v>
      </c>
      <c r="E319" s="84" t="b">
        <v>0</v>
      </c>
      <c r="F319" s="84" t="b">
        <v>0</v>
      </c>
      <c r="G319" s="84" t="b">
        <v>0</v>
      </c>
    </row>
    <row r="320" spans="1:7" ht="15">
      <c r="A320" s="84" t="s">
        <v>1613</v>
      </c>
      <c r="B320" s="84">
        <v>2</v>
      </c>
      <c r="C320" s="118">
        <v>0.005389178664663456</v>
      </c>
      <c r="D320" s="84" t="s">
        <v>1110</v>
      </c>
      <c r="E320" s="84" t="b">
        <v>0</v>
      </c>
      <c r="F320" s="84" t="b">
        <v>0</v>
      </c>
      <c r="G320" s="84" t="b">
        <v>0</v>
      </c>
    </row>
    <row r="321" spans="1:7" ht="15">
      <c r="A321" s="84" t="s">
        <v>1539</v>
      </c>
      <c r="B321" s="84">
        <v>2</v>
      </c>
      <c r="C321" s="118">
        <v>0.005389178664663456</v>
      </c>
      <c r="D321" s="84" t="s">
        <v>1110</v>
      </c>
      <c r="E321" s="84" t="b">
        <v>0</v>
      </c>
      <c r="F321" s="84" t="b">
        <v>0</v>
      </c>
      <c r="G321" s="84" t="b">
        <v>0</v>
      </c>
    </row>
    <row r="322" spans="1:7" ht="15">
      <c r="A322" s="84" t="s">
        <v>1630</v>
      </c>
      <c r="B322" s="84">
        <v>2</v>
      </c>
      <c r="C322" s="118">
        <v>0.006786069595818822</v>
      </c>
      <c r="D322" s="84" t="s">
        <v>1110</v>
      </c>
      <c r="E322" s="84" t="b">
        <v>1</v>
      </c>
      <c r="F322" s="84" t="b">
        <v>0</v>
      </c>
      <c r="G322" s="84" t="b">
        <v>0</v>
      </c>
    </row>
    <row r="323" spans="1:7" ht="15">
      <c r="A323" s="84" t="s">
        <v>1221</v>
      </c>
      <c r="B323" s="84">
        <v>8</v>
      </c>
      <c r="C323" s="118">
        <v>0</v>
      </c>
      <c r="D323" s="84" t="s">
        <v>1112</v>
      </c>
      <c r="E323" s="84" t="b">
        <v>0</v>
      </c>
      <c r="F323" s="84" t="b">
        <v>0</v>
      </c>
      <c r="G323" s="84" t="b">
        <v>0</v>
      </c>
    </row>
    <row r="324" spans="1:7" ht="15">
      <c r="A324" s="84" t="s">
        <v>1222</v>
      </c>
      <c r="B324" s="84">
        <v>8</v>
      </c>
      <c r="C324" s="118">
        <v>0</v>
      </c>
      <c r="D324" s="84" t="s">
        <v>1112</v>
      </c>
      <c r="E324" s="84" t="b">
        <v>0</v>
      </c>
      <c r="F324" s="84" t="b">
        <v>0</v>
      </c>
      <c r="G324" s="84" t="b">
        <v>0</v>
      </c>
    </row>
    <row r="325" spans="1:7" ht="15">
      <c r="A325" s="84" t="s">
        <v>1223</v>
      </c>
      <c r="B325" s="84">
        <v>8</v>
      </c>
      <c r="C325" s="118">
        <v>0</v>
      </c>
      <c r="D325" s="84" t="s">
        <v>1112</v>
      </c>
      <c r="E325" s="84" t="b">
        <v>0</v>
      </c>
      <c r="F325" s="84" t="b">
        <v>0</v>
      </c>
      <c r="G325" s="84" t="b">
        <v>0</v>
      </c>
    </row>
    <row r="326" spans="1:7" ht="15">
      <c r="A326" s="84" t="s">
        <v>1177</v>
      </c>
      <c r="B326" s="84">
        <v>8</v>
      </c>
      <c r="C326" s="118">
        <v>0</v>
      </c>
      <c r="D326" s="84" t="s">
        <v>1112</v>
      </c>
      <c r="E326" s="84" t="b">
        <v>0</v>
      </c>
      <c r="F326" s="84" t="b">
        <v>0</v>
      </c>
      <c r="G326" s="84" t="b">
        <v>0</v>
      </c>
    </row>
    <row r="327" spans="1:7" ht="15">
      <c r="A327" s="84" t="s">
        <v>1224</v>
      </c>
      <c r="B327" s="84">
        <v>8</v>
      </c>
      <c r="C327" s="118">
        <v>0</v>
      </c>
      <c r="D327" s="84" t="s">
        <v>1112</v>
      </c>
      <c r="E327" s="84" t="b">
        <v>0</v>
      </c>
      <c r="F327" s="84" t="b">
        <v>0</v>
      </c>
      <c r="G327" s="84" t="b">
        <v>0</v>
      </c>
    </row>
    <row r="328" spans="1:7" ht="15">
      <c r="A328" s="84" t="s">
        <v>1225</v>
      </c>
      <c r="B328" s="84">
        <v>8</v>
      </c>
      <c r="C328" s="118">
        <v>0</v>
      </c>
      <c r="D328" s="84" t="s">
        <v>1112</v>
      </c>
      <c r="E328" s="84" t="b">
        <v>0</v>
      </c>
      <c r="F328" s="84" t="b">
        <v>0</v>
      </c>
      <c r="G328" s="84" t="b">
        <v>0</v>
      </c>
    </row>
    <row r="329" spans="1:7" ht="15">
      <c r="A329" s="84" t="s">
        <v>1226</v>
      </c>
      <c r="B329" s="84">
        <v>8</v>
      </c>
      <c r="C329" s="118">
        <v>0</v>
      </c>
      <c r="D329" s="84" t="s">
        <v>1112</v>
      </c>
      <c r="E329" s="84" t="b">
        <v>0</v>
      </c>
      <c r="F329" s="84" t="b">
        <v>0</v>
      </c>
      <c r="G329" s="84" t="b">
        <v>0</v>
      </c>
    </row>
    <row r="330" spans="1:7" ht="15">
      <c r="A330" s="84" t="s">
        <v>1227</v>
      </c>
      <c r="B330" s="84">
        <v>8</v>
      </c>
      <c r="C330" s="118">
        <v>0</v>
      </c>
      <c r="D330" s="84" t="s">
        <v>1112</v>
      </c>
      <c r="E330" s="84" t="b">
        <v>0</v>
      </c>
      <c r="F330" s="84" t="b">
        <v>0</v>
      </c>
      <c r="G330" s="84" t="b">
        <v>0</v>
      </c>
    </row>
    <row r="331" spans="1:7" ht="15">
      <c r="A331" s="84" t="s">
        <v>1228</v>
      </c>
      <c r="B331" s="84">
        <v>8</v>
      </c>
      <c r="C331" s="118">
        <v>0</v>
      </c>
      <c r="D331" s="84" t="s">
        <v>1112</v>
      </c>
      <c r="E331" s="84" t="b">
        <v>0</v>
      </c>
      <c r="F331" s="84" t="b">
        <v>0</v>
      </c>
      <c r="G331" s="84" t="b">
        <v>0</v>
      </c>
    </row>
    <row r="332" spans="1:7" ht="15">
      <c r="A332" s="84" t="s">
        <v>232</v>
      </c>
      <c r="B332" s="84">
        <v>7</v>
      </c>
      <c r="C332" s="118">
        <v>0.004510484764931191</v>
      </c>
      <c r="D332" s="84" t="s">
        <v>1112</v>
      </c>
      <c r="E332" s="84" t="b">
        <v>0</v>
      </c>
      <c r="F332" s="84" t="b">
        <v>0</v>
      </c>
      <c r="G332" s="84" t="b">
        <v>0</v>
      </c>
    </row>
    <row r="333" spans="1:7" ht="15">
      <c r="A333" s="84" t="s">
        <v>1212</v>
      </c>
      <c r="B333" s="84">
        <v>6</v>
      </c>
      <c r="C333" s="118">
        <v>0.00800470520219313</v>
      </c>
      <c r="D333" s="84" t="s">
        <v>1113</v>
      </c>
      <c r="E333" s="84" t="b">
        <v>0</v>
      </c>
      <c r="F333" s="84" t="b">
        <v>0</v>
      </c>
      <c r="G333" s="84" t="b">
        <v>0</v>
      </c>
    </row>
    <row r="334" spans="1:7" ht="15">
      <c r="A334" s="84" t="s">
        <v>224</v>
      </c>
      <c r="B334" s="84">
        <v>5</v>
      </c>
      <c r="C334" s="118">
        <v>0.006670587668494274</v>
      </c>
      <c r="D334" s="84" t="s">
        <v>1113</v>
      </c>
      <c r="E334" s="84" t="b">
        <v>0</v>
      </c>
      <c r="F334" s="84" t="b">
        <v>0</v>
      </c>
      <c r="G334" s="84" t="b">
        <v>0</v>
      </c>
    </row>
    <row r="335" spans="1:7" ht="15">
      <c r="A335" s="84" t="s">
        <v>246</v>
      </c>
      <c r="B335" s="84">
        <v>4</v>
      </c>
      <c r="C335" s="118">
        <v>0.007870065246117155</v>
      </c>
      <c r="D335" s="84" t="s">
        <v>1113</v>
      </c>
      <c r="E335" s="84" t="b">
        <v>0</v>
      </c>
      <c r="F335" s="84" t="b">
        <v>0</v>
      </c>
      <c r="G335" s="84" t="b">
        <v>0</v>
      </c>
    </row>
    <row r="336" spans="1:7" ht="15">
      <c r="A336" s="84" t="s">
        <v>221</v>
      </c>
      <c r="B336" s="84">
        <v>4</v>
      </c>
      <c r="C336" s="118">
        <v>0.007870065246117155</v>
      </c>
      <c r="D336" s="84" t="s">
        <v>1113</v>
      </c>
      <c r="E336" s="84" t="b">
        <v>0</v>
      </c>
      <c r="F336" s="84" t="b">
        <v>0</v>
      </c>
      <c r="G336" s="84" t="b">
        <v>0</v>
      </c>
    </row>
    <row r="337" spans="1:7" ht="15">
      <c r="A337" s="84" t="s">
        <v>1213</v>
      </c>
      <c r="B337" s="84">
        <v>3</v>
      </c>
      <c r="C337" s="118">
        <v>0.008352328083770217</v>
      </c>
      <c r="D337" s="84" t="s">
        <v>1113</v>
      </c>
      <c r="E337" s="84" t="b">
        <v>0</v>
      </c>
      <c r="F337" s="84" t="b">
        <v>0</v>
      </c>
      <c r="G337" s="84" t="b">
        <v>0</v>
      </c>
    </row>
    <row r="338" spans="1:7" ht="15">
      <c r="A338" s="84" t="s">
        <v>1230</v>
      </c>
      <c r="B338" s="84">
        <v>3</v>
      </c>
      <c r="C338" s="118">
        <v>0.008352328083770217</v>
      </c>
      <c r="D338" s="84" t="s">
        <v>1113</v>
      </c>
      <c r="E338" s="84" t="b">
        <v>0</v>
      </c>
      <c r="F338" s="84" t="b">
        <v>0</v>
      </c>
      <c r="G338" s="84" t="b">
        <v>0</v>
      </c>
    </row>
    <row r="339" spans="1:7" ht="15">
      <c r="A339" s="84" t="s">
        <v>1214</v>
      </c>
      <c r="B339" s="84">
        <v>3</v>
      </c>
      <c r="C339" s="118">
        <v>0.008352328083770217</v>
      </c>
      <c r="D339" s="84" t="s">
        <v>1113</v>
      </c>
      <c r="E339" s="84" t="b">
        <v>0</v>
      </c>
      <c r="F339" s="84" t="b">
        <v>0</v>
      </c>
      <c r="G339" s="84" t="b">
        <v>0</v>
      </c>
    </row>
    <row r="340" spans="1:7" ht="15">
      <c r="A340" s="84" t="s">
        <v>271</v>
      </c>
      <c r="B340" s="84">
        <v>3</v>
      </c>
      <c r="C340" s="118">
        <v>0.008352328083770217</v>
      </c>
      <c r="D340" s="84" t="s">
        <v>1113</v>
      </c>
      <c r="E340" s="84" t="b">
        <v>0</v>
      </c>
      <c r="F340" s="84" t="b">
        <v>0</v>
      </c>
      <c r="G340" s="84" t="b">
        <v>0</v>
      </c>
    </row>
    <row r="341" spans="1:7" ht="15">
      <c r="A341" s="84" t="s">
        <v>270</v>
      </c>
      <c r="B341" s="84">
        <v>3</v>
      </c>
      <c r="C341" s="118">
        <v>0.008352328083770217</v>
      </c>
      <c r="D341" s="84" t="s">
        <v>1113</v>
      </c>
      <c r="E341" s="84" t="b">
        <v>0</v>
      </c>
      <c r="F341" s="84" t="b">
        <v>0</v>
      </c>
      <c r="G341" s="84" t="b">
        <v>0</v>
      </c>
    </row>
    <row r="342" spans="1:7" ht="15">
      <c r="A342" s="84" t="s">
        <v>237</v>
      </c>
      <c r="B342" s="84">
        <v>3</v>
      </c>
      <c r="C342" s="118">
        <v>0.008352328083770217</v>
      </c>
      <c r="D342" s="84" t="s">
        <v>1113</v>
      </c>
      <c r="E342" s="84" t="b">
        <v>0</v>
      </c>
      <c r="F342" s="84" t="b">
        <v>0</v>
      </c>
      <c r="G342" s="84" t="b">
        <v>0</v>
      </c>
    </row>
    <row r="343" spans="1:7" ht="15">
      <c r="A343" s="84" t="s">
        <v>1508</v>
      </c>
      <c r="B343" s="84">
        <v>3</v>
      </c>
      <c r="C343" s="118">
        <v>0.008352328083770217</v>
      </c>
      <c r="D343" s="84" t="s">
        <v>1113</v>
      </c>
      <c r="E343" s="84" t="b">
        <v>0</v>
      </c>
      <c r="F343" s="84" t="b">
        <v>0</v>
      </c>
      <c r="G343" s="84" t="b">
        <v>0</v>
      </c>
    </row>
    <row r="344" spans="1:7" ht="15">
      <c r="A344" s="84" t="s">
        <v>1631</v>
      </c>
      <c r="B344" s="84">
        <v>2</v>
      </c>
      <c r="C344" s="118">
        <v>0.007870065246117155</v>
      </c>
      <c r="D344" s="84" t="s">
        <v>1113</v>
      </c>
      <c r="E344" s="84" t="b">
        <v>0</v>
      </c>
      <c r="F344" s="84" t="b">
        <v>0</v>
      </c>
      <c r="G344" s="84" t="b">
        <v>0</v>
      </c>
    </row>
    <row r="345" spans="1:7" ht="15">
      <c r="A345" s="84" t="s">
        <v>1632</v>
      </c>
      <c r="B345" s="84">
        <v>2</v>
      </c>
      <c r="C345" s="118">
        <v>0.007870065246117155</v>
      </c>
      <c r="D345" s="84" t="s">
        <v>1113</v>
      </c>
      <c r="E345" s="84" t="b">
        <v>0</v>
      </c>
      <c r="F345" s="84" t="b">
        <v>0</v>
      </c>
      <c r="G345" s="84" t="b">
        <v>0</v>
      </c>
    </row>
    <row r="346" spans="1:7" ht="15">
      <c r="A346" s="84" t="s">
        <v>1633</v>
      </c>
      <c r="B346" s="84">
        <v>2</v>
      </c>
      <c r="C346" s="118">
        <v>0.007870065246117155</v>
      </c>
      <c r="D346" s="84" t="s">
        <v>1113</v>
      </c>
      <c r="E346" s="84" t="b">
        <v>1</v>
      </c>
      <c r="F346" s="84" t="b">
        <v>0</v>
      </c>
      <c r="G346" s="84" t="b">
        <v>0</v>
      </c>
    </row>
    <row r="347" spans="1:7" ht="15">
      <c r="A347" s="84" t="s">
        <v>1634</v>
      </c>
      <c r="B347" s="84">
        <v>2</v>
      </c>
      <c r="C347" s="118">
        <v>0.007870065246117155</v>
      </c>
      <c r="D347" s="84" t="s">
        <v>1113</v>
      </c>
      <c r="E347" s="84" t="b">
        <v>0</v>
      </c>
      <c r="F347" s="84" t="b">
        <v>0</v>
      </c>
      <c r="G347" s="84" t="b">
        <v>0</v>
      </c>
    </row>
    <row r="348" spans="1:7" ht="15">
      <c r="A348" s="84" t="s">
        <v>1635</v>
      </c>
      <c r="B348" s="84">
        <v>2</v>
      </c>
      <c r="C348" s="118">
        <v>0.007870065246117155</v>
      </c>
      <c r="D348" s="84" t="s">
        <v>1113</v>
      </c>
      <c r="E348" s="84" t="b">
        <v>0</v>
      </c>
      <c r="F348" s="84" t="b">
        <v>0</v>
      </c>
      <c r="G348" s="84" t="b">
        <v>0</v>
      </c>
    </row>
    <row r="349" spans="1:7" ht="15">
      <c r="A349" s="84" t="s">
        <v>1636</v>
      </c>
      <c r="B349" s="84">
        <v>2</v>
      </c>
      <c r="C349" s="118">
        <v>0.007870065246117155</v>
      </c>
      <c r="D349" s="84" t="s">
        <v>1113</v>
      </c>
      <c r="E349" s="84" t="b">
        <v>0</v>
      </c>
      <c r="F349" s="84" t="b">
        <v>0</v>
      </c>
      <c r="G349" s="84" t="b">
        <v>0</v>
      </c>
    </row>
    <row r="350" spans="1:7" ht="15">
      <c r="A350" s="84" t="s">
        <v>1637</v>
      </c>
      <c r="B350" s="84">
        <v>2</v>
      </c>
      <c r="C350" s="118">
        <v>0.007870065246117155</v>
      </c>
      <c r="D350" s="84" t="s">
        <v>1113</v>
      </c>
      <c r="E350" s="84" t="b">
        <v>0</v>
      </c>
      <c r="F350" s="84" t="b">
        <v>0</v>
      </c>
      <c r="G350" s="84" t="b">
        <v>0</v>
      </c>
    </row>
    <row r="351" spans="1:7" ht="15">
      <c r="A351" s="84" t="s">
        <v>1638</v>
      </c>
      <c r="B351" s="84">
        <v>2</v>
      </c>
      <c r="C351" s="118">
        <v>0.007870065246117155</v>
      </c>
      <c r="D351" s="84" t="s">
        <v>1113</v>
      </c>
      <c r="E351" s="84" t="b">
        <v>0</v>
      </c>
      <c r="F351" s="84" t="b">
        <v>0</v>
      </c>
      <c r="G351" s="84" t="b">
        <v>0</v>
      </c>
    </row>
    <row r="352" spans="1:7" ht="15">
      <c r="A352" s="84" t="s">
        <v>1639</v>
      </c>
      <c r="B352" s="84">
        <v>2</v>
      </c>
      <c r="C352" s="118">
        <v>0.007870065246117155</v>
      </c>
      <c r="D352" s="84" t="s">
        <v>1113</v>
      </c>
      <c r="E352" s="84" t="b">
        <v>0</v>
      </c>
      <c r="F352" s="84" t="b">
        <v>0</v>
      </c>
      <c r="G352" s="84" t="b">
        <v>0</v>
      </c>
    </row>
    <row r="353" spans="1:7" ht="15">
      <c r="A353" s="84" t="s">
        <v>1507</v>
      </c>
      <c r="B353" s="84">
        <v>2</v>
      </c>
      <c r="C353" s="118">
        <v>0.007870065246117155</v>
      </c>
      <c r="D353" s="84" t="s">
        <v>1113</v>
      </c>
      <c r="E353" s="84" t="b">
        <v>0</v>
      </c>
      <c r="F353" s="84" t="b">
        <v>0</v>
      </c>
      <c r="G353" s="84" t="b">
        <v>0</v>
      </c>
    </row>
    <row r="354" spans="1:7" ht="15">
      <c r="A354" s="84" t="s">
        <v>1640</v>
      </c>
      <c r="B354" s="84">
        <v>2</v>
      </c>
      <c r="C354" s="118">
        <v>0.007870065246117155</v>
      </c>
      <c r="D354" s="84" t="s">
        <v>1113</v>
      </c>
      <c r="E354" s="84" t="b">
        <v>0</v>
      </c>
      <c r="F354" s="84" t="b">
        <v>0</v>
      </c>
      <c r="G354" s="84" t="b">
        <v>0</v>
      </c>
    </row>
    <row r="355" spans="1:7" ht="15">
      <c r="A355" s="84" t="s">
        <v>1521</v>
      </c>
      <c r="B355" s="84">
        <v>2</v>
      </c>
      <c r="C355" s="118">
        <v>0.007870065246117155</v>
      </c>
      <c r="D355" s="84" t="s">
        <v>1113</v>
      </c>
      <c r="E355" s="84" t="b">
        <v>0</v>
      </c>
      <c r="F355" s="84" t="b">
        <v>0</v>
      </c>
      <c r="G355" s="84" t="b">
        <v>0</v>
      </c>
    </row>
    <row r="356" spans="1:7" ht="15">
      <c r="A356" s="84" t="s">
        <v>1513</v>
      </c>
      <c r="B356" s="84">
        <v>2</v>
      </c>
      <c r="C356" s="118">
        <v>0.007870065246117155</v>
      </c>
      <c r="D356" s="84" t="s">
        <v>1113</v>
      </c>
      <c r="E356" s="84" t="b">
        <v>0</v>
      </c>
      <c r="F356" s="84" t="b">
        <v>0</v>
      </c>
      <c r="G356" s="84" t="b">
        <v>0</v>
      </c>
    </row>
    <row r="357" spans="1:7" ht="15">
      <c r="A357" s="84" t="s">
        <v>1615</v>
      </c>
      <c r="B357" s="84">
        <v>2</v>
      </c>
      <c r="C357" s="118">
        <v>0.007870065246117155</v>
      </c>
      <c r="D357" s="84" t="s">
        <v>1113</v>
      </c>
      <c r="E357" s="84" t="b">
        <v>0</v>
      </c>
      <c r="F357" s="84" t="b">
        <v>0</v>
      </c>
      <c r="G357" s="84" t="b">
        <v>0</v>
      </c>
    </row>
    <row r="358" spans="1:7" ht="15">
      <c r="A358" s="84" t="s">
        <v>1616</v>
      </c>
      <c r="B358" s="84">
        <v>2</v>
      </c>
      <c r="C358" s="118">
        <v>0.007870065246117155</v>
      </c>
      <c r="D358" s="84" t="s">
        <v>1113</v>
      </c>
      <c r="E358" s="84" t="b">
        <v>0</v>
      </c>
      <c r="F358" s="84" t="b">
        <v>0</v>
      </c>
      <c r="G358" s="84" t="b">
        <v>0</v>
      </c>
    </row>
    <row r="359" spans="1:7" ht="15">
      <c r="A359" s="84" t="s">
        <v>1617</v>
      </c>
      <c r="B359" s="84">
        <v>2</v>
      </c>
      <c r="C359" s="118">
        <v>0.007870065246117155</v>
      </c>
      <c r="D359" s="84" t="s">
        <v>1113</v>
      </c>
      <c r="E359" s="84" t="b">
        <v>0</v>
      </c>
      <c r="F359" s="84" t="b">
        <v>0</v>
      </c>
      <c r="G359" s="84" t="b">
        <v>0</v>
      </c>
    </row>
    <row r="360" spans="1:7" ht="15">
      <c r="A360" s="84" t="s">
        <v>1529</v>
      </c>
      <c r="B360" s="84">
        <v>2</v>
      </c>
      <c r="C360" s="118">
        <v>0.007870065246117155</v>
      </c>
      <c r="D360" s="84" t="s">
        <v>1113</v>
      </c>
      <c r="E360" s="84" t="b">
        <v>0</v>
      </c>
      <c r="F360" s="84" t="b">
        <v>0</v>
      </c>
      <c r="G360" s="84" t="b">
        <v>0</v>
      </c>
    </row>
    <row r="361" spans="1:7" ht="15">
      <c r="A361" s="84" t="s">
        <v>1618</v>
      </c>
      <c r="B361" s="84">
        <v>2</v>
      </c>
      <c r="C361" s="118">
        <v>0.007870065246117155</v>
      </c>
      <c r="D361" s="84" t="s">
        <v>1113</v>
      </c>
      <c r="E361" s="84" t="b">
        <v>0</v>
      </c>
      <c r="F361" s="84" t="b">
        <v>0</v>
      </c>
      <c r="G361" s="84" t="b">
        <v>0</v>
      </c>
    </row>
    <row r="362" spans="1:7" ht="15">
      <c r="A362" s="84" t="s">
        <v>1619</v>
      </c>
      <c r="B362" s="84">
        <v>2</v>
      </c>
      <c r="C362" s="118">
        <v>0.007870065246117155</v>
      </c>
      <c r="D362" s="84" t="s">
        <v>1113</v>
      </c>
      <c r="E362" s="84" t="b">
        <v>0</v>
      </c>
      <c r="F362" s="84" t="b">
        <v>0</v>
      </c>
      <c r="G362" s="84" t="b">
        <v>0</v>
      </c>
    </row>
    <row r="363" spans="1:7" ht="15">
      <c r="A363" s="84" t="s">
        <v>1620</v>
      </c>
      <c r="B363" s="84">
        <v>2</v>
      </c>
      <c r="C363" s="118">
        <v>0.007870065246117155</v>
      </c>
      <c r="D363" s="84" t="s">
        <v>1113</v>
      </c>
      <c r="E363" s="84" t="b">
        <v>0</v>
      </c>
      <c r="F363" s="84" t="b">
        <v>0</v>
      </c>
      <c r="G363" s="84" t="b">
        <v>0</v>
      </c>
    </row>
    <row r="364" spans="1:7" ht="15">
      <c r="A364" s="84" t="s">
        <v>1621</v>
      </c>
      <c r="B364" s="84">
        <v>2</v>
      </c>
      <c r="C364" s="118">
        <v>0.007870065246117155</v>
      </c>
      <c r="D364" s="84" t="s">
        <v>1113</v>
      </c>
      <c r="E364" s="84" t="b">
        <v>0</v>
      </c>
      <c r="F364" s="84" t="b">
        <v>0</v>
      </c>
      <c r="G364" s="84" t="b">
        <v>0</v>
      </c>
    </row>
    <row r="365" spans="1:7" ht="15">
      <c r="A365" s="84" t="s">
        <v>1622</v>
      </c>
      <c r="B365" s="84">
        <v>2</v>
      </c>
      <c r="C365" s="118">
        <v>0.007870065246117155</v>
      </c>
      <c r="D365" s="84" t="s">
        <v>1113</v>
      </c>
      <c r="E365" s="84" t="b">
        <v>0</v>
      </c>
      <c r="F365" s="84" t="b">
        <v>0</v>
      </c>
      <c r="G365" s="84" t="b">
        <v>0</v>
      </c>
    </row>
    <row r="366" spans="1:7" ht="15">
      <c r="A366" s="84" t="s">
        <v>223</v>
      </c>
      <c r="B366" s="84">
        <v>2</v>
      </c>
      <c r="C366" s="118">
        <v>0.007870065246117155</v>
      </c>
      <c r="D366" s="84" t="s">
        <v>1113</v>
      </c>
      <c r="E366" s="84" t="b">
        <v>0</v>
      </c>
      <c r="F366" s="84" t="b">
        <v>0</v>
      </c>
      <c r="G366" s="84" t="b">
        <v>0</v>
      </c>
    </row>
    <row r="367" spans="1:7" ht="15">
      <c r="A367" s="84" t="s">
        <v>228</v>
      </c>
      <c r="B367" s="84">
        <v>2</v>
      </c>
      <c r="C367" s="118">
        <v>0.007870065246117155</v>
      </c>
      <c r="D367" s="84" t="s">
        <v>1113</v>
      </c>
      <c r="E367" s="84" t="b">
        <v>0</v>
      </c>
      <c r="F367" s="84" t="b">
        <v>0</v>
      </c>
      <c r="G367" s="84" t="b">
        <v>0</v>
      </c>
    </row>
    <row r="368" spans="1:7" ht="15">
      <c r="A368" s="84" t="s">
        <v>1232</v>
      </c>
      <c r="B368" s="84">
        <v>6</v>
      </c>
      <c r="C368" s="118">
        <v>0</v>
      </c>
      <c r="D368" s="84" t="s">
        <v>1114</v>
      </c>
      <c r="E368" s="84" t="b">
        <v>0</v>
      </c>
      <c r="F368" s="84" t="b">
        <v>0</v>
      </c>
      <c r="G368" s="84" t="b">
        <v>0</v>
      </c>
    </row>
    <row r="369" spans="1:7" ht="15">
      <c r="A369" s="84" t="s">
        <v>1233</v>
      </c>
      <c r="B369" s="84">
        <v>6</v>
      </c>
      <c r="C369" s="118">
        <v>0</v>
      </c>
      <c r="D369" s="84" t="s">
        <v>1114</v>
      </c>
      <c r="E369" s="84" t="b">
        <v>0</v>
      </c>
      <c r="F369" s="84" t="b">
        <v>0</v>
      </c>
      <c r="G369" s="84" t="b">
        <v>0</v>
      </c>
    </row>
    <row r="370" spans="1:7" ht="15">
      <c r="A370" s="84" t="s">
        <v>1234</v>
      </c>
      <c r="B370" s="84">
        <v>6</v>
      </c>
      <c r="C370" s="118">
        <v>0</v>
      </c>
      <c r="D370" s="84" t="s">
        <v>1114</v>
      </c>
      <c r="E370" s="84" t="b">
        <v>0</v>
      </c>
      <c r="F370" s="84" t="b">
        <v>0</v>
      </c>
      <c r="G370" s="84" t="b">
        <v>0</v>
      </c>
    </row>
    <row r="371" spans="1:7" ht="15">
      <c r="A371" s="84" t="s">
        <v>1235</v>
      </c>
      <c r="B371" s="84">
        <v>6</v>
      </c>
      <c r="C371" s="118">
        <v>0</v>
      </c>
      <c r="D371" s="84" t="s">
        <v>1114</v>
      </c>
      <c r="E371" s="84" t="b">
        <v>0</v>
      </c>
      <c r="F371" s="84" t="b">
        <v>0</v>
      </c>
      <c r="G371" s="84" t="b">
        <v>0</v>
      </c>
    </row>
    <row r="372" spans="1:7" ht="15">
      <c r="A372" s="84" t="s">
        <v>1236</v>
      </c>
      <c r="B372" s="84">
        <v>6</v>
      </c>
      <c r="C372" s="118">
        <v>0</v>
      </c>
      <c r="D372" s="84" t="s">
        <v>1114</v>
      </c>
      <c r="E372" s="84" t="b">
        <v>0</v>
      </c>
      <c r="F372" s="84" t="b">
        <v>0</v>
      </c>
      <c r="G372" s="84" t="b">
        <v>0</v>
      </c>
    </row>
    <row r="373" spans="1:7" ht="15">
      <c r="A373" s="84" t="s">
        <v>1237</v>
      </c>
      <c r="B373" s="84">
        <v>6</v>
      </c>
      <c r="C373" s="118">
        <v>0</v>
      </c>
      <c r="D373" s="84" t="s">
        <v>1114</v>
      </c>
      <c r="E373" s="84" t="b">
        <v>0</v>
      </c>
      <c r="F373" s="84" t="b">
        <v>0</v>
      </c>
      <c r="G373" s="84" t="b">
        <v>0</v>
      </c>
    </row>
    <row r="374" spans="1:7" ht="15">
      <c r="A374" s="84" t="s">
        <v>1238</v>
      </c>
      <c r="B374" s="84">
        <v>6</v>
      </c>
      <c r="C374" s="118">
        <v>0</v>
      </c>
      <c r="D374" s="84" t="s">
        <v>1114</v>
      </c>
      <c r="E374" s="84" t="b">
        <v>0</v>
      </c>
      <c r="F374" s="84" t="b">
        <v>0</v>
      </c>
      <c r="G374" s="84" t="b">
        <v>0</v>
      </c>
    </row>
    <row r="375" spans="1:7" ht="15">
      <c r="A375" s="84" t="s">
        <v>1239</v>
      </c>
      <c r="B375" s="84">
        <v>6</v>
      </c>
      <c r="C375" s="118">
        <v>0</v>
      </c>
      <c r="D375" s="84" t="s">
        <v>1114</v>
      </c>
      <c r="E375" s="84" t="b">
        <v>0</v>
      </c>
      <c r="F375" s="84" t="b">
        <v>0</v>
      </c>
      <c r="G375" s="84" t="b">
        <v>0</v>
      </c>
    </row>
    <row r="376" spans="1:7" ht="15">
      <c r="A376" s="84" t="s">
        <v>1240</v>
      </c>
      <c r="B376" s="84">
        <v>6</v>
      </c>
      <c r="C376" s="118">
        <v>0</v>
      </c>
      <c r="D376" s="84" t="s">
        <v>1114</v>
      </c>
      <c r="E376" s="84" t="b">
        <v>0</v>
      </c>
      <c r="F376" s="84" t="b">
        <v>0</v>
      </c>
      <c r="G376" s="84" t="b">
        <v>0</v>
      </c>
    </row>
    <row r="377" spans="1:7" ht="15">
      <c r="A377" s="84" t="s">
        <v>1241</v>
      </c>
      <c r="B377" s="84">
        <v>6</v>
      </c>
      <c r="C377" s="118">
        <v>0</v>
      </c>
      <c r="D377" s="84" t="s">
        <v>1114</v>
      </c>
      <c r="E377" s="84" t="b">
        <v>0</v>
      </c>
      <c r="F377" s="84" t="b">
        <v>0</v>
      </c>
      <c r="G377" s="84" t="b">
        <v>0</v>
      </c>
    </row>
    <row r="378" spans="1:7" ht="15">
      <c r="A378" s="84" t="s">
        <v>1510</v>
      </c>
      <c r="B378" s="84">
        <v>5</v>
      </c>
      <c r="C378" s="118">
        <v>0.003770535526077372</v>
      </c>
      <c r="D378" s="84" t="s">
        <v>1114</v>
      </c>
      <c r="E378" s="84" t="b">
        <v>0</v>
      </c>
      <c r="F378" s="84" t="b">
        <v>0</v>
      </c>
      <c r="G378" s="84" t="b">
        <v>0</v>
      </c>
    </row>
    <row r="379" spans="1:7" ht="15">
      <c r="A379" s="84" t="s">
        <v>251</v>
      </c>
      <c r="B379" s="84">
        <v>4</v>
      </c>
      <c r="C379" s="118">
        <v>0.0067082384402164285</v>
      </c>
      <c r="D379" s="84" t="s">
        <v>1114</v>
      </c>
      <c r="E379" s="84" t="b">
        <v>0</v>
      </c>
      <c r="F379" s="84" t="b">
        <v>0</v>
      </c>
      <c r="G379" s="84" t="b">
        <v>0</v>
      </c>
    </row>
    <row r="380" spans="1:7" ht="15">
      <c r="A380" s="84" t="s">
        <v>1512</v>
      </c>
      <c r="B380" s="84">
        <v>4</v>
      </c>
      <c r="C380" s="118">
        <v>0.0067082384402164285</v>
      </c>
      <c r="D380" s="84" t="s">
        <v>1114</v>
      </c>
      <c r="E380" s="84" t="b">
        <v>0</v>
      </c>
      <c r="F380" s="84" t="b">
        <v>0</v>
      </c>
      <c r="G380" s="84" t="b">
        <v>0</v>
      </c>
    </row>
    <row r="381" spans="1:7" ht="15">
      <c r="A381" s="84" t="s">
        <v>1557</v>
      </c>
      <c r="B381" s="84">
        <v>2</v>
      </c>
      <c r="C381" s="118">
        <v>0.009088023899422143</v>
      </c>
      <c r="D381" s="84" t="s">
        <v>1114</v>
      </c>
      <c r="E381" s="84" t="b">
        <v>0</v>
      </c>
      <c r="F381" s="84" t="b">
        <v>0</v>
      </c>
      <c r="G381" s="84" t="b">
        <v>0</v>
      </c>
    </row>
    <row r="382" spans="1:7" ht="15">
      <c r="A382" s="84" t="s">
        <v>1558</v>
      </c>
      <c r="B382" s="84">
        <v>2</v>
      </c>
      <c r="C382" s="118">
        <v>0.009088023899422143</v>
      </c>
      <c r="D382" s="84" t="s">
        <v>1114</v>
      </c>
      <c r="E382" s="84" t="b">
        <v>0</v>
      </c>
      <c r="F382" s="84" t="b">
        <v>0</v>
      </c>
      <c r="G382" s="84" t="b">
        <v>0</v>
      </c>
    </row>
    <row r="383" spans="1:7" ht="15">
      <c r="A383" s="84" t="s">
        <v>1559</v>
      </c>
      <c r="B383" s="84">
        <v>2</v>
      </c>
      <c r="C383" s="118">
        <v>0.009088023899422143</v>
      </c>
      <c r="D383" s="84" t="s">
        <v>1114</v>
      </c>
      <c r="E383" s="84" t="b">
        <v>0</v>
      </c>
      <c r="F383" s="84" t="b">
        <v>0</v>
      </c>
      <c r="G383" s="84" t="b">
        <v>0</v>
      </c>
    </row>
    <row r="384" spans="1:7" ht="15">
      <c r="A384" s="84" t="s">
        <v>1560</v>
      </c>
      <c r="B384" s="84">
        <v>2</v>
      </c>
      <c r="C384" s="118">
        <v>0.009088023899422143</v>
      </c>
      <c r="D384" s="84" t="s">
        <v>1114</v>
      </c>
      <c r="E384" s="84" t="b">
        <v>0</v>
      </c>
      <c r="F384" s="84" t="b">
        <v>0</v>
      </c>
      <c r="G384" s="84" t="b">
        <v>0</v>
      </c>
    </row>
    <row r="385" spans="1:7" ht="15">
      <c r="A385" s="84" t="s">
        <v>1561</v>
      </c>
      <c r="B385" s="84">
        <v>2</v>
      </c>
      <c r="C385" s="118">
        <v>0.009088023899422143</v>
      </c>
      <c r="D385" s="84" t="s">
        <v>1114</v>
      </c>
      <c r="E385" s="84" t="b">
        <v>0</v>
      </c>
      <c r="F385" s="84" t="b">
        <v>0</v>
      </c>
      <c r="G385" s="84" t="b">
        <v>0</v>
      </c>
    </row>
    <row r="386" spans="1:7" ht="15">
      <c r="A386" s="84" t="s">
        <v>1562</v>
      </c>
      <c r="B386" s="84">
        <v>2</v>
      </c>
      <c r="C386" s="118">
        <v>0.009088023899422143</v>
      </c>
      <c r="D386" s="84" t="s">
        <v>1114</v>
      </c>
      <c r="E386" s="84" t="b">
        <v>0</v>
      </c>
      <c r="F386" s="84" t="b">
        <v>0</v>
      </c>
      <c r="G386" s="84" t="b">
        <v>0</v>
      </c>
    </row>
    <row r="387" spans="1:7" ht="15">
      <c r="A387" s="84" t="s">
        <v>1563</v>
      </c>
      <c r="B387" s="84">
        <v>2</v>
      </c>
      <c r="C387" s="118">
        <v>0.009088023899422143</v>
      </c>
      <c r="D387" s="84" t="s">
        <v>1114</v>
      </c>
      <c r="E387" s="84" t="b">
        <v>0</v>
      </c>
      <c r="F387" s="84" t="b">
        <v>0</v>
      </c>
      <c r="G387" s="84" t="b">
        <v>0</v>
      </c>
    </row>
    <row r="388" spans="1:7" ht="15">
      <c r="A388" s="84" t="s">
        <v>252</v>
      </c>
      <c r="B388" s="84">
        <v>2</v>
      </c>
      <c r="C388" s="118">
        <v>0.009088023899422143</v>
      </c>
      <c r="D388" s="84" t="s">
        <v>1114</v>
      </c>
      <c r="E388" s="84" t="b">
        <v>0</v>
      </c>
      <c r="F388" s="84" t="b">
        <v>0</v>
      </c>
      <c r="G388" s="84" t="b">
        <v>0</v>
      </c>
    </row>
    <row r="389" spans="1:7" ht="15">
      <c r="A389" s="84" t="s">
        <v>1527</v>
      </c>
      <c r="B389" s="84">
        <v>2</v>
      </c>
      <c r="C389" s="118">
        <v>0.009088023899422143</v>
      </c>
      <c r="D389" s="84" t="s">
        <v>1114</v>
      </c>
      <c r="E389" s="84" t="b">
        <v>0</v>
      </c>
      <c r="F389" s="84" t="b">
        <v>0</v>
      </c>
      <c r="G389" s="84" t="b">
        <v>0</v>
      </c>
    </row>
    <row r="390" spans="1:7" ht="15">
      <c r="A390" s="84" t="s">
        <v>1511</v>
      </c>
      <c r="B390" s="84">
        <v>2</v>
      </c>
      <c r="C390" s="118">
        <v>0.009088023899422143</v>
      </c>
      <c r="D390" s="84" t="s">
        <v>1114</v>
      </c>
      <c r="E390" s="84" t="b">
        <v>0</v>
      </c>
      <c r="F390" s="84" t="b">
        <v>0</v>
      </c>
      <c r="G390" s="84" t="b">
        <v>0</v>
      </c>
    </row>
    <row r="391" spans="1:7" ht="15">
      <c r="A391" s="84" t="s">
        <v>246</v>
      </c>
      <c r="B391" s="84">
        <v>2</v>
      </c>
      <c r="C391" s="118">
        <v>0.009088023899422143</v>
      </c>
      <c r="D391" s="84" t="s">
        <v>1114</v>
      </c>
      <c r="E391" s="84" t="b">
        <v>0</v>
      </c>
      <c r="F391" s="84" t="b">
        <v>0</v>
      </c>
      <c r="G391" s="84" t="b">
        <v>0</v>
      </c>
    </row>
    <row r="392" spans="1:7" ht="15">
      <c r="A392" s="84" t="s">
        <v>1564</v>
      </c>
      <c r="B392" s="84">
        <v>2</v>
      </c>
      <c r="C392" s="118">
        <v>0.009088023899422143</v>
      </c>
      <c r="D392" s="84" t="s">
        <v>1114</v>
      </c>
      <c r="E392" s="84" t="b">
        <v>0</v>
      </c>
      <c r="F392" s="84" t="b">
        <v>0</v>
      </c>
      <c r="G392" s="84" t="b">
        <v>0</v>
      </c>
    </row>
    <row r="393" spans="1:7" ht="15">
      <c r="A393" s="84" t="s">
        <v>1212</v>
      </c>
      <c r="B393" s="84">
        <v>6</v>
      </c>
      <c r="C393" s="118">
        <v>0.008271398245938</v>
      </c>
      <c r="D393" s="84" t="s">
        <v>1115</v>
      </c>
      <c r="E393" s="84" t="b">
        <v>0</v>
      </c>
      <c r="F393" s="84" t="b">
        <v>0</v>
      </c>
      <c r="G393" s="84" t="b">
        <v>0</v>
      </c>
    </row>
    <row r="394" spans="1:7" ht="15">
      <c r="A394" s="84" t="s">
        <v>1243</v>
      </c>
      <c r="B394" s="84">
        <v>5</v>
      </c>
      <c r="C394" s="118">
        <v>0.006892831871615001</v>
      </c>
      <c r="D394" s="84" t="s">
        <v>1115</v>
      </c>
      <c r="E394" s="84" t="b">
        <v>0</v>
      </c>
      <c r="F394" s="84" t="b">
        <v>0</v>
      </c>
      <c r="G394" s="84" t="b">
        <v>0</v>
      </c>
    </row>
    <row r="395" spans="1:7" ht="15">
      <c r="A395" s="84" t="s">
        <v>1244</v>
      </c>
      <c r="B395" s="84">
        <v>5</v>
      </c>
      <c r="C395" s="118">
        <v>0.006892831871615001</v>
      </c>
      <c r="D395" s="84" t="s">
        <v>1115</v>
      </c>
      <c r="E395" s="84" t="b">
        <v>0</v>
      </c>
      <c r="F395" s="84" t="b">
        <v>0</v>
      </c>
      <c r="G395" s="84" t="b">
        <v>0</v>
      </c>
    </row>
    <row r="396" spans="1:7" ht="15">
      <c r="A396" s="84" t="s">
        <v>1245</v>
      </c>
      <c r="B396" s="84">
        <v>5</v>
      </c>
      <c r="C396" s="118">
        <v>0.006892831871615001</v>
      </c>
      <c r="D396" s="84" t="s">
        <v>1115</v>
      </c>
      <c r="E396" s="84" t="b">
        <v>0</v>
      </c>
      <c r="F396" s="84" t="b">
        <v>0</v>
      </c>
      <c r="G396" s="84" t="b">
        <v>0</v>
      </c>
    </row>
    <row r="397" spans="1:7" ht="15">
      <c r="A397" s="84" t="s">
        <v>1246</v>
      </c>
      <c r="B397" s="84">
        <v>5</v>
      </c>
      <c r="C397" s="118">
        <v>0.006892831871615001</v>
      </c>
      <c r="D397" s="84" t="s">
        <v>1115</v>
      </c>
      <c r="E397" s="84" t="b">
        <v>0</v>
      </c>
      <c r="F397" s="84" t="b">
        <v>0</v>
      </c>
      <c r="G397" s="84" t="b">
        <v>0</v>
      </c>
    </row>
    <row r="398" spans="1:7" ht="15">
      <c r="A398" s="84" t="s">
        <v>1247</v>
      </c>
      <c r="B398" s="84">
        <v>5</v>
      </c>
      <c r="C398" s="118">
        <v>0.006892831871615001</v>
      </c>
      <c r="D398" s="84" t="s">
        <v>1115</v>
      </c>
      <c r="E398" s="84" t="b">
        <v>0</v>
      </c>
      <c r="F398" s="84" t="b">
        <v>0</v>
      </c>
      <c r="G398" s="84" t="b">
        <v>0</v>
      </c>
    </row>
    <row r="399" spans="1:7" ht="15">
      <c r="A399" s="84" t="s">
        <v>1248</v>
      </c>
      <c r="B399" s="84">
        <v>5</v>
      </c>
      <c r="C399" s="118">
        <v>0.006892831871615001</v>
      </c>
      <c r="D399" s="84" t="s">
        <v>1115</v>
      </c>
      <c r="E399" s="84" t="b">
        <v>0</v>
      </c>
      <c r="F399" s="84" t="b">
        <v>0</v>
      </c>
      <c r="G399" s="84" t="b">
        <v>0</v>
      </c>
    </row>
    <row r="400" spans="1:7" ht="15">
      <c r="A400" s="84" t="s">
        <v>1249</v>
      </c>
      <c r="B400" s="84">
        <v>5</v>
      </c>
      <c r="C400" s="118">
        <v>0.006892831871615001</v>
      </c>
      <c r="D400" s="84" t="s">
        <v>1115</v>
      </c>
      <c r="E400" s="84" t="b">
        <v>0</v>
      </c>
      <c r="F400" s="84" t="b">
        <v>0</v>
      </c>
      <c r="G400" s="84" t="b">
        <v>0</v>
      </c>
    </row>
    <row r="401" spans="1:7" ht="15">
      <c r="A401" s="84" t="s">
        <v>1250</v>
      </c>
      <c r="B401" s="84">
        <v>5</v>
      </c>
      <c r="C401" s="118">
        <v>0.006892831871615001</v>
      </c>
      <c r="D401" s="84" t="s">
        <v>1115</v>
      </c>
      <c r="E401" s="84" t="b">
        <v>0</v>
      </c>
      <c r="F401" s="84" t="b">
        <v>0</v>
      </c>
      <c r="G401" s="84" t="b">
        <v>0</v>
      </c>
    </row>
    <row r="402" spans="1:7" ht="15">
      <c r="A402" s="84" t="s">
        <v>1251</v>
      </c>
      <c r="B402" s="84">
        <v>5</v>
      </c>
      <c r="C402" s="118">
        <v>0.006892831871615001</v>
      </c>
      <c r="D402" s="84" t="s">
        <v>1115</v>
      </c>
      <c r="E402" s="84" t="b">
        <v>0</v>
      </c>
      <c r="F402" s="84" t="b">
        <v>0</v>
      </c>
      <c r="G402" s="84" t="b">
        <v>0</v>
      </c>
    </row>
    <row r="403" spans="1:7" ht="15">
      <c r="A403" s="84" t="s">
        <v>1505</v>
      </c>
      <c r="B403" s="84">
        <v>5</v>
      </c>
      <c r="C403" s="118">
        <v>0.006892831871615001</v>
      </c>
      <c r="D403" s="84" t="s">
        <v>1115</v>
      </c>
      <c r="E403" s="84" t="b">
        <v>0</v>
      </c>
      <c r="F403" s="84" t="b">
        <v>0</v>
      </c>
      <c r="G403" s="84" t="b">
        <v>0</v>
      </c>
    </row>
    <row r="404" spans="1:7" ht="15">
      <c r="A404" s="84" t="s">
        <v>1506</v>
      </c>
      <c r="B404" s="84">
        <v>5</v>
      </c>
      <c r="C404" s="118">
        <v>0.006892831871615001</v>
      </c>
      <c r="D404" s="84" t="s">
        <v>1115</v>
      </c>
      <c r="E404" s="84" t="b">
        <v>0</v>
      </c>
      <c r="F404" s="84" t="b">
        <v>0</v>
      </c>
      <c r="G404" s="84" t="b">
        <v>0</v>
      </c>
    </row>
    <row r="405" spans="1:7" ht="15">
      <c r="A405" s="84" t="s">
        <v>248</v>
      </c>
      <c r="B405" s="84">
        <v>4</v>
      </c>
      <c r="C405" s="118">
        <v>0.009171247120237525</v>
      </c>
      <c r="D405" s="84" t="s">
        <v>1115</v>
      </c>
      <c r="E405" s="84" t="b">
        <v>0</v>
      </c>
      <c r="F405" s="84" t="b">
        <v>0</v>
      </c>
      <c r="G405" s="84" t="b">
        <v>0</v>
      </c>
    </row>
    <row r="406" spans="1:7" ht="15">
      <c r="A406" s="84" t="s">
        <v>1509</v>
      </c>
      <c r="B406" s="84">
        <v>4</v>
      </c>
      <c r="C406" s="118">
        <v>0.009171247120237525</v>
      </c>
      <c r="D406" s="84" t="s">
        <v>1115</v>
      </c>
      <c r="E406" s="84" t="b">
        <v>0</v>
      </c>
      <c r="F406" s="84" t="b">
        <v>0</v>
      </c>
      <c r="G406" s="84" t="b">
        <v>0</v>
      </c>
    </row>
    <row r="407" spans="1:7" ht="15">
      <c r="A407" s="84" t="s">
        <v>228</v>
      </c>
      <c r="B407" s="84">
        <v>2</v>
      </c>
      <c r="C407" s="118">
        <v>0.010265434799061805</v>
      </c>
      <c r="D407" s="84" t="s">
        <v>1115</v>
      </c>
      <c r="E407" s="84" t="b">
        <v>0</v>
      </c>
      <c r="F407" s="84" t="b">
        <v>0</v>
      </c>
      <c r="G407" s="84" t="b">
        <v>0</v>
      </c>
    </row>
    <row r="408" spans="1:7" ht="15">
      <c r="A408" s="84" t="s">
        <v>1497</v>
      </c>
      <c r="B408" s="84">
        <v>2</v>
      </c>
      <c r="C408" s="118">
        <v>0.010265434799061805</v>
      </c>
      <c r="D408" s="84" t="s">
        <v>1115</v>
      </c>
      <c r="E408" s="84" t="b">
        <v>0</v>
      </c>
      <c r="F408" s="84" t="b">
        <v>0</v>
      </c>
      <c r="G408" s="84" t="b">
        <v>0</v>
      </c>
    </row>
    <row r="409" spans="1:7" ht="15">
      <c r="A409" s="84" t="s">
        <v>1498</v>
      </c>
      <c r="B409" s="84">
        <v>2</v>
      </c>
      <c r="C409" s="118">
        <v>0.010265434799061805</v>
      </c>
      <c r="D409" s="84" t="s">
        <v>1115</v>
      </c>
      <c r="E409" s="84" t="b">
        <v>0</v>
      </c>
      <c r="F409" s="84" t="b">
        <v>0</v>
      </c>
      <c r="G409" s="84" t="b">
        <v>0</v>
      </c>
    </row>
    <row r="410" spans="1:7" ht="15">
      <c r="A410" s="84" t="s">
        <v>1217</v>
      </c>
      <c r="B410" s="84">
        <v>2</v>
      </c>
      <c r="C410" s="118">
        <v>0.010265434799061805</v>
      </c>
      <c r="D410" s="84" t="s">
        <v>1115</v>
      </c>
      <c r="E410" s="84" t="b">
        <v>0</v>
      </c>
      <c r="F410" s="84" t="b">
        <v>0</v>
      </c>
      <c r="G410" s="84" t="b">
        <v>0</v>
      </c>
    </row>
    <row r="411" spans="1:7" ht="15">
      <c r="A411" s="84" t="s">
        <v>1499</v>
      </c>
      <c r="B411" s="84">
        <v>2</v>
      </c>
      <c r="C411" s="118">
        <v>0.010265434799061805</v>
      </c>
      <c r="D411" s="84" t="s">
        <v>1115</v>
      </c>
      <c r="E411" s="84" t="b">
        <v>0</v>
      </c>
      <c r="F411" s="84" t="b">
        <v>0</v>
      </c>
      <c r="G411" s="84" t="b">
        <v>0</v>
      </c>
    </row>
    <row r="412" spans="1:7" ht="15">
      <c r="A412" s="84" t="s">
        <v>1500</v>
      </c>
      <c r="B412" s="84">
        <v>2</v>
      </c>
      <c r="C412" s="118">
        <v>0.010265434799061805</v>
      </c>
      <c r="D412" s="84" t="s">
        <v>1115</v>
      </c>
      <c r="E412" s="84" t="b">
        <v>0</v>
      </c>
      <c r="F412" s="84" t="b">
        <v>0</v>
      </c>
      <c r="G412" s="84" t="b">
        <v>0</v>
      </c>
    </row>
    <row r="413" spans="1:7" ht="15">
      <c r="A413" s="84" t="s">
        <v>1501</v>
      </c>
      <c r="B413" s="84">
        <v>2</v>
      </c>
      <c r="C413" s="118">
        <v>0.010265434799061805</v>
      </c>
      <c r="D413" s="84" t="s">
        <v>1115</v>
      </c>
      <c r="E413" s="84" t="b">
        <v>0</v>
      </c>
      <c r="F413" s="84" t="b">
        <v>0</v>
      </c>
      <c r="G413" s="84" t="b">
        <v>0</v>
      </c>
    </row>
    <row r="414" spans="1:7" ht="15">
      <c r="A414" s="84" t="s">
        <v>1213</v>
      </c>
      <c r="B414" s="84">
        <v>2</v>
      </c>
      <c r="C414" s="118">
        <v>0.010265434799061805</v>
      </c>
      <c r="D414" s="84" t="s">
        <v>1115</v>
      </c>
      <c r="E414" s="84" t="b">
        <v>0</v>
      </c>
      <c r="F414" s="84" t="b">
        <v>0</v>
      </c>
      <c r="G414" s="84" t="b">
        <v>0</v>
      </c>
    </row>
    <row r="415" spans="1:7" ht="15">
      <c r="A415" s="84" t="s">
        <v>1502</v>
      </c>
      <c r="B415" s="84">
        <v>2</v>
      </c>
      <c r="C415" s="118">
        <v>0.010265434799061805</v>
      </c>
      <c r="D415" s="84" t="s">
        <v>1115</v>
      </c>
      <c r="E415" s="84" t="b">
        <v>0</v>
      </c>
      <c r="F415" s="84" t="b">
        <v>0</v>
      </c>
      <c r="G415" s="84" t="b">
        <v>0</v>
      </c>
    </row>
    <row r="416" spans="1:7" ht="15">
      <c r="A416" s="84" t="s">
        <v>1503</v>
      </c>
      <c r="B416" s="84">
        <v>2</v>
      </c>
      <c r="C416" s="118">
        <v>0.010265434799061805</v>
      </c>
      <c r="D416" s="84" t="s">
        <v>1115</v>
      </c>
      <c r="E416" s="84" t="b">
        <v>0</v>
      </c>
      <c r="F416" s="84" t="b">
        <v>0</v>
      </c>
      <c r="G416" s="84" t="b">
        <v>0</v>
      </c>
    </row>
    <row r="417" spans="1:7" ht="15">
      <c r="A417" s="84" t="s">
        <v>1214</v>
      </c>
      <c r="B417" s="84">
        <v>2</v>
      </c>
      <c r="C417" s="118">
        <v>0.010265434799061805</v>
      </c>
      <c r="D417" s="84" t="s">
        <v>1115</v>
      </c>
      <c r="E417" s="84" t="b">
        <v>0</v>
      </c>
      <c r="F417" s="84" t="b">
        <v>0</v>
      </c>
      <c r="G417" s="84" t="b">
        <v>0</v>
      </c>
    </row>
    <row r="418" spans="1:7" ht="15">
      <c r="A418" s="84" t="s">
        <v>1504</v>
      </c>
      <c r="B418" s="84">
        <v>2</v>
      </c>
      <c r="C418" s="118">
        <v>0.010265434799061805</v>
      </c>
      <c r="D418" s="84" t="s">
        <v>1115</v>
      </c>
      <c r="E418" s="84" t="b">
        <v>0</v>
      </c>
      <c r="F418" s="84" t="b">
        <v>0</v>
      </c>
      <c r="G418" s="84" t="b">
        <v>0</v>
      </c>
    </row>
    <row r="419" spans="1:7" ht="15">
      <c r="A419" s="84" t="s">
        <v>1230</v>
      </c>
      <c r="B419" s="84">
        <v>2</v>
      </c>
      <c r="C419" s="118">
        <v>0.010265434799061805</v>
      </c>
      <c r="D419" s="84" t="s">
        <v>1115</v>
      </c>
      <c r="E419" s="84" t="b">
        <v>0</v>
      </c>
      <c r="F419" s="84" t="b">
        <v>0</v>
      </c>
      <c r="G419" s="84" t="b">
        <v>0</v>
      </c>
    </row>
    <row r="420" spans="1:7" ht="15">
      <c r="A420" s="84" t="s">
        <v>1253</v>
      </c>
      <c r="B420" s="84">
        <v>4</v>
      </c>
      <c r="C420" s="118">
        <v>0.006838495497308009</v>
      </c>
      <c r="D420" s="84" t="s">
        <v>1116</v>
      </c>
      <c r="E420" s="84" t="b">
        <v>0</v>
      </c>
      <c r="F420" s="84" t="b">
        <v>0</v>
      </c>
      <c r="G420" s="84" t="b">
        <v>0</v>
      </c>
    </row>
    <row r="421" spans="1:7" ht="15">
      <c r="A421" s="84" t="s">
        <v>1212</v>
      </c>
      <c r="B421" s="84">
        <v>4</v>
      </c>
      <c r="C421" s="118">
        <v>0.011690485268504124</v>
      </c>
      <c r="D421" s="84" t="s">
        <v>1116</v>
      </c>
      <c r="E421" s="84" t="b">
        <v>0</v>
      </c>
      <c r="F421" s="84" t="b">
        <v>0</v>
      </c>
      <c r="G421" s="84" t="b">
        <v>0</v>
      </c>
    </row>
    <row r="422" spans="1:7" ht="15">
      <c r="A422" s="84" t="s">
        <v>1216</v>
      </c>
      <c r="B422" s="84">
        <v>4</v>
      </c>
      <c r="C422" s="118">
        <v>0.006838495497308009</v>
      </c>
      <c r="D422" s="84" t="s">
        <v>1116</v>
      </c>
      <c r="E422" s="84" t="b">
        <v>0</v>
      </c>
      <c r="F422" s="84" t="b">
        <v>0</v>
      </c>
      <c r="G422" s="84" t="b">
        <v>0</v>
      </c>
    </row>
    <row r="423" spans="1:7" ht="15">
      <c r="A423" s="84" t="s">
        <v>1254</v>
      </c>
      <c r="B423" s="84">
        <v>4</v>
      </c>
      <c r="C423" s="118">
        <v>0.006838495497308009</v>
      </c>
      <c r="D423" s="84" t="s">
        <v>1116</v>
      </c>
      <c r="E423" s="84" t="b">
        <v>0</v>
      </c>
      <c r="F423" s="84" t="b">
        <v>0</v>
      </c>
      <c r="G423" s="84" t="b">
        <v>0</v>
      </c>
    </row>
    <row r="424" spans="1:7" ht="15">
      <c r="A424" s="84" t="s">
        <v>1213</v>
      </c>
      <c r="B424" s="84">
        <v>3</v>
      </c>
      <c r="C424" s="118">
        <v>0.008767863951378093</v>
      </c>
      <c r="D424" s="84" t="s">
        <v>1116</v>
      </c>
      <c r="E424" s="84" t="b">
        <v>0</v>
      </c>
      <c r="F424" s="84" t="b">
        <v>0</v>
      </c>
      <c r="G424" s="84" t="b">
        <v>0</v>
      </c>
    </row>
    <row r="425" spans="1:7" ht="15">
      <c r="A425" s="84" t="s">
        <v>1255</v>
      </c>
      <c r="B425" s="84">
        <v>3</v>
      </c>
      <c r="C425" s="118">
        <v>0.008767863951378093</v>
      </c>
      <c r="D425" s="84" t="s">
        <v>1116</v>
      </c>
      <c r="E425" s="84" t="b">
        <v>0</v>
      </c>
      <c r="F425" s="84" t="b">
        <v>0</v>
      </c>
      <c r="G425" s="84" t="b">
        <v>0</v>
      </c>
    </row>
    <row r="426" spans="1:7" ht="15">
      <c r="A426" s="84" t="s">
        <v>1256</v>
      </c>
      <c r="B426" s="84">
        <v>3</v>
      </c>
      <c r="C426" s="118">
        <v>0.008767863951378093</v>
      </c>
      <c r="D426" s="84" t="s">
        <v>1116</v>
      </c>
      <c r="E426" s="84" t="b">
        <v>0</v>
      </c>
      <c r="F426" s="84" t="b">
        <v>0</v>
      </c>
      <c r="G426" s="84" t="b">
        <v>0</v>
      </c>
    </row>
    <row r="427" spans="1:7" ht="15">
      <c r="A427" s="84" t="s">
        <v>1257</v>
      </c>
      <c r="B427" s="84">
        <v>2</v>
      </c>
      <c r="C427" s="118">
        <v>0.009264490382906066</v>
      </c>
      <c r="D427" s="84" t="s">
        <v>1116</v>
      </c>
      <c r="E427" s="84" t="b">
        <v>0</v>
      </c>
      <c r="F427" s="84" t="b">
        <v>0</v>
      </c>
      <c r="G427" s="84" t="b">
        <v>0</v>
      </c>
    </row>
    <row r="428" spans="1:7" ht="15">
      <c r="A428" s="84" t="s">
        <v>1258</v>
      </c>
      <c r="B428" s="84">
        <v>2</v>
      </c>
      <c r="C428" s="118">
        <v>0.009264490382906066</v>
      </c>
      <c r="D428" s="84" t="s">
        <v>1116</v>
      </c>
      <c r="E428" s="84" t="b">
        <v>0</v>
      </c>
      <c r="F428" s="84" t="b">
        <v>0</v>
      </c>
      <c r="G428" s="84" t="b">
        <v>0</v>
      </c>
    </row>
    <row r="429" spans="1:7" ht="15">
      <c r="A429" s="84" t="s">
        <v>1259</v>
      </c>
      <c r="B429" s="84">
        <v>2</v>
      </c>
      <c r="C429" s="118">
        <v>0.009264490382906066</v>
      </c>
      <c r="D429" s="84" t="s">
        <v>1116</v>
      </c>
      <c r="E429" s="84" t="b">
        <v>0</v>
      </c>
      <c r="F429" s="84" t="b">
        <v>0</v>
      </c>
      <c r="G429" s="84" t="b">
        <v>0</v>
      </c>
    </row>
    <row r="430" spans="1:7" ht="15">
      <c r="A430" s="84" t="s">
        <v>1582</v>
      </c>
      <c r="B430" s="84">
        <v>2</v>
      </c>
      <c r="C430" s="118">
        <v>0.009264490382906066</v>
      </c>
      <c r="D430" s="84" t="s">
        <v>1116</v>
      </c>
      <c r="E430" s="84" t="b">
        <v>0</v>
      </c>
      <c r="F430" s="84" t="b">
        <v>0</v>
      </c>
      <c r="G430" s="84" t="b">
        <v>0</v>
      </c>
    </row>
    <row r="431" spans="1:7" ht="15">
      <c r="A431" s="84" t="s">
        <v>1583</v>
      </c>
      <c r="B431" s="84">
        <v>2</v>
      </c>
      <c r="C431" s="118">
        <v>0.009264490382906066</v>
      </c>
      <c r="D431" s="84" t="s">
        <v>1116</v>
      </c>
      <c r="E431" s="84" t="b">
        <v>0</v>
      </c>
      <c r="F431" s="84" t="b">
        <v>0</v>
      </c>
      <c r="G431" s="84" t="b">
        <v>0</v>
      </c>
    </row>
    <row r="432" spans="1:7" ht="15">
      <c r="A432" s="84" t="s">
        <v>1584</v>
      </c>
      <c r="B432" s="84">
        <v>2</v>
      </c>
      <c r="C432" s="118">
        <v>0.009264490382906066</v>
      </c>
      <c r="D432" s="84" t="s">
        <v>1116</v>
      </c>
      <c r="E432" s="84" t="b">
        <v>0</v>
      </c>
      <c r="F432" s="84" t="b">
        <v>0</v>
      </c>
      <c r="G432" s="84" t="b">
        <v>0</v>
      </c>
    </row>
    <row r="433" spans="1:7" ht="15">
      <c r="A433" s="84" t="s">
        <v>1585</v>
      </c>
      <c r="B433" s="84">
        <v>2</v>
      </c>
      <c r="C433" s="118">
        <v>0.009264490382906066</v>
      </c>
      <c r="D433" s="84" t="s">
        <v>1116</v>
      </c>
      <c r="E433" s="84" t="b">
        <v>0</v>
      </c>
      <c r="F433" s="84" t="b">
        <v>0</v>
      </c>
      <c r="G433" s="84" t="b">
        <v>0</v>
      </c>
    </row>
    <row r="434" spans="1:7" ht="15">
      <c r="A434" s="84" t="s">
        <v>1518</v>
      </c>
      <c r="B434" s="84">
        <v>2</v>
      </c>
      <c r="C434" s="118">
        <v>0.009264490382906066</v>
      </c>
      <c r="D434" s="84" t="s">
        <v>1116</v>
      </c>
      <c r="E434" s="84" t="b">
        <v>0</v>
      </c>
      <c r="F434" s="84" t="b">
        <v>0</v>
      </c>
      <c r="G434" s="84" t="b">
        <v>0</v>
      </c>
    </row>
    <row r="435" spans="1:7" ht="15">
      <c r="A435" s="84" t="s">
        <v>1586</v>
      </c>
      <c r="B435" s="84">
        <v>2</v>
      </c>
      <c r="C435" s="118">
        <v>0.009264490382906066</v>
      </c>
      <c r="D435" s="84" t="s">
        <v>1116</v>
      </c>
      <c r="E435" s="84" t="b">
        <v>0</v>
      </c>
      <c r="F435" s="84" t="b">
        <v>0</v>
      </c>
      <c r="G435" s="84" t="b">
        <v>0</v>
      </c>
    </row>
    <row r="436" spans="1:7" ht="15">
      <c r="A436" s="84" t="s">
        <v>1214</v>
      </c>
      <c r="B436" s="84">
        <v>2</v>
      </c>
      <c r="C436" s="118">
        <v>0.009264490382906066</v>
      </c>
      <c r="D436" s="84" t="s">
        <v>1116</v>
      </c>
      <c r="E436" s="84" t="b">
        <v>0</v>
      </c>
      <c r="F436" s="84" t="b">
        <v>0</v>
      </c>
      <c r="G436" s="84" t="b">
        <v>0</v>
      </c>
    </row>
    <row r="437" spans="1:7" ht="15">
      <c r="A437" s="84" t="s">
        <v>1262</v>
      </c>
      <c r="B437" s="84">
        <v>2</v>
      </c>
      <c r="C437" s="118">
        <v>0</v>
      </c>
      <c r="D437" s="84" t="s">
        <v>1118</v>
      </c>
      <c r="E437" s="84" t="b">
        <v>0</v>
      </c>
      <c r="F437" s="84" t="b">
        <v>0</v>
      </c>
      <c r="G437" s="84" t="b">
        <v>0</v>
      </c>
    </row>
    <row r="438" spans="1:7" ht="15">
      <c r="A438" s="84" t="s">
        <v>1263</v>
      </c>
      <c r="B438" s="84">
        <v>2</v>
      </c>
      <c r="C438" s="118">
        <v>0</v>
      </c>
      <c r="D438" s="84" t="s">
        <v>1118</v>
      </c>
      <c r="E438" s="84" t="b">
        <v>0</v>
      </c>
      <c r="F438" s="84" t="b">
        <v>0</v>
      </c>
      <c r="G438" s="84" t="b">
        <v>0</v>
      </c>
    </row>
    <row r="439" spans="1:7" ht="15">
      <c r="A439" s="84" t="s">
        <v>1198</v>
      </c>
      <c r="B439" s="84">
        <v>2</v>
      </c>
      <c r="C439" s="118">
        <v>0</v>
      </c>
      <c r="D439" s="84" t="s">
        <v>1118</v>
      </c>
      <c r="E439" s="84" t="b">
        <v>0</v>
      </c>
      <c r="F439" s="84" t="b">
        <v>0</v>
      </c>
      <c r="G439" s="84" t="b">
        <v>0</v>
      </c>
    </row>
    <row r="440" spans="1:7" ht="15">
      <c r="A440" s="84" t="s">
        <v>1264</v>
      </c>
      <c r="B440" s="84">
        <v>2</v>
      </c>
      <c r="C440" s="118">
        <v>0</v>
      </c>
      <c r="D440" s="84" t="s">
        <v>1118</v>
      </c>
      <c r="E440" s="84" t="b">
        <v>0</v>
      </c>
      <c r="F440" s="84" t="b">
        <v>0</v>
      </c>
      <c r="G440" s="84" t="b">
        <v>0</v>
      </c>
    </row>
    <row r="441" spans="1:7" ht="15">
      <c r="A441" s="84" t="s">
        <v>1265</v>
      </c>
      <c r="B441" s="84">
        <v>2</v>
      </c>
      <c r="C441" s="118">
        <v>0</v>
      </c>
      <c r="D441" s="84" t="s">
        <v>1118</v>
      </c>
      <c r="E441" s="84" t="b">
        <v>0</v>
      </c>
      <c r="F441" s="84" t="b">
        <v>0</v>
      </c>
      <c r="G441" s="84" t="b">
        <v>0</v>
      </c>
    </row>
    <row r="442" spans="1:7" ht="15">
      <c r="A442" s="84" t="s">
        <v>1266</v>
      </c>
      <c r="B442" s="84">
        <v>2</v>
      </c>
      <c r="C442" s="118">
        <v>0</v>
      </c>
      <c r="D442" s="84" t="s">
        <v>1118</v>
      </c>
      <c r="E442" s="84" t="b">
        <v>0</v>
      </c>
      <c r="F442" s="84" t="b">
        <v>0</v>
      </c>
      <c r="G442" s="84" t="b">
        <v>0</v>
      </c>
    </row>
    <row r="443" spans="1:7" ht="15">
      <c r="A443" s="84" t="s">
        <v>1267</v>
      </c>
      <c r="B443" s="84">
        <v>2</v>
      </c>
      <c r="C443" s="118">
        <v>0</v>
      </c>
      <c r="D443" s="84" t="s">
        <v>1118</v>
      </c>
      <c r="E443" s="84" t="b">
        <v>0</v>
      </c>
      <c r="F443" s="84" t="b">
        <v>0</v>
      </c>
      <c r="G443" s="84" t="b">
        <v>0</v>
      </c>
    </row>
    <row r="444" spans="1:7" ht="15">
      <c r="A444" s="84" t="s">
        <v>1268</v>
      </c>
      <c r="B444" s="84">
        <v>2</v>
      </c>
      <c r="C444" s="118">
        <v>0</v>
      </c>
      <c r="D444" s="84" t="s">
        <v>1118</v>
      </c>
      <c r="E444" s="84" t="b">
        <v>0</v>
      </c>
      <c r="F444" s="84" t="b">
        <v>0</v>
      </c>
      <c r="G444" s="84" t="b">
        <v>0</v>
      </c>
    </row>
    <row r="445" spans="1:7" ht="15">
      <c r="A445" s="84" t="s">
        <v>1269</v>
      </c>
      <c r="B445" s="84">
        <v>2</v>
      </c>
      <c r="C445" s="118">
        <v>0</v>
      </c>
      <c r="D445" s="84" t="s">
        <v>1118</v>
      </c>
      <c r="E445" s="84" t="b">
        <v>0</v>
      </c>
      <c r="F445" s="84" t="b">
        <v>0</v>
      </c>
      <c r="G445" s="84" t="b">
        <v>0</v>
      </c>
    </row>
    <row r="446" spans="1:7" ht="15">
      <c r="A446" s="84" t="s">
        <v>1270</v>
      </c>
      <c r="B446" s="84">
        <v>2</v>
      </c>
      <c r="C446" s="118">
        <v>0</v>
      </c>
      <c r="D446" s="84" t="s">
        <v>1118</v>
      </c>
      <c r="E446" s="84" t="b">
        <v>0</v>
      </c>
      <c r="F446" s="84" t="b">
        <v>0</v>
      </c>
      <c r="G446" s="84" t="b">
        <v>0</v>
      </c>
    </row>
    <row r="447" spans="1:7" ht="15">
      <c r="A447" s="84" t="s">
        <v>1212</v>
      </c>
      <c r="B447" s="84">
        <v>2</v>
      </c>
      <c r="C447" s="118">
        <v>0</v>
      </c>
      <c r="D447" s="84" t="s">
        <v>1118</v>
      </c>
      <c r="E447" s="84" t="b">
        <v>0</v>
      </c>
      <c r="F447" s="84" t="b">
        <v>0</v>
      </c>
      <c r="G447" s="84" t="b">
        <v>0</v>
      </c>
    </row>
    <row r="448" spans="1:7" ht="15">
      <c r="A448" s="84" t="s">
        <v>1514</v>
      </c>
      <c r="B448" s="84">
        <v>2</v>
      </c>
      <c r="C448" s="118">
        <v>0</v>
      </c>
      <c r="D448" s="84" t="s">
        <v>1118</v>
      </c>
      <c r="E448" s="84" t="b">
        <v>0</v>
      </c>
      <c r="F448" s="84" t="b">
        <v>0</v>
      </c>
      <c r="G448" s="84" t="b">
        <v>0</v>
      </c>
    </row>
    <row r="449" spans="1:7" ht="15">
      <c r="A449" s="84" t="s">
        <v>1555</v>
      </c>
      <c r="B449" s="84">
        <v>2</v>
      </c>
      <c r="C449" s="118">
        <v>0</v>
      </c>
      <c r="D449" s="84" t="s">
        <v>1118</v>
      </c>
      <c r="E449" s="84" t="b">
        <v>0</v>
      </c>
      <c r="F449" s="84" t="b">
        <v>0</v>
      </c>
      <c r="G449" s="84" t="b">
        <v>0</v>
      </c>
    </row>
    <row r="450" spans="1:7" ht="15">
      <c r="A450" s="84" t="s">
        <v>1556</v>
      </c>
      <c r="B450" s="84">
        <v>2</v>
      </c>
      <c r="C450" s="118">
        <v>0</v>
      </c>
      <c r="D450" s="84" t="s">
        <v>1118</v>
      </c>
      <c r="E450" s="84" t="b">
        <v>0</v>
      </c>
      <c r="F450" s="84" t="b">
        <v>0</v>
      </c>
      <c r="G45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2019-11-09T08:02:29Z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