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<sst xmlns="http://schemas.openxmlformats.org/spreadsheetml/2006/main" count="2417" uniqueCount="795">
  <si>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</si>
  <si>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</si>
  <si>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</si>
  <si>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</si>
  <si>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</si>
  <si>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</si>
  <si>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</si>
  <si>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</si>
  <si>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</si>
  <si>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</si>
  <si>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</si>
  <si>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</si>
  <si>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</si>
  <si>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</si>
  <si>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</si>
  <si>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</si>
  <si>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</si>
  <si>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</si>
  <si>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</si>
  <si>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</si>
  <si>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</si>
  <si>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</si>
  <si>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</si>
  <si>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</si>
  <si>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</si>
  <si>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</si>
  <si>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</si>
  <si>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</si>
  <si>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</si>
  <si>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</si>
  <si>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</si>
  <si>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</si>
  <si>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</si>
  <si>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</si>
  <si>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</si>
  <si>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</si>
  <si>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</si>
  <si>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</si>
  <si>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</si>
  <si>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</si>
  <si>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</si>
  <si>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</si>
  <si>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</si>
  <si>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</si>
  <si>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</si>
  <si>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</si>
  <si>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</si>
  <si>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</si>
  <si>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</si>
  <si>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</si>
  <si>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</si>
  <si>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</si>
  <si>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</si>
  <si>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</si>
  <si>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</si>
  <si>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</si>
  <si>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</si>
  <si>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</si>
  <si>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</si>
  <si>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</si>
  <si>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</si>
  <si>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</si>
  <si>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</si>
  <si>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</si>
  <si>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</si>
  <si>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</si>
  <si>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</si>
  <si>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</si>
  <si>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</si>
  <si>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</si>
  <si>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</si>
  <si>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</si>
  <si>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</si>
  <si>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</si>
  <si>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</si>
  <si>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</si>
  <si>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</si>
  <si>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</si>
  <si>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</si>
  <si>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</si>
  <si>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</si>
  <si>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</si>
  <si>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</si>
  <si>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</si>
  <si>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</si>
  <si>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</si>
  <si>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</si>
  <si>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</si>
  <si>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</si>
  <si>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</si>
  <si>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</si>
  <si>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</si>
  <si>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</si>
  <si>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</si>
  <si>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</si>
  <si>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</si>
  <si>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</si>
  <si>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</si>
  <si>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</si>
  <si>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</si>
  <si>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</si>
  <si>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</si>
  <si>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</si>
  <si>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</si>
  <si>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</si>
  <si>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</si>
  <si>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</si>
  <si>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</si>
  <si>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</si>
  <si>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</si>
  <si>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</si>
  <si>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</si>
  <si>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</si>
  <si>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</si>
  <si>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</si>
  <si>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</si>
  <si>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</si>
  <si>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</si>
  <si>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</si>
  <si>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</si>
  <si>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</si>
  <si>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</si>
  <si>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</si>
  <si>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</si>
  <si>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</si>
  <si>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</si>
  <si>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</si>
  <si>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</si>
  <si>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</si>
  <si>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</si>
  <si>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</si>
  <si>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</si>
  <si>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</si>
  <si>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</si>
  <si>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</si>
  <si>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</si>
  <si>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</si>
  <si>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</si>
  <si>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</si>
  <si>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</si>
  <si>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</si>
  <si>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</si>
  <si>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</si>
  <si>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</si>
  <si>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</si>
  <si>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</si>
  <si>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</si>
  <si>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</si>
  <si>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</si>
  <si>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</si>
  <si>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</si>
  <si>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</si>
  <si>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</si>
  <si>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</si>
  <si>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</si>
  <si>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</si>
  <si>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</si>
  <si>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</si>
  <si>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</si>
  <si>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</si>
  <si>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</si>
  <si>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</si>
  <si>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</si>
  <si>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</si>
  <si>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</si>
  <si>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</si>
  <si>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</si>
  <si>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</si>
  <si>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</si>
  <si>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</si>
  <si>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</si>
  <si>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</si>
  <si>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</si>
  <si>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</si>
  <si>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</si>
  <si>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</si>
  <si>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</si>
  <si>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</si>
  <si>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</si>
  <si>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</si>
  <si>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</si>
  <si>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</si>
  <si>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</si>
  <si>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</si>
  <si>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</si>
  <si>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</si>
  <si>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</si>
  <si>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</si>
  <si>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</si>
  <si>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</si>
  <si>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</si>
  <si>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</si>
  <si>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</si>
  <si>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</si>
  <si>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</si>
  <si>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</si>
  <si>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</si>
  <si>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</si>
  <si>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</si>
  <si>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</si>
  <si>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</si>
  <si>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</si>
  <si>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</si>
  <si>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</si>
  <si>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</si>
  <si>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</si>
  <si>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</si>
  <si>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</si>
  <si>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</si>
  <si>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</si>
  <si>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</si>
  <si>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</si>
  <si>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thecoolzephyr</t>
  </si>
  <si>
    <t>paulapuckett16</t>
  </si>
  <si>
    <t>shannonwarfiel3</t>
  </si>
  <si>
    <t>hustlernature</t>
  </si>
  <si>
    <t>janettebolton15</t>
  </si>
  <si>
    <t>genuine_lerato</t>
  </si>
  <si>
    <t>crowdfire</t>
  </si>
  <si>
    <t>th3songwrit3r</t>
  </si>
  <si>
    <t>tracy19671</t>
  </si>
  <si>
    <t>askjudihays</t>
  </si>
  <si>
    <t>madalynsklar</t>
  </si>
  <si>
    <t>joanarssousa</t>
  </si>
  <si>
    <t>janvijoyce</t>
  </si>
  <si>
    <t>kamohelo_mosia</t>
  </si>
  <si>
    <t>natyssb</t>
  </si>
  <si>
    <t>f_bin_rshash</t>
  </si>
  <si>
    <t>th3songwriter</t>
  </si>
  <si>
    <t>Replies to</t>
  </si>
  <si>
    <t>Mentions</t>
  </si>
  <si>
    <t>I have been wondering since some time that Thursday nights have something missing. Something that I used to cherish… https://t.co/l2sHzU4ugA</t>
  </si>
  <si>
    <t>Ich mache ihn stark, ich hoffe... #cfchat #snapsext https://t.co/MQG7TAzkK3</t>
  </si>
  <si>
    <t>Ich mache ihn stark, ich hoffe... #cfchat #snapsext https://t.co/Z1Q1tSyQJZ</t>
  </si>
  <si>
    <t>@Crowdfire Idk..#cfchat</t>
  </si>
  <si>
    <t>@Crowdfire My kids..#cfchat https://t.co/LUr05zXZYj</t>
  </si>
  <si>
    <t>Ich mache ihn stark, ich hoffe... #cfchat #snapsext https://t.co/mKjyrVppsS</t>
  </si>
  <si>
    <t>RT @kamohelo_mosia: Study to be accomplished, not affluent. Follow excellence, and success will chase You...
#Startup #cfchat #motivation…</t>
  </si>
  <si>
    <t>@Th3Songwriter This goes out to you you you, this goes out to you you you! Love it! #cfchat - Sam https://t.co/wk7z1fFTPT</t>
  </si>
  <si>
    <t>RT @Crowdfire: @Th3Songwriter This goes out to you you you, this goes out to you you you! Love it! #cfchat - Sam https://t.co/wk7z1fFTPT</t>
  </si>
  <si>
    <t>#AskQL #bufferchat #HootChat #TwitterSmarter #CustServ #adweekchat #SimplyChat #marketochat #cfchat #Qchat… https://t.co/OvaQX6FqWU</t>
  </si>
  <si>
    <t>RT @MadalynSklar: Some of my fave Tweet Chats:
#LinkedInChat
#AdweekChat
#cfchat
#MTtalk
#GoalChat
#TwitterSmarter
What are yours? https:â€¦</t>
  </si>
  <si>
    <t>Some of my fave Tweet Chats:
#LinkedInChat
#AdweekChat
#cfchat
#MTtalk
#GoalChat
#TwitterSmarter
What are yours? https://t.co/k7H3jO99N6 https://t.co/4Tp0Wx7jqC</t>
  </si>
  <si>
    <t>@JanviJoyce Woah, woah! I'm rooting for you ❤️ All the very best! - Alisha #cfchat https://t.co/7nHqjgCwi4</t>
  </si>
  <si>
    <t>RT @Crowdfire: @JanviJoyce Woah, woah! I'm rooting for you ❤️ All the very best! - Alisha #cfchat https://t.co/7nHqjgCwi4</t>
  </si>
  <si>
    <t>Study to be accomplished, not affluent. Follow excellence, and success will chase You...
#Startup #cfchat #motivation #entrepreneur #quote</t>
  </si>
  <si>
    <t>Q6. How do you usually create content to post? Share your tips _xD83D__xDCDD_ #cfchat https://t.co/HPCDI9CmQr</t>
  </si>
  <si>
    <t>RT @Crowdfire: Q6. How do you usually create content to post? Share your tips _xD83D__xDCDD_ #cfchat https://t.co/HPCDI9CmQr</t>
  </si>
  <si>
    <t>https://twitter.com/i/web/status/1159710098085699584</t>
  </si>
  <si>
    <t>https://twitter.com/i/web/status/1176773263520935936</t>
  </si>
  <si>
    <t>http://www.madalynsklar.com/2016/09/21/the-very-best-twitter-chats-for-social-media-marketing/</t>
  </si>
  <si>
    <t>twitter.com</t>
  </si>
  <si>
    <t>madalynsklar.com</t>
  </si>
  <si>
    <t>cfchat snapsext</t>
  </si>
  <si>
    <t>cfchat</t>
  </si>
  <si>
    <t>startup cfchat motivation</t>
  </si>
  <si>
    <t>askql bufferchat hootchat twittersmarter custserv adweekchat simplychat marketochat cfchat qchat</t>
  </si>
  <si>
    <t>linkedinchat adweekchat cfchat mttalk goalchat twittersmarter</t>
  </si>
  <si>
    <t>startup cfchat motivation entrepreneur quote</t>
  </si>
  <si>
    <t>https://pbs.twimg.com/media/EB3NGbjWsAAiHSi.jpg</t>
  </si>
  <si>
    <t>https://pbs.twimg.com/media/EB7kTWNXoAAfsyZ.jpg</t>
  </si>
  <si>
    <t>https://pbs.twimg.com/media/ECmGa5SXkAIiTA4.jpg</t>
  </si>
  <si>
    <t>https://pbs.twimg.com/media/ECwF6FrXUAEExS9.jpg</t>
  </si>
  <si>
    <t>https://pbs.twimg.com/tweet_video_thumb/C7DsXRQWYAAaj_a.jpg</t>
  </si>
  <si>
    <t>https://pbs.twimg.com/media/EF-Bt6FXoAgoxLt.jpg</t>
  </si>
  <si>
    <t>https://pbs.twimg.com/tweet_video_thumb/DStkLQeUMAAwmE0.jpg</t>
  </si>
  <si>
    <t>https://pbs.twimg.com/media/DAIBdjQXkAACMIq.png</t>
  </si>
  <si>
    <t>http://pbs.twimg.com/profile_images/882906503128031232/eXj44TqJ_normal.jpg</t>
  </si>
  <si>
    <t>http://pbs.twimg.com/profile_images/1112903143044468736/kYX8FghC_normal.jpg</t>
  </si>
  <si>
    <t>http://pbs.twimg.com/profile_images/1169915349585862656/2YftyKPm_normal.jpg</t>
  </si>
  <si>
    <t>http://pbs.twimg.com/profile_images/842957932463620096/VMYTGfjD_normal.jpg</t>
  </si>
  <si>
    <t>http://pbs.twimg.com/profile_images/1034502335672737792/c9ln_mNt_normal.jpg</t>
  </si>
  <si>
    <t>http://pbs.twimg.com/profile_images/1154880080683905024/0RLIBFet_normal.jpg</t>
  </si>
  <si>
    <t>http://pbs.twimg.com/profile_images/618478053837139968/NGI7tTaA_normal.jpg</t>
  </si>
  <si>
    <t>http://pbs.twimg.com/profile_images/645482549272313856/VDymfuDB_normal.jpg</t>
  </si>
  <si>
    <t>https://twitter.com/#!/thecoolzephyr/status/1159710098085699584</t>
  </si>
  <si>
    <t>https://twitter.com/#!/paulapuckett16/status/1161309802280181760</t>
  </si>
  <si>
    <t>https://twitter.com/#!/shannonwarfiel3/status/1161616798460125184</t>
  </si>
  <si>
    <t>https://twitter.com/#!/hustlernature/status/1160930028760121346</t>
  </si>
  <si>
    <t>https://twitter.com/#!/hustlernature/status/1164609781711036417</t>
  </si>
  <si>
    <t>https://twitter.com/#!/janettebolton15/status/1165312911230820354</t>
  </si>
  <si>
    <t>https://twitter.com/#!/genuine_lerato/status/1171119486071689216</t>
  </si>
  <si>
    <t>https://twitter.com/#!/crowdfire/status/842433042174115840</t>
  </si>
  <si>
    <t>https://twitter.com/#!/th3songwrit3r/status/1175924769201512449</t>
  </si>
  <si>
    <t>https://twitter.com/#!/tracy19671/status/1176773263520935936</t>
  </si>
  <si>
    <t>https://twitter.com/#!/askjudihays/status/1179804276740296704</t>
  </si>
  <si>
    <t>https://twitter.com/#!/madalynsklar/status/1179804254648901632</t>
  </si>
  <si>
    <t>https://twitter.com/#!/joanarssousa/status/1179804384299032576</t>
  </si>
  <si>
    <t>https://twitter.com/#!/crowdfire/status/948962346101166080</t>
  </si>
  <si>
    <t>https://twitter.com/#!/janvijoyce/status/1189455275918381056</t>
  </si>
  <si>
    <t>https://twitter.com/#!/kamohelo_mosia/status/716633947480985602</t>
  </si>
  <si>
    <t>https://twitter.com/#!/natyssb/status/1189562275075710976</t>
  </si>
  <si>
    <t>https://twitter.com/#!/crowdfire/status/865255688448167936</t>
  </si>
  <si>
    <t>https://twitter.com/#!/f_bin_rshash/status/1190880472928333824</t>
  </si>
  <si>
    <t>1159710098085699584</t>
  </si>
  <si>
    <t>1161309802280181760</t>
  </si>
  <si>
    <t>1161616798460125184</t>
  </si>
  <si>
    <t>1160930028760121346</t>
  </si>
  <si>
    <t>1164609781711036417</t>
  </si>
  <si>
    <t>1165312911230820354</t>
  </si>
  <si>
    <t>1171119486071689216</t>
  </si>
  <si>
    <t>842433042174115840</t>
  </si>
  <si>
    <t>1175924769201512449</t>
  </si>
  <si>
    <t>1176773263520935936</t>
  </si>
  <si>
    <t>1179804276740296704</t>
  </si>
  <si>
    <t>1179804254648901632</t>
  </si>
  <si>
    <t>1179804384299032576</t>
  </si>
  <si>
    <t>948962346101166080</t>
  </si>
  <si>
    <t>1189455275918381056</t>
  </si>
  <si>
    <t>716633947480985602</t>
  </si>
  <si>
    <t>1189562275075710976</t>
  </si>
  <si>
    <t>865255688448167936</t>
  </si>
  <si>
    <t>1190880472928333824</t>
  </si>
  <si>
    <t>1160928707780984838</t>
  </si>
  <si>
    <t>1164605450949660673</t>
  </si>
  <si>
    <t>842431980260196353</t>
  </si>
  <si>
    <t>948958153390960640</t>
  </si>
  <si>
    <t/>
  </si>
  <si>
    <t>103550181</t>
  </si>
  <si>
    <t>348211642</t>
  </si>
  <si>
    <t>772034606144983040</t>
  </si>
  <si>
    <t>en</t>
  </si>
  <si>
    <t>de</t>
  </si>
  <si>
    <t>und</t>
  </si>
  <si>
    <t>Twitter Web App</t>
  </si>
  <si>
    <t>Twitter for Android</t>
  </si>
  <si>
    <t>Twitter Web Client</t>
  </si>
  <si>
    <t>TweetDeck</t>
  </si>
  <si>
    <t>Hootsuite Inc.</t>
  </si>
  <si>
    <t>Twitter for iPhone</t>
  </si>
  <si>
    <t>Crowdfire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</si>
  <si>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</si>
  <si>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</si>
  <si>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</si>
  <si>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</si>
  <si>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</si>
  <si>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</si>
  <si>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</si>
  <si>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</si>
  <si>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</si>
  <si>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</si>
  <si>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</si>
  <si>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</si>
  <si>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</si>
  <si>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</si>
  <si>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</si>
  <si>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</si>
  <si>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</si>
  <si>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</si>
  <si>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</si>
  <si>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</si>
  <si>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</si>
  <si>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</si>
  <si>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Samir Joshi</t>
  </si>
  <si>
    <t>Terri Sheron</t>
  </si>
  <si>
    <t>Taunsend Delayla</t>
  </si>
  <si>
    <t>_xD83D__xDC80_2 DAYS LATER_xD83D__xDC80_</t>
  </si>
  <si>
    <t>Crowdfire - Your Social Media Management tool _xD83D__xDCAA_</t>
  </si>
  <si>
    <t>Yang Sandra</t>
  </si>
  <si>
    <t>Lerato Maphanga</t>
  </si>
  <si>
    <t>Kamohelo Mosia J</t>
  </si>
  <si>
    <t>Th3SongwriterX♥</t>
  </si>
  <si>
    <t>The-Songwriter</t>
  </si>
  <si>
    <t>tracy jones</t>
  </si>
  <si>
    <t>Judi Hays, Inc.</t>
  </si>
  <si>
    <t>Madalyn Sklar _xD83D__xDE80_ Digital Marketing since 1996</t>
  </si>
  <si>
    <t>Joana Rita Sousa _xD83E__xDD84_ _xD83D__xDCA9__xD83D__xDC8E_</t>
  </si>
  <si>
    <t>Janvijoycemusic</t>
  </si>
  <si>
    <t>Natalia Bustamante</t>
  </si>
  <si>
    <t>فهد بن رشاش</t>
  </si>
  <si>
    <t>There's always something more to discover. A bio doesn't cut it, interacting does.</t>
  </si>
  <si>
    <t>420+ of my hot hot photos _xD83D__xDE18_</t>
  </si>
  <si>
    <t>I love sharing my sexy photos _xD83D__xDE0F_ Look on my website</t>
  </si>
  <si>
    <t>_xD83C__xDF83_devoted father of two kids_xD83C__xDF83_</t>
  </si>
  <si>
    <t>Social media management tool _xD83D__xDEE0_
Social listening, Content curation, Scheduling &amp; Analytics made easy_xD83D__xDE4C_
Refer &amp; earn up to $420 -bit.ly/crowdfireaffil…</t>
  </si>
  <si>
    <t>Hello my daddys come here _xD83D__xDC47_</t>
  </si>
  <si>
    <t>•Ambivert</t>
  </si>
  <si>
    <t>As sure as night is dark and day is light, i keep You on my mind both day and night...</t>
  </si>
  <si>
    <t>Mommy. SongWriter. Dreamer. Designer. Renegade. Lyrical Genius. #SnowParker  #ALXe #RebelRevolution EVERYTHING I TOUCH TURNS TOO COLD</t>
  </si>
  <si>
    <t>I Am Me. Mother. Writer. Dreamer. Phenomenal Woman.</t>
  </si>
  <si>
    <t>i am happy dreamer</t>
  </si>
  <si>
    <t>All Things LinkedIn...Tips, Tricks &amp; Proven Strategies That Help YOU Become a Visible Expert and Grow Your Business | #InRealLife _xD83D__xDD25_#SMMW20</t>
  </si>
  <si>
    <t>_xD83D__xDD25_ Twitter Marketing Expert.
_xD83D__xDCE3_ Tattoo-wearing social media evangelist.
_xD83D__xDCA5_ Host #TwitterSmarter chat Thursdays 1pm ET.
_xD83C__xDFA7_ and podcast https://t.co/nBDQrJYmZT</t>
  </si>
  <si>
    <t>_xD83D__xDCDA_ philosopher 
_xD83D__xDD87_ digital strategist
 _xD83C__xDFA2_ #twitterchatpt founder &amp; host 
_xD83D__xDC81__xD83C__xDFFD_ #twittersmarter team member 
_xD83D__xDCF1_live tweeter 
_xD83D__xDE4B__xD83C__xDFFD_ tweets in PT and EN</t>
  </si>
  <si>
    <t>Singer/Songwriter/Actor/Model 
My Love is Only and Only @logic
Followed by @justinbieber on 11.12.2017</t>
  </si>
  <si>
    <t>Soy una persona muy alegre, me gusta aprovechar los pequeños momentos de la vida porque son unicos e irrepetibles. Amo la musica,el cine, viajar y conocer!!</t>
  </si>
  <si>
    <t>يا مقلب القلوب ثبت قلبي على دينك.kuwait _xD83C__xDDF0__xD83C__xDDFC_</t>
  </si>
  <si>
    <t>Right There</t>
  </si>
  <si>
    <t>feet planted on solid ground_xD83D__xDEB6_</t>
  </si>
  <si>
    <t>We're Global!</t>
  </si>
  <si>
    <t>South Africa_xD83C__xDDFF__xD83C__xDDE6_Ekurhuleni</t>
  </si>
  <si>
    <t>San Francisco, CA</t>
  </si>
  <si>
    <t>Th3 Island Of Sodor</t>
  </si>
  <si>
    <t>New York City</t>
  </si>
  <si>
    <t>Houston, TX</t>
  </si>
  <si>
    <t>info@joanarita.eu</t>
  </si>
  <si>
    <t>Medellin, Colombia</t>
  </si>
  <si>
    <t>دولة الكويت</t>
  </si>
  <si>
    <t>https://t.co/pBFDHSBmqA</t>
  </si>
  <si>
    <t>https://t.co/5cuIQcsf3N</t>
  </si>
  <si>
    <t>https://t.co/I7K7H9HWyn</t>
  </si>
  <si>
    <t>https://t.co/Oaeqp32FDf</t>
  </si>
  <si>
    <t>https://t.co/fucNg21Cnc</t>
  </si>
  <si>
    <t>https://www.smule.com/recording/idina-menzel-from-disneys-frozen-let-it-go/1383157451_1733925280/ens</t>
  </si>
  <si>
    <t>Arizona</t>
  </si>
  <si>
    <t>https://pbs.twimg.com/profile_banners/35721190/1463133137</t>
  </si>
  <si>
    <t>https://pbs.twimg.com/profile_banners/3882077653/1572830579</t>
  </si>
  <si>
    <t>https://pbs.twimg.com/profile_banners/103550181/1566886572</t>
  </si>
  <si>
    <t>https://pbs.twimg.com/profile_banners/1160287989588733953/1566035952</t>
  </si>
  <si>
    <t>https://pbs.twimg.com/profile_banners/2977694038/1566908379</t>
  </si>
  <si>
    <t>https://pbs.twimg.com/profile_banners/3117185813/1436586334</t>
  </si>
  <si>
    <t>https://pbs.twimg.com/profile_banners/348211642/1403569952</t>
  </si>
  <si>
    <t>https://pbs.twimg.com/profile_banners/840644042719399936/1489812311</t>
  </si>
  <si>
    <t>https://pbs.twimg.com/profile_banners/339919941/1565323340</t>
  </si>
  <si>
    <t>https://pbs.twimg.com/profile_banners/14164297/1485550174</t>
  </si>
  <si>
    <t>https://pbs.twimg.com/profile_banners/19612753/1553013734</t>
  </si>
  <si>
    <t>https://pbs.twimg.com/profile_banners/772034606144983040/1507882162</t>
  </si>
  <si>
    <t>https://pbs.twimg.com/profile_banners/235559330/1480710637</t>
  </si>
  <si>
    <t>https://pbs.twimg.com/profile_banners/1043722986828836864/1545432179</t>
  </si>
  <si>
    <t>http://abs.twimg.com/images/themes/theme19/bg.gif</t>
  </si>
  <si>
    <t>http://abs.twimg.com/images/themes/theme1/bg.png</t>
  </si>
  <si>
    <t>http://abs.twimg.com/images/themes/theme4/bg.gif</t>
  </si>
  <si>
    <t>http://abs.twimg.com/images/themes/theme13/bg.gif</t>
  </si>
  <si>
    <t>http://abs.twimg.com/images/themes/theme14/bg.gif</t>
  </si>
  <si>
    <t>http://abs.twimg.com/images/themes/theme10/bg.gif</t>
  </si>
  <si>
    <t>http://pbs.twimg.com/profile_images/1160208478469808128/UOCI_Let_normal.jpg</t>
  </si>
  <si>
    <t>http://pbs.twimg.com/profile_images/1157660996393197569/p-Bnon3p_normal.jpg</t>
  </si>
  <si>
    <t>http://pbs.twimg.com/profile_images/1154282406033018881/kCJr-tRP_normal.png</t>
  </si>
  <si>
    <t>http://pbs.twimg.com/profile_images/1162665138564079618/I74W0Vcx_normal.jpg</t>
  </si>
  <si>
    <t>http://pbs.twimg.com/profile_images/707178876850409472/n1m0NccN_normal.jpg</t>
  </si>
  <si>
    <t>http://pbs.twimg.com/profile_images/1175915693595930625/tqbgIQCr_normal.jpg</t>
  </si>
  <si>
    <t>http://pbs.twimg.com/profile_images/971518376076984320/eQdX_nIQ_normal.jpg</t>
  </si>
  <si>
    <t>http://pbs.twimg.com/profile_images/1148900021519167488/KJfjgDzP_normal.jpg</t>
  </si>
  <si>
    <t>http://pbs.twimg.com/profile_images/1129554235941462017/0QX4yZE1_normal.jpg</t>
  </si>
  <si>
    <t>Open Twitter Page for This Person</t>
  </si>
  <si>
    <t>https://twitter.com/thecoolzephyr</t>
  </si>
  <si>
    <t>https://twitter.com/paulapuckett16</t>
  </si>
  <si>
    <t>https://twitter.com/shannonwarfiel3</t>
  </si>
  <si>
    <t>https://twitter.com/hustlernature</t>
  </si>
  <si>
    <t>https://twitter.com/crowdfire</t>
  </si>
  <si>
    <t>https://twitter.com/janettebolton15</t>
  </si>
  <si>
    <t>https://twitter.com/genuine_lerato</t>
  </si>
  <si>
    <t>https://twitter.com/kamohelo_mosia</t>
  </si>
  <si>
    <t>https://twitter.com/th3songwriter</t>
  </si>
  <si>
    <t>https://twitter.com/th3songwrit3r</t>
  </si>
  <si>
    <t>https://twitter.com/tracy19671</t>
  </si>
  <si>
    <t>https://twitter.com/askjudihays</t>
  </si>
  <si>
    <t>https://twitter.com/madalynsklar</t>
  </si>
  <si>
    <t>https://twitter.com/joanarssousa</t>
  </si>
  <si>
    <t>https://twitter.com/janvijoyce</t>
  </si>
  <si>
    <t>https://twitter.com/natyssb</t>
  </si>
  <si>
    <t>https://twitter.com/f_bin_rshash</t>
  </si>
  <si>
    <t>thecoolzephyr
I have been wondering since some
time that Thursday nights have
something missing. Something that
I used to cherish… https://t.co/l2sHzU4ugA</t>
  </si>
  <si>
    <t>paulapuckett16
Ich mache ihn stark, ich hoffe...
#cfchat #snapsext https://t.co/MQG7TAzkK3</t>
  </si>
  <si>
    <t>shannonwarfiel3
Ich mache ihn stark, ich hoffe...
#cfchat #snapsext https://t.co/Z1Q1tSyQJZ</t>
  </si>
  <si>
    <t>hustlernature
@Crowdfire My kids..#cfchat https://t.co/LUr05zXZYj</t>
  </si>
  <si>
    <t>crowdfire
Q6. How do you usually create content
to post? Share your tips _xD83D__xDCDD_ #cfchat
https://t.co/HPCDI9CmQr</t>
  </si>
  <si>
    <t>janettebolton15
Ich mache ihn stark, ich hoffe...
#cfchat #snapsext https://t.co/mKjyrVppsS</t>
  </si>
  <si>
    <t>genuine_lerato
RT @kamohelo_mosia: Study to be
accomplished, not affluent. Follow
excellence, and success will chase
You... #Startup #cfchat #motivation…</t>
  </si>
  <si>
    <t>kamohelo_mosia
Study to be accomplished, not affluent.
Follow excellence, and success
will chase You... #Startup #cfchat
#motivation #entrepreneur #quote</t>
  </si>
  <si>
    <t xml:space="preserve">th3songwriter
</t>
  </si>
  <si>
    <t>th3songwrit3r
RT @Crowdfire: @Th3Songwriter This
goes out to you you you, this goes
out to you you you! Love it! #cfchat
- Sam https://t.co/wk7z1fFTPT</t>
  </si>
  <si>
    <t>tracy19671
#AskQL #bufferchat #HootChat #TwitterSmarter
#CustServ #adweekchat #SimplyChat
#marketochat #cfchat #Qchat… https://t.co/OvaQX6FqWU</t>
  </si>
  <si>
    <t>askjudihays
RT @MadalynSklar: Some of my fave
Tweet Chats: #LinkedInChat #AdweekChat
#cfchat #MTtalk #GoalChat #TwitterSmarter
What are yours? https:â€¦</t>
  </si>
  <si>
    <t>madalynsklar
Some of my fave Tweet Chats: #LinkedInChat
#AdweekChat #cfchat #MTtalk #GoalChat
#TwitterSmarter What are yours?
https://t.co/k7H3jO99N6 https://t.co/4Tp0Wx7jqC</t>
  </si>
  <si>
    <t>joanarssousa
RT @MadalynSklar: Some of my fave
Tweet Chats: #LinkedInChat #AdweekChat
#cfchat #MTtalk #GoalChat #TwitterSmarter
What are yours? https:â€¦</t>
  </si>
  <si>
    <t>janvijoyce
RT @Crowdfire: @JanviJoyce Woah,
woah! I'm rooting for you ❤️ All
the very best! - Alisha #cfchat
https://t.co/7nHqjgCwi4</t>
  </si>
  <si>
    <t>natyssb
RT @kamohelo_mosia: Study to be
accomplished, not affluent. Follow
excellence, and success will chase
You... #Startup #cfchat #motivation…</t>
  </si>
  <si>
    <t>f_bin_rshash
RT @Crowdfire: Q6. How do you usually
create content to post? Share your
tips _xD83D__xDCDD_ #cfchat https://t.co/HPCDI9CmQr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</si>
  <si>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</si>
  <si>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</si>
  <si>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</si>
  <si>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</si>
  <si>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</si>
  <si>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</si>
  <si>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</si>
  <si>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</si>
  <si>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</si>
  <si>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</si>
  <si>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</si>
  <si>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</si>
  <si>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</si>
  <si>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</si>
  <si>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</si>
  <si>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</si>
  <si>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</si>
  <si>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</si>
  <si>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</si>
  <si>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</si>
  <si>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</si>
  <si>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</si>
  <si>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</si>
  <si>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</si>
  <si>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</si>
  <si>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</si>
  <si>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</si>
  <si>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</si>
  <si>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</si>
  <si>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</si>
  <si>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</si>
  <si>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</si>
  <si>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</si>
  <si>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</si>
  <si>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</si>
  <si>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</si>
  <si>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</si>
  <si>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</si>
  <si>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</si>
  <si>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</si>
  <si>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</si>
  <si>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</si>
  <si>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</si>
  <si>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</si>
  <si>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</si>
  <si>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</si>
  <si>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</si>
  <si>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</si>
  <si>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</si>
  <si>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</si>
  <si>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</si>
  <si>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</si>
  <si>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</si>
  <si>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</si>
  <si>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</si>
  <si>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</si>
  <si>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</si>
  <si>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</si>
  <si>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</si>
  <si>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</si>
  <si>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</si>
  <si>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</si>
  <si>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https://twitter.com/i/web/status/1159710098085699584 https://twitter.com/i/web/status/1176773263520935936</t>
  </si>
  <si>
    <t>Top Domains in Tweet in Entire Graph</t>
  </si>
  <si>
    <t>Top Domains in Tweet in G1</t>
  </si>
  <si>
    <t>Top Domains in Tweet in G2</t>
  </si>
  <si>
    <t>Top Domains in Tweet in G3</t>
  </si>
  <si>
    <t>Top Domains in Tweet in G4</t>
  </si>
  <si>
    <t>Top Domains in Tweet</t>
  </si>
  <si>
    <t>Top Hashtags in Tweet in Entire Graph</t>
  </si>
  <si>
    <t>adweekchat</t>
  </si>
  <si>
    <t>twittersmarter</t>
  </si>
  <si>
    <t>startup</t>
  </si>
  <si>
    <t>motivation</t>
  </si>
  <si>
    <t>linkedinchat</t>
  </si>
  <si>
    <t>mttalk</t>
  </si>
  <si>
    <t>goalchat</t>
  </si>
  <si>
    <t>snapsext</t>
  </si>
  <si>
    <t>askql</t>
  </si>
  <si>
    <t>Top Hashtags in Tweet in G1</t>
  </si>
  <si>
    <t>Top Hashtags in Tweet in G2</t>
  </si>
  <si>
    <t>bufferchat</t>
  </si>
  <si>
    <t>hootchat</t>
  </si>
  <si>
    <t>custserv</t>
  </si>
  <si>
    <t>simplychat</t>
  </si>
  <si>
    <t>marketochat</t>
  </si>
  <si>
    <t>Top Hashtags in Tweet in G3</t>
  </si>
  <si>
    <t>entrepreneur</t>
  </si>
  <si>
    <t>quote</t>
  </si>
  <si>
    <t>Top Hashtags in Tweet in G4</t>
  </si>
  <si>
    <t>Top Hashtags in Tweet</t>
  </si>
  <si>
    <t>cfchat snapsext askql bufferchat hootchat twittersmarter custserv adweekchat simplychat marketochat</t>
  </si>
  <si>
    <t>Top Words in Tweet in Entire Graph</t>
  </si>
  <si>
    <t>Words in Sentiment List#1: Positive</t>
  </si>
  <si>
    <t>Words in Sentiment List#2: Negative</t>
  </si>
  <si>
    <t>Words in Sentiment List#3: Angry/Violent</t>
  </si>
  <si>
    <t>Non-categorized Words</t>
  </si>
  <si>
    <t>Total Words</t>
  </si>
  <si>
    <t>#cfchat</t>
  </si>
  <si>
    <t>woah</t>
  </si>
  <si>
    <t>#adweekchat</t>
  </si>
  <si>
    <t>#twittersmarter</t>
  </si>
  <si>
    <t>Top Words in Tweet in G1</t>
  </si>
  <si>
    <t>goes</t>
  </si>
  <si>
    <t>out</t>
  </si>
  <si>
    <t>q6</t>
  </si>
  <si>
    <t>usually</t>
  </si>
  <si>
    <t>create</t>
  </si>
  <si>
    <t>content</t>
  </si>
  <si>
    <t>post</t>
  </si>
  <si>
    <t>Top Words in Tweet in G2</t>
  </si>
  <si>
    <t>mache</t>
  </si>
  <si>
    <t>ihn</t>
  </si>
  <si>
    <t>stark</t>
  </si>
  <si>
    <t>hoffe</t>
  </si>
  <si>
    <t>#snapsext</t>
  </si>
  <si>
    <t>something</t>
  </si>
  <si>
    <t>Top Words in Tweet in G3</t>
  </si>
  <si>
    <t>study</t>
  </si>
  <si>
    <t>accomplished</t>
  </si>
  <si>
    <t>affluent</t>
  </si>
  <si>
    <t>follow</t>
  </si>
  <si>
    <t>excellence</t>
  </si>
  <si>
    <t>success</t>
  </si>
  <si>
    <t>chase</t>
  </si>
  <si>
    <t>#startup</t>
  </si>
  <si>
    <t>#motivation</t>
  </si>
  <si>
    <t>Top Words in Tweet in G4</t>
  </si>
  <si>
    <t>fave</t>
  </si>
  <si>
    <t>tweet</t>
  </si>
  <si>
    <t>chats</t>
  </si>
  <si>
    <t>#linkedinchat</t>
  </si>
  <si>
    <t>#mttalk</t>
  </si>
  <si>
    <t>#goalchat</t>
  </si>
  <si>
    <t>yours</t>
  </si>
  <si>
    <t>Top Words in Tweet</t>
  </si>
  <si>
    <t>#cfchat crowdfire woah goes out q6 usually create content post</t>
  </si>
  <si>
    <t>#cfchat mache ihn stark hoffe #snapsext something</t>
  </si>
  <si>
    <t>study accomplished affluent follow excellence success chase #startup #cfchat #motivation</t>
  </si>
  <si>
    <t>fave tweet chats #linkedinchat #adweekchat #cfchat #mttalk #goalchat #twittersmarter yours</t>
  </si>
  <si>
    <t>Top Word Pairs in Tweet in Entire Graph</t>
  </si>
  <si>
    <t>goes,out</t>
  </si>
  <si>
    <t>study,accomplished</t>
  </si>
  <si>
    <t>accomplished,affluent</t>
  </si>
  <si>
    <t>affluent,follow</t>
  </si>
  <si>
    <t>follow,excellence</t>
  </si>
  <si>
    <t>excellence,success</t>
  </si>
  <si>
    <t>success,chase</t>
  </si>
  <si>
    <t>chase,#startup</t>
  </si>
  <si>
    <t>#startup,#cfchat</t>
  </si>
  <si>
    <t>#cfchat,#motivation</t>
  </si>
  <si>
    <t>Top Word Pairs in Tweet in G1</t>
  </si>
  <si>
    <t>q6,usually</t>
  </si>
  <si>
    <t>usually,create</t>
  </si>
  <si>
    <t>create,content</t>
  </si>
  <si>
    <t>content,post</t>
  </si>
  <si>
    <t>post,share</t>
  </si>
  <si>
    <t>share,tips</t>
  </si>
  <si>
    <t>tips,#cfchat</t>
  </si>
  <si>
    <t>janvijoyce,woah</t>
  </si>
  <si>
    <t>woah,woah</t>
  </si>
  <si>
    <t>Top Word Pairs in Tweet in G2</t>
  </si>
  <si>
    <t>mache,ihn</t>
  </si>
  <si>
    <t>ihn,stark</t>
  </si>
  <si>
    <t>stark,hoffe</t>
  </si>
  <si>
    <t>hoffe,#cfchat</t>
  </si>
  <si>
    <t>#cfchat,#snapsext</t>
  </si>
  <si>
    <t>Top Word Pairs in Tweet in G3</t>
  </si>
  <si>
    <t>kamohelo_mosia,study</t>
  </si>
  <si>
    <t>Top Word Pairs in Tweet in G4</t>
  </si>
  <si>
    <t>fave,tweet</t>
  </si>
  <si>
    <t>tweet,chats</t>
  </si>
  <si>
    <t>chats,#linkedinchat</t>
  </si>
  <si>
    <t>#linkedinchat,#adweekchat</t>
  </si>
  <si>
    <t>#adweekchat,#cfchat</t>
  </si>
  <si>
    <t>#cfchat,#mttalk</t>
  </si>
  <si>
    <t>#mttalk,#goalchat</t>
  </si>
  <si>
    <t>#goalchat,#twittersmarter</t>
  </si>
  <si>
    <t>#twittersmarter,yours</t>
  </si>
  <si>
    <t>madalynsklar,fave</t>
  </si>
  <si>
    <t>Top Word Pairs in Tweet</t>
  </si>
  <si>
    <t>goes,out  q6,usually  usually,create  create,content  content,post  post,share  share,tips  tips,#cfchat  janvijoyce,woah  woah,woah</t>
  </si>
  <si>
    <t>mache,ihn  ihn,stark  stark,hoffe  hoffe,#cfchat  #cfchat,#snapsext</t>
  </si>
  <si>
    <t>study,accomplished  accomplished,affluent  affluent,follow  follow,excellence  excellence,success  success,chase  chase,#startup  #startup,#cfchat  #cfchat,#motivation  kamohelo_mosia,study</t>
  </si>
  <si>
    <t>fave,tweet  tweet,chats  chats,#linkedinchat  #linkedinchat,#adweekchat  #adweekchat,#cfchat  #cfchat,#mttalk  #mttalk,#goalchat  #goalchat,#twittersmarter  #twittersmarter,yours  madalynsklar,fave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</si>
  <si>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</si>
  <si>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</si>
  <si>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</si>
  <si>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</si>
  <si>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</si>
  <si>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</si>
  <si>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</si>
  <si>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</si>
  <si>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</si>
  <si>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</si>
  <si>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</si>
  <si>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crowdfire janvijoyce th3songwriter</t>
  </si>
  <si>
    <t>Top Mentioned in Tweet</t>
  </si>
  <si>
    <t>Top Tweeters in Entire Graph</t>
  </si>
  <si>
    <t>Top Tweeters in G1</t>
  </si>
  <si>
    <t>Top Tweeters in G2</t>
  </si>
  <si>
    <t>Top Tweeters in G3</t>
  </si>
  <si>
    <t>Top Tweeters in G4</t>
  </si>
  <si>
    <t>Top Tweeters</t>
  </si>
  <si>
    <t>crowdfire hustlernature f_bin_rshash th3songwriter janvijoyce th3songwrit3r</t>
  </si>
  <si>
    <t>tracy19671 thecoolzephyr shannonwarfiel3 janettebolton15 paulapuckett16</t>
  </si>
  <si>
    <t>natyssb genuine_lerato kamohelo_mosia</t>
  </si>
  <si>
    <t>joanarssousa madalynsklar askjudihays</t>
  </si>
  <si>
    <t>Top URLs in Tweet by Count</t>
  </si>
  <si>
    <t>Top URLs in Tweet by Salience</t>
  </si>
  <si>
    <t>Top Domains in Tweet by Count</t>
  </si>
  <si>
    <t>Top Domains in Tweet by Salience</t>
  </si>
  <si>
    <t>Top Hashtags in Tweet by Count</t>
  </si>
  <si>
    <t>Top Hashtags in Tweet by Salience</t>
  </si>
  <si>
    <t>Top Words in Tweet by Count</t>
  </si>
  <si>
    <t>something wondering time thursday nights missing used cherish</t>
  </si>
  <si>
    <t>ich mache ihn stark hoffe #snapsext</t>
  </si>
  <si>
    <t>crowdfire kids idk</t>
  </si>
  <si>
    <t>woah goes out janvijoyce rooting very best alisha th3songwriter love</t>
  </si>
  <si>
    <t>kamohelo_mosia study accomplished affluent follow excellence success chase #startup #motivation</t>
  </si>
  <si>
    <t>study accomplished affluent follow excellence success chase #startup #motivation #entrepreneur</t>
  </si>
  <si>
    <t>goes out crowdfire th3songwriter love sam</t>
  </si>
  <si>
    <t>#askql #bufferchat #hootchat #twittersmarter #custserv #adweekchat #simplychat #marketochat #qchat</t>
  </si>
  <si>
    <t>madalynsklar fave tweet chats #linkedinchat #adweekchat #mttalk #goalchat #twittersmarter yours</t>
  </si>
  <si>
    <t>fave tweet chats #linkedinchat #adweekchat #mttalk #goalchat #twittersmarter yours</t>
  </si>
  <si>
    <t>woah crowdfire janvijoyce rooting very best alisha</t>
  </si>
  <si>
    <t>crowdfire q6 usually create content post share tips</t>
  </si>
  <si>
    <t>Top Words in Tweet by Salience</t>
  </si>
  <si>
    <t>kids idk crowdfire</t>
  </si>
  <si>
    <t>Top Word Pairs in Tweet by Count</t>
  </si>
  <si>
    <t>wondering,time  time,thursday  thursday,nights  nights,something  something,missing  missing,something  something,used  used,cherish</t>
  </si>
  <si>
    <t>ich,mache  mache,ihn  ihn,stark  stark,ich  ich,hoffe  hoffe,#cfchat  #cfchat,#snapsext</t>
  </si>
  <si>
    <t>crowdfire,kids  kids,#cfchat  crowdfire,idk  idk,#cfchat</t>
  </si>
  <si>
    <t>goes,out  janvijoyce,woah  woah,woah  woah,rooting  rooting,very  very,best  best,alisha  alisha,#cfchat  th3songwriter,goes  out,goes</t>
  </si>
  <si>
    <t>kamohelo_mosia,study  study,accomplished  accomplished,affluent  affluent,follow  follow,excellence  excellence,success  success,chase  chase,#startup  #startup,#cfchat  #cfchat,#motivation</t>
  </si>
  <si>
    <t>study,accomplished  accomplished,affluent  affluent,follow  follow,excellence  excellence,success  success,chase  chase,#startup  #startup,#cfchat  #cfchat,#motivation  #motivation,#entrepreneur</t>
  </si>
  <si>
    <t>goes,out  crowdfire,th3songwriter  th3songwriter,goes  out,goes  out,love  love,#cfchat  #cfchat,sam</t>
  </si>
  <si>
    <t>#askql,#bufferchat  #bufferchat,#hootchat  #hootchat,#twittersmarter  #twittersmarter,#custserv  #custserv,#adweekchat  #adweekchat,#simplychat  #simplychat,#marketochat  #marketochat,#cfchat  #cfchat,#qchat</t>
  </si>
  <si>
    <t>madalynsklar,fave  fave,tweet  tweet,chats  chats,#linkedinchat  #linkedinchat,#adweekchat  #adweekchat,#cfchat  #cfchat,#mttalk  #mttalk,#goalchat  #goalchat,#twittersmarter  #twittersmarter,yours</t>
  </si>
  <si>
    <t>fave,tweet  tweet,chats  chats,#linkedinchat  #linkedinchat,#adweekchat  #adweekchat,#cfchat  #cfchat,#mttalk  #mttalk,#goalchat  #goalchat,#twittersmarter  #twittersmarter,yours</t>
  </si>
  <si>
    <t>crowdfire,janvijoyce  janvijoyce,woah  woah,woah  woah,rooting  rooting,very  very,best  best,alisha  alisha,#cfchat</t>
  </si>
  <si>
    <t>crowdfire,q6  q6,usually  usually,create  create,content  content,post  post,share  share,tips  tips,#cfchat</t>
  </si>
  <si>
    <t>Top Word Pairs in Tweet by Salience</t>
  </si>
  <si>
    <t>Word</t>
  </si>
  <si>
    <t>share</t>
  </si>
  <si>
    <t>tips</t>
  </si>
  <si>
    <t>rooting</t>
  </si>
  <si>
    <t>very</t>
  </si>
  <si>
    <t>best</t>
  </si>
  <si>
    <t>alisha</t>
  </si>
  <si>
    <t>https</t>
  </si>
  <si>
    <t>â</t>
  </si>
  <si>
    <t>love</t>
  </si>
  <si>
    <t>sam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</si>
  <si>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</si>
  <si>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</si>
  <si>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</si>
  <si>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</si>
  <si>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</si>
  <si>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</si>
  <si>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</si>
  <si>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</si>
  <si>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</si>
  <si>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</si>
  <si>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</si>
  <si>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</si>
  <si>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</si>
  <si>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</si>
  <si>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</si>
  <si>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</si>
  <si>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</si>
  <si>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</si>
  <si>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</si>
  <si>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</si>
  <si>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</si>
  <si>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</si>
  <si>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</si>
  <si>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</si>
  <si>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</si>
  <si>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</si>
  <si>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</si>
  <si>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</si>
  <si>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</si>
  <si>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</si>
  <si>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</si>
  <si>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</si>
  <si>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</si>
  <si>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</si>
  <si>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</si>
  <si>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</si>
  <si>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</si>
  <si>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</si>
  <si>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</si>
  <si>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</si>
  <si>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</si>
  <si>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</si>
  <si>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</si>
  <si>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</si>
  <si>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</si>
  <si>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</si>
  <si>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</si>
  <si>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</si>
  <si>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</si>
  <si>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</si>
  <si>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</si>
  <si>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</si>
  <si>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</si>
  <si>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</si>
  <si>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</si>
  <si>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</si>
  <si>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</si>
  <si>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</si>
  <si>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</si>
  <si>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</si>
  <si>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</si>
  <si>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</si>
  <si>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</si>
  <si>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</si>
  <si>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</si>
  <si>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#cfchat crowdfire woah goes out q6 usually create content post</t>
  </si>
  <si>
    <t>G2: #cfchat mache ihn stark hoffe #snapsext something</t>
  </si>
  <si>
    <t>G3: study accomplished affluent follow excellence success chase #startup #cfchat #motivation</t>
  </si>
  <si>
    <t>G4: fave tweet chats #linkedinchat #adweekchat #cfchat #mttalk #goalchat #twittersmarter yours</t>
  </si>
  <si>
    <t>Autofill Workbook Results</t>
  </si>
  <si>
    <t>Edge Weight▓1▓1▓0▓True▓Gray▓Red▓▓Edge Weight▓1▓1▓0▓3▓10▓False▓Edge Weight▓1▓1▓0▓35▓12▓False▓▓0▓0▓0▓True▓Black▓Black▓▓Followers▓8▓74195▓0▓162▓1000▓False▓▓0▓0▓0▓0▓0▓False▓▓0▓0▓0▓0▓0▓False▓▓0▓0▓0▓0▓0▓False</t>
  </si>
  <si>
    <t>GraphSource░GraphServerTwitterSearch▓GraphTerm░#cfchat▓ImportDescription░The graph represents a network of 17 Twitter users whose tweets in the requested range contained "#cfchat", or who were replied to or mentioned in those tweets.  The network was obtained from the NodeXL Graph Server on Friday, 08 November 2019 at 06:16 UTC.
The requested start date was Wednesday, 06 November 2019 at 01:01 UTC and the maximum number of tweets (going backward in time) was 5,000.
The tweets in the network were tweeted over the 86-day, 0-hour, 19-minute period from Friday, 09 August 2019 at 06:16 UTC to Sunday, 03 November 2019 at 06:36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</si>
</sst>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657433"/>
        <c:axId val="7481442"/>
      </c:barChart>
      <c:catAx>
        <c:axId val="306574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481442"/>
        <c:crosses val="autoZero"/>
        <c:auto val="1"/>
        <c:lblOffset val="100"/>
        <c:noMultiLvlLbl val="0"/>
      </c:catAx>
      <c:valAx>
        <c:axId val="7481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57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4/3/2016 14:30</c:v>
                </c:pt>
                <c:pt idx="1">
                  <c:v>3/16/2017 17:51</c:v>
                </c:pt>
                <c:pt idx="2">
                  <c:v>5/18/2017 17:20</c:v>
                </c:pt>
                <c:pt idx="3">
                  <c:v>1/4/2018 17:00</c:v>
                </c:pt>
                <c:pt idx="4">
                  <c:v>8/9/2019 6:16</c:v>
                </c:pt>
                <c:pt idx="5">
                  <c:v>8/12/2019 15:04</c:v>
                </c:pt>
                <c:pt idx="6">
                  <c:v>8/13/2019 16:13</c:v>
                </c:pt>
                <c:pt idx="7">
                  <c:v>8/14/2019 12:33</c:v>
                </c:pt>
                <c:pt idx="8">
                  <c:v>8/22/2019 18:46</c:v>
                </c:pt>
                <c:pt idx="9">
                  <c:v>8/24/2019 17:20</c:v>
                </c:pt>
                <c:pt idx="10">
                  <c:v>9/9/2019 17:53</c:v>
                </c:pt>
                <c:pt idx="11">
                  <c:v>9/23/2019 0:08</c:v>
                </c:pt>
                <c:pt idx="12">
                  <c:v>9/25/2019 8:19</c:v>
                </c:pt>
                <c:pt idx="13">
                  <c:v>10/3/2019 17:03</c:v>
                </c:pt>
                <c:pt idx="14">
                  <c:v>10/3/2019 17:03</c:v>
                </c:pt>
                <c:pt idx="15">
                  <c:v>10/3/2019 17:04</c:v>
                </c:pt>
                <c:pt idx="16">
                  <c:v>10/30/2019 8:13</c:v>
                </c:pt>
                <c:pt idx="17">
                  <c:v>10/30/2019 15:18</c:v>
                </c:pt>
                <c:pt idx="18">
                  <c:v>11/3/2019 6:36</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numCache>
            </c:numRef>
          </c:val>
        </c:ser>
        <c:axId val="58508995"/>
        <c:axId val="56818908"/>
      </c:barChart>
      <c:catAx>
        <c:axId val="58508995"/>
        <c:scaling>
          <c:orientation val="minMax"/>
        </c:scaling>
        <c:axPos val="b"/>
        <c:delete val="0"/>
        <c:numFmt formatCode="General" sourceLinked="1"/>
        <c:majorTickMark val="out"/>
        <c:minorTickMark val="none"/>
        <c:tickLblPos val="nextTo"/>
        <c:crossAx val="56818908"/>
        <c:crosses val="autoZero"/>
        <c:auto val="1"/>
        <c:lblOffset val="100"/>
        <c:noMultiLvlLbl val="0"/>
      </c:catAx>
      <c:valAx>
        <c:axId val="56818908"/>
        <c:scaling>
          <c:orientation val="minMax"/>
        </c:scaling>
        <c:axPos val="l"/>
        <c:majorGridlines/>
        <c:delete val="0"/>
        <c:numFmt formatCode="General" sourceLinked="1"/>
        <c:majorTickMark val="out"/>
        <c:minorTickMark val="none"/>
        <c:tickLblPos val="nextTo"/>
        <c:crossAx val="585089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4115"/>
        <c:axId val="2017036"/>
      </c:barChart>
      <c:catAx>
        <c:axId val="2241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17036"/>
        <c:crosses val="autoZero"/>
        <c:auto val="1"/>
        <c:lblOffset val="100"/>
        <c:noMultiLvlLbl val="0"/>
      </c:catAx>
      <c:valAx>
        <c:axId val="2017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153325"/>
        <c:axId val="29162198"/>
      </c:barChart>
      <c:catAx>
        <c:axId val="181533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162198"/>
        <c:crosses val="autoZero"/>
        <c:auto val="1"/>
        <c:lblOffset val="100"/>
        <c:noMultiLvlLbl val="0"/>
      </c:catAx>
      <c:valAx>
        <c:axId val="2916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53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133191"/>
        <c:axId val="13327808"/>
      </c:barChart>
      <c:catAx>
        <c:axId val="611331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27808"/>
        <c:crosses val="autoZero"/>
        <c:auto val="1"/>
        <c:lblOffset val="100"/>
        <c:noMultiLvlLbl val="0"/>
      </c:catAx>
      <c:valAx>
        <c:axId val="13327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3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841409"/>
        <c:axId val="5810634"/>
      </c:barChart>
      <c:catAx>
        <c:axId val="528414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10634"/>
        <c:crosses val="autoZero"/>
        <c:auto val="1"/>
        <c:lblOffset val="100"/>
        <c:noMultiLvlLbl val="0"/>
      </c:catAx>
      <c:valAx>
        <c:axId val="5810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41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295707"/>
        <c:axId val="899316"/>
      </c:barChart>
      <c:catAx>
        <c:axId val="522957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9316"/>
        <c:crosses val="autoZero"/>
        <c:auto val="1"/>
        <c:lblOffset val="100"/>
        <c:noMultiLvlLbl val="0"/>
      </c:catAx>
      <c:valAx>
        <c:axId val="89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95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093845"/>
        <c:axId val="5735742"/>
      </c:barChart>
      <c:catAx>
        <c:axId val="80938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35742"/>
        <c:crosses val="autoZero"/>
        <c:auto val="1"/>
        <c:lblOffset val="100"/>
        <c:noMultiLvlLbl val="0"/>
      </c:catAx>
      <c:valAx>
        <c:axId val="5735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93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621679"/>
        <c:axId val="61941928"/>
      </c:barChart>
      <c:catAx>
        <c:axId val="516216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941928"/>
        <c:crosses val="autoZero"/>
        <c:auto val="1"/>
        <c:lblOffset val="100"/>
        <c:noMultiLvlLbl val="0"/>
      </c:catAx>
      <c:valAx>
        <c:axId val="61941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21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606441"/>
        <c:axId val="51240242"/>
      </c:barChart>
      <c:catAx>
        <c:axId val="20606441"/>
        <c:scaling>
          <c:orientation val="minMax"/>
        </c:scaling>
        <c:axPos val="b"/>
        <c:delete val="1"/>
        <c:majorTickMark val="out"/>
        <c:minorTickMark val="none"/>
        <c:tickLblPos val="none"/>
        <c:crossAx val="51240242"/>
        <c:crosses val="autoZero"/>
        <c:auto val="1"/>
        <c:lblOffset val="100"/>
        <c:noMultiLvlLbl val="0"/>
      </c:catAx>
      <c:valAx>
        <c:axId val="51240242"/>
        <c:scaling>
          <c:orientation val="minMax"/>
        </c:scaling>
        <c:axPos val="l"/>
        <c:delete val="1"/>
        <c:majorTickMark val="out"/>
        <c:minorTickMark val="none"/>
        <c:tickLblPos val="none"/>
        <c:crossAx val="206064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Smith" refreshedVersion="5">
  <cacheSource type="worksheet">
    <worksheetSource ref="A2:BL2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cfchat snapsext"/>
        <s v="cfchat"/>
        <s v="startup cfchat motivation"/>
        <s v="askql bufferchat hootchat twittersmarter custserv adweekchat simplychat marketochat cfchat qchat"/>
        <s v="linkedinchat adweekchat cfchat mttalk goalchat twittersmarter"/>
        <s v="startup cfchat motivation entrepreneur quo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19-08-09T06:16:48.000"/>
        <d v="2019-08-13T16:13:27.000"/>
        <d v="2019-08-14T12:33:21.000"/>
        <d v="2019-08-12T15:04:22.000"/>
        <d v="2019-08-22T18:46:24.000"/>
        <d v="2019-08-24T17:20:23.000"/>
        <d v="2019-09-09T17:53:38.000"/>
        <d v="2017-03-16T17:51:03.000"/>
        <d v="2019-09-23T00:08:07.000"/>
        <d v="2019-09-25T08:19:44.000"/>
        <d v="2019-10-03T17:03:53.000"/>
        <d v="2019-10-03T17:03:48.000"/>
        <d v="2019-10-03T17:04:19.000"/>
        <d v="2018-01-04T17:00:28.000"/>
        <d v="2019-10-30T08:13:31.000"/>
        <d v="2016-04-03T14:30:22.000"/>
        <d v="2019-10-30T15:18:42.000"/>
        <d v="2017-05-18T17:20:06.000"/>
        <d v="2019-11-03T06:36:4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thecoolzephyr"/>
    <s v="thecoolzephyr"/>
    <m/>
    <m/>
    <m/>
    <m/>
    <m/>
    <m/>
    <m/>
    <m/>
    <s v="No"/>
    <n v="3"/>
    <m/>
    <m/>
    <x v="0"/>
    <d v="2019-08-09T06:16:48.000"/>
    <s v="I have been wondering since some time that Thursday nights have something missing. Something that I used to cherish… https://t.co/l2sHzU4ugA"/>
    <s v="https://twitter.com/i/web/status/1159710098085699584"/>
    <s v="twitter.com"/>
    <x v="0"/>
    <m/>
    <s v="http://pbs.twimg.com/profile_images/882906503128031232/eXj44TqJ_normal.jpg"/>
    <x v="0"/>
    <s v="https://twitter.com/#!/thecoolzephyr/status/1159710098085699584"/>
    <m/>
    <m/>
    <s v="1159710098085699584"/>
    <m/>
    <b v="0"/>
    <n v="0"/>
    <s v=""/>
    <b v="0"/>
    <s v="en"/>
    <m/>
    <s v=""/>
    <b v="0"/>
    <n v="0"/>
    <s v=""/>
    <s v="Twitter Web App"/>
    <b v="1"/>
    <s v="1159710098085699584"/>
    <s v="Tweet"/>
    <n v="0"/>
    <n v="0"/>
    <m/>
    <m/>
    <m/>
    <m/>
    <m/>
    <m/>
    <m/>
    <m/>
    <n v="1"/>
    <s v="2"/>
    <s v="2"/>
    <n v="1"/>
    <n v="5.2631578947368425"/>
    <n v="0"/>
    <n v="0"/>
    <n v="0"/>
    <n v="0"/>
    <n v="18"/>
    <n v="94.73684210526316"/>
    <n v="19"/>
  </r>
  <r>
    <s v="paulapuckett16"/>
    <s v="paulapuckett16"/>
    <m/>
    <m/>
    <m/>
    <m/>
    <m/>
    <m/>
    <m/>
    <m/>
    <s v="No"/>
    <n v="4"/>
    <m/>
    <m/>
    <x v="0"/>
    <d v="2019-08-13T16:13:27.000"/>
    <s v="Ich mache ihn stark, ich hoffe... #cfchat #snapsext https://t.co/MQG7TAzkK3"/>
    <m/>
    <m/>
    <x v="1"/>
    <s v="https://pbs.twimg.com/media/EB3NGbjWsAAiHSi.jpg"/>
    <s v="https://pbs.twimg.com/media/EB3NGbjWsAAiHSi.jpg"/>
    <x v="1"/>
    <s v="https://twitter.com/#!/paulapuckett16/status/1161309802280181760"/>
    <m/>
    <m/>
    <s v="1161309802280181760"/>
    <m/>
    <b v="0"/>
    <n v="0"/>
    <s v=""/>
    <b v="0"/>
    <s v="de"/>
    <m/>
    <s v=""/>
    <b v="0"/>
    <n v="0"/>
    <s v=""/>
    <s v="Twitter Web App"/>
    <b v="0"/>
    <s v="1161309802280181760"/>
    <s v="Tweet"/>
    <n v="0"/>
    <n v="0"/>
    <m/>
    <m/>
    <m/>
    <m/>
    <m/>
    <m/>
    <m/>
    <m/>
    <n v="1"/>
    <s v="2"/>
    <s v="2"/>
    <n v="0"/>
    <n v="0"/>
    <n v="1"/>
    <n v="12.5"/>
    <n v="0"/>
    <n v="0"/>
    <n v="7"/>
    <n v="87.5"/>
    <n v="8"/>
  </r>
  <r>
    <s v="shannonwarfiel3"/>
    <s v="shannonwarfiel3"/>
    <m/>
    <m/>
    <m/>
    <m/>
    <m/>
    <m/>
    <m/>
    <m/>
    <s v="No"/>
    <n v="5"/>
    <m/>
    <m/>
    <x v="0"/>
    <d v="2019-08-14T12:33:21.000"/>
    <s v="Ich mache ihn stark, ich hoffe... #cfchat #snapsext https://t.co/Z1Q1tSyQJZ"/>
    <m/>
    <m/>
    <x v="1"/>
    <s v="https://pbs.twimg.com/media/EB7kTWNXoAAfsyZ.jpg"/>
    <s v="https://pbs.twimg.com/media/EB7kTWNXoAAfsyZ.jpg"/>
    <x v="2"/>
    <s v="https://twitter.com/#!/shannonwarfiel3/status/1161616798460125184"/>
    <m/>
    <m/>
    <s v="1161616798460125184"/>
    <m/>
    <b v="0"/>
    <n v="1"/>
    <s v=""/>
    <b v="0"/>
    <s v="de"/>
    <m/>
    <s v=""/>
    <b v="0"/>
    <n v="0"/>
    <s v=""/>
    <s v="Twitter Web App"/>
    <b v="0"/>
    <s v="1161616798460125184"/>
    <s v="Tweet"/>
    <n v="0"/>
    <n v="0"/>
    <m/>
    <m/>
    <m/>
    <m/>
    <m/>
    <m/>
    <m/>
    <m/>
    <n v="1"/>
    <s v="2"/>
    <s v="2"/>
    <n v="0"/>
    <n v="0"/>
    <n v="1"/>
    <n v="12.5"/>
    <n v="0"/>
    <n v="0"/>
    <n v="7"/>
    <n v="87.5"/>
    <n v="8"/>
  </r>
  <r>
    <s v="hustlernature"/>
    <s v="crowdfire"/>
    <m/>
    <m/>
    <m/>
    <m/>
    <m/>
    <m/>
    <m/>
    <m/>
    <s v="No"/>
    <n v="6"/>
    <m/>
    <m/>
    <x v="1"/>
    <d v="2019-08-12T15:04:22.000"/>
    <s v="@Crowdfire Idk..#cfchat"/>
    <m/>
    <m/>
    <x v="2"/>
    <m/>
    <s v="http://pbs.twimg.com/profile_images/1112903143044468736/kYX8FghC_normal.jpg"/>
    <x v="3"/>
    <s v="https://twitter.com/#!/hustlernature/status/1160930028760121346"/>
    <m/>
    <m/>
    <s v="1160930028760121346"/>
    <s v="1160928707780984838"/>
    <b v="0"/>
    <n v="0"/>
    <s v="103550181"/>
    <b v="0"/>
    <s v="und"/>
    <m/>
    <s v=""/>
    <b v="0"/>
    <n v="0"/>
    <s v=""/>
    <s v="Twitter for Android"/>
    <b v="0"/>
    <s v="1160928707780984838"/>
    <s v="Tweet"/>
    <n v="0"/>
    <n v="0"/>
    <m/>
    <m/>
    <m/>
    <m/>
    <m/>
    <m/>
    <m/>
    <m/>
    <n v="2"/>
    <s v="1"/>
    <s v="1"/>
    <n v="0"/>
    <n v="0"/>
    <n v="0"/>
    <n v="0"/>
    <n v="0"/>
    <n v="0"/>
    <n v="3"/>
    <n v="100"/>
    <n v="3"/>
  </r>
  <r>
    <s v="hustlernature"/>
    <s v="crowdfire"/>
    <m/>
    <m/>
    <m/>
    <m/>
    <m/>
    <m/>
    <m/>
    <m/>
    <s v="No"/>
    <n v="7"/>
    <m/>
    <m/>
    <x v="1"/>
    <d v="2019-08-22T18:46:24.000"/>
    <s v="@Crowdfire My kids..#cfchat https://t.co/LUr05zXZYj"/>
    <m/>
    <m/>
    <x v="2"/>
    <s v="https://pbs.twimg.com/media/ECmGa5SXkAIiTA4.jpg"/>
    <s v="https://pbs.twimg.com/media/ECmGa5SXkAIiTA4.jpg"/>
    <x v="4"/>
    <s v="https://twitter.com/#!/hustlernature/status/1164609781711036417"/>
    <m/>
    <m/>
    <s v="1164609781711036417"/>
    <s v="1164605450949660673"/>
    <b v="0"/>
    <n v="0"/>
    <s v="103550181"/>
    <b v="0"/>
    <s v="en"/>
    <m/>
    <s v=""/>
    <b v="0"/>
    <n v="0"/>
    <s v=""/>
    <s v="Twitter for Android"/>
    <b v="0"/>
    <s v="1164605450949660673"/>
    <s v="Tweet"/>
    <n v="0"/>
    <n v="0"/>
    <m/>
    <m/>
    <m/>
    <m/>
    <m/>
    <m/>
    <m/>
    <m/>
    <n v="2"/>
    <s v="1"/>
    <s v="1"/>
    <n v="0"/>
    <n v="0"/>
    <n v="0"/>
    <n v="0"/>
    <n v="0"/>
    <n v="0"/>
    <n v="4"/>
    <n v="100"/>
    <n v="4"/>
  </r>
  <r>
    <s v="janettebolton15"/>
    <s v="janettebolton15"/>
    <m/>
    <m/>
    <m/>
    <m/>
    <m/>
    <m/>
    <m/>
    <m/>
    <s v="No"/>
    <n v="8"/>
    <m/>
    <m/>
    <x v="0"/>
    <d v="2019-08-24T17:20:23.000"/>
    <s v="Ich mache ihn stark, ich hoffe... #cfchat #snapsext https://t.co/mKjyrVppsS"/>
    <m/>
    <m/>
    <x v="1"/>
    <s v="https://pbs.twimg.com/media/ECwF6FrXUAEExS9.jpg"/>
    <s v="https://pbs.twimg.com/media/ECwF6FrXUAEExS9.jpg"/>
    <x v="5"/>
    <s v="https://twitter.com/#!/janettebolton15/status/1165312911230820354"/>
    <m/>
    <m/>
    <s v="1165312911230820354"/>
    <m/>
    <b v="0"/>
    <n v="1"/>
    <s v=""/>
    <b v="0"/>
    <s v="de"/>
    <m/>
    <s v=""/>
    <b v="0"/>
    <n v="0"/>
    <s v=""/>
    <s v="Twitter Web App"/>
    <b v="0"/>
    <s v="1165312911230820354"/>
    <s v="Tweet"/>
    <n v="0"/>
    <n v="0"/>
    <m/>
    <m/>
    <m/>
    <m/>
    <m/>
    <m/>
    <m/>
    <m/>
    <n v="1"/>
    <s v="2"/>
    <s v="2"/>
    <n v="0"/>
    <n v="0"/>
    <n v="1"/>
    <n v="12.5"/>
    <n v="0"/>
    <n v="0"/>
    <n v="7"/>
    <n v="87.5"/>
    <n v="8"/>
  </r>
  <r>
    <s v="genuine_lerato"/>
    <s v="kamohelo_mosia"/>
    <m/>
    <m/>
    <m/>
    <m/>
    <m/>
    <m/>
    <m/>
    <m/>
    <s v="No"/>
    <n v="9"/>
    <m/>
    <m/>
    <x v="2"/>
    <d v="2019-09-09T17:53:38.000"/>
    <s v="RT @kamohelo_mosia: Study to be accomplished, not affluent. Follow excellence, and success will chase You..._x000a__x000a_#Startup #cfchat #motivation…"/>
    <m/>
    <m/>
    <x v="3"/>
    <m/>
    <s v="http://pbs.twimg.com/profile_images/1169915349585862656/2YftyKPm_normal.jpg"/>
    <x v="6"/>
    <s v="https://twitter.com/#!/genuine_lerato/status/1171119486071689216"/>
    <m/>
    <m/>
    <s v="1171119486071689216"/>
    <m/>
    <b v="0"/>
    <n v="0"/>
    <s v=""/>
    <b v="0"/>
    <s v="en"/>
    <m/>
    <s v=""/>
    <b v="0"/>
    <n v="0"/>
    <s v="716633947480985602"/>
    <s v="Twitter for Android"/>
    <b v="0"/>
    <s v="716633947480985602"/>
    <s v="Tweet"/>
    <n v="0"/>
    <n v="0"/>
    <m/>
    <m/>
    <m/>
    <m/>
    <m/>
    <m/>
    <m/>
    <m/>
    <n v="1"/>
    <s v="3"/>
    <s v="3"/>
    <n v="4"/>
    <n v="22.22222222222222"/>
    <n v="0"/>
    <n v="0"/>
    <n v="0"/>
    <n v="0"/>
    <n v="14"/>
    <n v="77.77777777777777"/>
    <n v="18"/>
  </r>
  <r>
    <s v="crowdfire"/>
    <s v="th3songwriter"/>
    <m/>
    <m/>
    <m/>
    <m/>
    <m/>
    <m/>
    <m/>
    <m/>
    <s v="No"/>
    <n v="10"/>
    <m/>
    <m/>
    <x v="1"/>
    <d v="2017-03-16T17:51:03.000"/>
    <s v="@Th3Songwriter This goes out to you you you, this goes out to you you you! Love it! #cfchat - Sam https://t.co/wk7z1fFTPT"/>
    <m/>
    <m/>
    <x v="2"/>
    <s v="https://pbs.twimg.com/tweet_video_thumb/C7DsXRQWYAAaj_a.jpg"/>
    <s v="https://pbs.twimg.com/tweet_video_thumb/C7DsXRQWYAAaj_a.jpg"/>
    <x v="7"/>
    <s v="https://twitter.com/#!/crowdfire/status/842433042174115840"/>
    <m/>
    <m/>
    <s v="842433042174115840"/>
    <s v="842431980260196353"/>
    <b v="0"/>
    <n v="21"/>
    <s v="348211642"/>
    <b v="0"/>
    <s v="en"/>
    <m/>
    <s v=""/>
    <b v="0"/>
    <n v="6"/>
    <s v=""/>
    <s v="Twitter Web Client"/>
    <b v="0"/>
    <s v="842431980260196353"/>
    <s v="Retweet"/>
    <n v="0"/>
    <n v="0"/>
    <m/>
    <m/>
    <m/>
    <m/>
    <m/>
    <m/>
    <m/>
    <m/>
    <n v="1"/>
    <s v="1"/>
    <s v="1"/>
    <n v="1"/>
    <n v="5.2631578947368425"/>
    <n v="0"/>
    <n v="0"/>
    <n v="0"/>
    <n v="0"/>
    <n v="18"/>
    <n v="94.73684210526316"/>
    <n v="19"/>
  </r>
  <r>
    <s v="th3songwrit3r"/>
    <s v="th3songwriter"/>
    <m/>
    <m/>
    <m/>
    <m/>
    <m/>
    <m/>
    <m/>
    <m/>
    <s v="No"/>
    <n v="11"/>
    <m/>
    <m/>
    <x v="2"/>
    <d v="2019-09-23T00:08:07.000"/>
    <s v="RT @Crowdfire: @Th3Songwriter This goes out to you you you, this goes out to you you you! Love it! #cfchat - Sam https://t.co/wk7z1fFTPT"/>
    <m/>
    <m/>
    <x v="2"/>
    <s v="https://pbs.twimg.com/tweet_video_thumb/C7DsXRQWYAAaj_a.jpg"/>
    <s v="https://pbs.twimg.com/tweet_video_thumb/C7DsXRQWYAAaj_a.jpg"/>
    <x v="8"/>
    <s v="https://twitter.com/#!/th3songwrit3r/status/1175924769201512449"/>
    <m/>
    <m/>
    <s v="1175924769201512449"/>
    <m/>
    <b v="0"/>
    <n v="0"/>
    <s v=""/>
    <b v="0"/>
    <s v="en"/>
    <m/>
    <s v=""/>
    <b v="0"/>
    <n v="6"/>
    <s v="842433042174115840"/>
    <s v="Twitter for Android"/>
    <b v="0"/>
    <s v="842433042174115840"/>
    <s v="Tweet"/>
    <n v="0"/>
    <n v="0"/>
    <m/>
    <m/>
    <m/>
    <m/>
    <m/>
    <m/>
    <m/>
    <m/>
    <n v="1"/>
    <s v="1"/>
    <s v="1"/>
    <m/>
    <m/>
    <m/>
    <m/>
    <m/>
    <m/>
    <m/>
    <m/>
    <m/>
  </r>
  <r>
    <s v="th3songwrit3r"/>
    <s v="crowdfire"/>
    <m/>
    <m/>
    <m/>
    <m/>
    <m/>
    <m/>
    <m/>
    <m/>
    <s v="No"/>
    <n v="12"/>
    <m/>
    <m/>
    <x v="2"/>
    <d v="2019-09-23T00:08:07.000"/>
    <s v="RT @Crowdfire: @Th3Songwriter This goes out to you you you, this goes out to you you you! Love it! #cfchat - Sam https://t.co/wk7z1fFTPT"/>
    <m/>
    <m/>
    <x v="2"/>
    <s v="https://pbs.twimg.com/tweet_video_thumb/C7DsXRQWYAAaj_a.jpg"/>
    <s v="https://pbs.twimg.com/tweet_video_thumb/C7DsXRQWYAAaj_a.jpg"/>
    <x v="8"/>
    <s v="https://twitter.com/#!/th3songwrit3r/status/1175924769201512449"/>
    <m/>
    <m/>
    <s v="1175924769201512449"/>
    <m/>
    <b v="0"/>
    <n v="0"/>
    <s v=""/>
    <b v="0"/>
    <s v="en"/>
    <m/>
    <s v=""/>
    <b v="0"/>
    <n v="6"/>
    <s v="842433042174115840"/>
    <s v="Twitter for Android"/>
    <b v="0"/>
    <s v="842433042174115840"/>
    <s v="Tweet"/>
    <n v="0"/>
    <n v="0"/>
    <m/>
    <m/>
    <m/>
    <m/>
    <m/>
    <m/>
    <m/>
    <m/>
    <n v="1"/>
    <s v="1"/>
    <s v="1"/>
    <n v="1"/>
    <n v="4.761904761904762"/>
    <n v="0"/>
    <n v="0"/>
    <n v="0"/>
    <n v="0"/>
    <n v="20"/>
    <n v="95.23809523809524"/>
    <n v="21"/>
  </r>
  <r>
    <s v="tracy19671"/>
    <s v="tracy19671"/>
    <m/>
    <m/>
    <m/>
    <m/>
    <m/>
    <m/>
    <m/>
    <m/>
    <s v="No"/>
    <n v="13"/>
    <m/>
    <m/>
    <x v="0"/>
    <d v="2019-09-25T08:19:44.000"/>
    <s v="#AskQL #bufferchat #HootChat #TwitterSmarter #CustServ #adweekchat #SimplyChat #marketochat #cfchat #Qchat… https://t.co/OvaQX6FqWU"/>
    <s v="https://twitter.com/i/web/status/1176773263520935936"/>
    <s v="twitter.com"/>
    <x v="4"/>
    <m/>
    <s v="http://pbs.twimg.com/profile_images/842957932463620096/VMYTGfjD_normal.jpg"/>
    <x v="9"/>
    <s v="https://twitter.com/#!/tracy19671/status/1176773263520935936"/>
    <m/>
    <m/>
    <s v="1176773263520935936"/>
    <m/>
    <b v="0"/>
    <n v="0"/>
    <s v=""/>
    <b v="0"/>
    <s v="und"/>
    <m/>
    <s v=""/>
    <b v="0"/>
    <n v="0"/>
    <s v=""/>
    <s v="Twitter Web App"/>
    <b v="1"/>
    <s v="1176773263520935936"/>
    <s v="Tweet"/>
    <n v="0"/>
    <n v="0"/>
    <m/>
    <m/>
    <m/>
    <m/>
    <m/>
    <m/>
    <m/>
    <m/>
    <n v="1"/>
    <s v="2"/>
    <s v="2"/>
    <n v="0"/>
    <n v="0"/>
    <n v="0"/>
    <n v="0"/>
    <n v="0"/>
    <n v="0"/>
    <n v="10"/>
    <n v="100"/>
    <n v="10"/>
  </r>
  <r>
    <s v="askjudihays"/>
    <s v="madalynsklar"/>
    <m/>
    <m/>
    <m/>
    <m/>
    <m/>
    <m/>
    <m/>
    <m/>
    <s v="No"/>
    <n v="14"/>
    <m/>
    <m/>
    <x v="2"/>
    <d v="2019-10-03T17:03:53.000"/>
    <s v="RT @MadalynSklar: Some of my fave Tweet Chats:_x000a__x000a_#LinkedInChat_x000a_#AdweekChat_x000a_#cfchat_x000a_#MTtalk_x000a_#GoalChat_x000a_#TwitterSmarter_x000a__x000a_What are yours? https:â€¦"/>
    <m/>
    <m/>
    <x v="5"/>
    <m/>
    <s v="http://pbs.twimg.com/profile_images/1034502335672737792/c9ln_mNt_normal.jpg"/>
    <x v="10"/>
    <s v="https://twitter.com/#!/askjudihays/status/1179804276740296704"/>
    <m/>
    <m/>
    <s v="1179804276740296704"/>
    <m/>
    <b v="0"/>
    <n v="0"/>
    <s v=""/>
    <b v="0"/>
    <s v="en"/>
    <m/>
    <s v=""/>
    <b v="0"/>
    <n v="2"/>
    <s v="1179804254648901632"/>
    <s v="TweetDeck"/>
    <b v="0"/>
    <s v="1179804254648901632"/>
    <s v="Tweet"/>
    <n v="0"/>
    <n v="0"/>
    <m/>
    <m/>
    <m/>
    <m/>
    <m/>
    <m/>
    <m/>
    <m/>
    <n v="1"/>
    <s v="4"/>
    <s v="4"/>
    <n v="1"/>
    <n v="5.2631578947368425"/>
    <n v="0"/>
    <n v="0"/>
    <n v="0"/>
    <n v="0"/>
    <n v="18"/>
    <n v="94.73684210526316"/>
    <n v="19"/>
  </r>
  <r>
    <s v="madalynsklar"/>
    <s v="madalynsklar"/>
    <m/>
    <m/>
    <m/>
    <m/>
    <m/>
    <m/>
    <m/>
    <m/>
    <s v="No"/>
    <n v="15"/>
    <m/>
    <m/>
    <x v="0"/>
    <d v="2019-10-03T17:03:48.000"/>
    <s v="Some of my fave Tweet Chats:_x000a__x000a_#LinkedInChat_x000a_#AdweekChat_x000a_#cfchat_x000a_#MTtalk_x000a_#GoalChat_x000a_#TwitterSmarter_x000a__x000a_What are yours? https://t.co/k7H3jO99N6 https://t.co/4Tp0Wx7jqC"/>
    <s v="http://www.madalynsklar.com/2016/09/21/the-very-best-twitter-chats-for-social-media-marketing/"/>
    <s v="madalynsklar.com"/>
    <x v="5"/>
    <s v="https://pbs.twimg.com/media/EF-Bt6FXoAgoxLt.jpg"/>
    <s v="https://pbs.twimg.com/media/EF-Bt6FXoAgoxLt.jpg"/>
    <x v="11"/>
    <s v="https://twitter.com/#!/madalynsklar/status/1179804254648901632"/>
    <m/>
    <m/>
    <s v="1179804254648901632"/>
    <m/>
    <b v="0"/>
    <n v="1"/>
    <s v=""/>
    <b v="0"/>
    <s v="en"/>
    <m/>
    <s v=""/>
    <b v="0"/>
    <n v="2"/>
    <s v=""/>
    <s v="Hootsuite Inc."/>
    <b v="0"/>
    <s v="1179804254648901632"/>
    <s v="Tweet"/>
    <n v="0"/>
    <n v="0"/>
    <m/>
    <m/>
    <m/>
    <m/>
    <m/>
    <m/>
    <m/>
    <m/>
    <n v="1"/>
    <s v="4"/>
    <s v="4"/>
    <n v="1"/>
    <n v="6.666666666666667"/>
    <n v="0"/>
    <n v="0"/>
    <n v="0"/>
    <n v="0"/>
    <n v="14"/>
    <n v="93.33333333333333"/>
    <n v="15"/>
  </r>
  <r>
    <s v="joanarssousa"/>
    <s v="madalynsklar"/>
    <m/>
    <m/>
    <m/>
    <m/>
    <m/>
    <m/>
    <m/>
    <m/>
    <s v="No"/>
    <n v="16"/>
    <m/>
    <m/>
    <x v="2"/>
    <d v="2019-10-03T17:04:19.000"/>
    <s v="RT @MadalynSklar: Some of my fave Tweet Chats:_x000a__x000a_#LinkedInChat_x000a_#AdweekChat_x000a_#cfchat_x000a_#MTtalk_x000a_#GoalChat_x000a_#TwitterSmarter_x000a__x000a_What are yours? https:â€¦"/>
    <m/>
    <m/>
    <x v="5"/>
    <m/>
    <s v="http://pbs.twimg.com/profile_images/1154880080683905024/0RLIBFet_normal.jpg"/>
    <x v="12"/>
    <s v="https://twitter.com/#!/joanarssousa/status/1179804384299032576"/>
    <m/>
    <m/>
    <s v="1179804384299032576"/>
    <m/>
    <b v="0"/>
    <n v="0"/>
    <s v=""/>
    <b v="0"/>
    <s v="en"/>
    <m/>
    <s v=""/>
    <b v="0"/>
    <n v="2"/>
    <s v="1179804254648901632"/>
    <s v="Twitter Web App"/>
    <b v="0"/>
    <s v="1179804254648901632"/>
    <s v="Tweet"/>
    <n v="0"/>
    <n v="0"/>
    <m/>
    <m/>
    <m/>
    <m/>
    <m/>
    <m/>
    <m/>
    <m/>
    <n v="1"/>
    <s v="4"/>
    <s v="4"/>
    <n v="1"/>
    <n v="5.2631578947368425"/>
    <n v="0"/>
    <n v="0"/>
    <n v="0"/>
    <n v="0"/>
    <n v="18"/>
    <n v="94.73684210526316"/>
    <n v="19"/>
  </r>
  <r>
    <s v="crowdfire"/>
    <s v="janvijoyce"/>
    <m/>
    <m/>
    <m/>
    <m/>
    <m/>
    <m/>
    <m/>
    <m/>
    <s v="Yes"/>
    <n v="17"/>
    <m/>
    <m/>
    <x v="1"/>
    <d v="2018-01-04T17:00:28.000"/>
    <s v="@JanviJoyce Woah, woah! I'm rooting for you ❤️ All the very best! - Alisha #cfchat https://t.co/7nHqjgCwi4"/>
    <m/>
    <m/>
    <x v="2"/>
    <s v="https://pbs.twimg.com/tweet_video_thumb/DStkLQeUMAAwmE0.jpg"/>
    <s v="https://pbs.twimg.com/tweet_video_thumb/DStkLQeUMAAwmE0.jpg"/>
    <x v="13"/>
    <s v="https://twitter.com/#!/crowdfire/status/948962346101166080"/>
    <m/>
    <m/>
    <s v="948962346101166080"/>
    <s v="948958153390960640"/>
    <b v="0"/>
    <n v="1"/>
    <s v="772034606144983040"/>
    <b v="0"/>
    <s v="en"/>
    <m/>
    <s v=""/>
    <b v="0"/>
    <n v="1"/>
    <s v=""/>
    <s v="Twitter Web Client"/>
    <b v="0"/>
    <s v="948958153390960640"/>
    <s v="Retweet"/>
    <n v="0"/>
    <n v="0"/>
    <m/>
    <m/>
    <m/>
    <m/>
    <m/>
    <m/>
    <m/>
    <m/>
    <n v="1"/>
    <s v="1"/>
    <s v="1"/>
    <n v="1"/>
    <n v="7.6923076923076925"/>
    <n v="0"/>
    <n v="0"/>
    <n v="0"/>
    <n v="0"/>
    <n v="12"/>
    <n v="92.3076923076923"/>
    <n v="13"/>
  </r>
  <r>
    <s v="janvijoyce"/>
    <s v="crowdfire"/>
    <m/>
    <m/>
    <m/>
    <m/>
    <m/>
    <m/>
    <m/>
    <m/>
    <s v="Yes"/>
    <n v="18"/>
    <m/>
    <m/>
    <x v="2"/>
    <d v="2019-10-30T08:13:31.000"/>
    <s v="RT @Crowdfire: @JanviJoyce Woah, woah! I'm rooting for you ❤️ All the very best! - Alisha #cfchat https://t.co/7nHqjgCwi4"/>
    <m/>
    <m/>
    <x v="2"/>
    <s v="https://pbs.twimg.com/tweet_video_thumb/DStkLQeUMAAwmE0.jpg"/>
    <s v="https://pbs.twimg.com/tweet_video_thumb/DStkLQeUMAAwmE0.jpg"/>
    <x v="14"/>
    <s v="https://twitter.com/#!/janvijoyce/status/1189455275918381056"/>
    <m/>
    <m/>
    <s v="1189455275918381056"/>
    <m/>
    <b v="0"/>
    <n v="0"/>
    <s v=""/>
    <b v="0"/>
    <s v="en"/>
    <m/>
    <s v=""/>
    <b v="0"/>
    <n v="0"/>
    <s v="948962346101166080"/>
    <s v="Twitter for Android"/>
    <b v="0"/>
    <s v="948962346101166080"/>
    <s v="Tweet"/>
    <n v="0"/>
    <n v="0"/>
    <m/>
    <m/>
    <m/>
    <m/>
    <m/>
    <m/>
    <m/>
    <m/>
    <n v="1"/>
    <s v="1"/>
    <s v="1"/>
    <n v="1"/>
    <n v="6.666666666666667"/>
    <n v="0"/>
    <n v="0"/>
    <n v="0"/>
    <n v="0"/>
    <n v="14"/>
    <n v="93.33333333333333"/>
    <n v="15"/>
  </r>
  <r>
    <s v="kamohelo_mosia"/>
    <s v="kamohelo_mosia"/>
    <m/>
    <m/>
    <m/>
    <m/>
    <m/>
    <m/>
    <m/>
    <m/>
    <s v="No"/>
    <n v="19"/>
    <m/>
    <m/>
    <x v="0"/>
    <d v="2016-04-03T14:30:22.000"/>
    <s v="Study to be accomplished, not affluent. Follow excellence, and success will chase You..._x000a__x000a_#Startup #cfchat #motivation #entrepreneur #quote"/>
    <m/>
    <m/>
    <x v="6"/>
    <m/>
    <s v="http://pbs.twimg.com/profile_images/618478053837139968/NGI7tTaA_normal.jpg"/>
    <x v="15"/>
    <s v="https://twitter.com/#!/kamohelo_mosia/status/716633947480985602"/>
    <m/>
    <m/>
    <s v="716633947480985602"/>
    <m/>
    <b v="0"/>
    <n v="100"/>
    <s v=""/>
    <b v="0"/>
    <s v="en"/>
    <m/>
    <s v=""/>
    <b v="0"/>
    <n v="56"/>
    <s v=""/>
    <s v="Twitter for Android"/>
    <b v="0"/>
    <s v="716633947480985602"/>
    <s v="Retweet"/>
    <n v="0"/>
    <n v="0"/>
    <m/>
    <m/>
    <m/>
    <m/>
    <m/>
    <m/>
    <m/>
    <m/>
    <n v="1"/>
    <s v="3"/>
    <s v="3"/>
    <n v="4"/>
    <n v="22.22222222222222"/>
    <n v="0"/>
    <n v="0"/>
    <n v="0"/>
    <n v="0"/>
    <n v="14"/>
    <n v="77.77777777777777"/>
    <n v="18"/>
  </r>
  <r>
    <s v="natyssb"/>
    <s v="kamohelo_mosia"/>
    <m/>
    <m/>
    <m/>
    <m/>
    <m/>
    <m/>
    <m/>
    <m/>
    <s v="No"/>
    <n v="20"/>
    <m/>
    <m/>
    <x v="2"/>
    <d v="2019-10-30T15:18:42.000"/>
    <s v="RT @kamohelo_mosia: Study to be accomplished, not affluent. Follow excellence, and success will chase You..._x000a__x000a_#Startup #cfchat #motivation…"/>
    <m/>
    <m/>
    <x v="3"/>
    <m/>
    <s v="http://pbs.twimg.com/profile_images/645482549272313856/VDymfuDB_normal.jpg"/>
    <x v="16"/>
    <s v="https://twitter.com/#!/natyssb/status/1189562275075710976"/>
    <m/>
    <m/>
    <s v="1189562275075710976"/>
    <m/>
    <b v="0"/>
    <n v="0"/>
    <s v=""/>
    <b v="0"/>
    <s v="en"/>
    <m/>
    <s v=""/>
    <b v="0"/>
    <n v="0"/>
    <s v="716633947480985602"/>
    <s v="Twitter for iPhone"/>
    <b v="0"/>
    <s v="716633947480985602"/>
    <s v="Tweet"/>
    <n v="0"/>
    <n v="0"/>
    <m/>
    <m/>
    <m/>
    <m/>
    <m/>
    <m/>
    <m/>
    <m/>
    <n v="1"/>
    <s v="3"/>
    <s v="3"/>
    <n v="4"/>
    <n v="22.22222222222222"/>
    <n v="0"/>
    <n v="0"/>
    <n v="0"/>
    <n v="0"/>
    <n v="14"/>
    <n v="77.77777777777777"/>
    <n v="18"/>
  </r>
  <r>
    <s v="crowdfire"/>
    <s v="crowdfire"/>
    <m/>
    <m/>
    <m/>
    <m/>
    <m/>
    <m/>
    <m/>
    <m/>
    <s v="No"/>
    <n v="21"/>
    <m/>
    <m/>
    <x v="0"/>
    <d v="2017-05-18T17:20:06.000"/>
    <s v="Q6. How do you usually create content to post? Share your tips 📝 #cfchat https://t.co/HPCDI9CmQr"/>
    <m/>
    <m/>
    <x v="2"/>
    <s v="https://pbs.twimg.com/media/DAIBdjQXkAACMIq.png"/>
    <s v="https://pbs.twimg.com/media/DAIBdjQXkAACMIq.png"/>
    <x v="17"/>
    <s v="https://twitter.com/#!/crowdfire/status/865255688448167936"/>
    <m/>
    <m/>
    <s v="865255688448167936"/>
    <m/>
    <b v="0"/>
    <n v="218"/>
    <s v=""/>
    <b v="0"/>
    <s v="en"/>
    <m/>
    <s v=""/>
    <b v="0"/>
    <n v="42"/>
    <s v=""/>
    <s v="Crowdfire Inc."/>
    <b v="0"/>
    <s v="865255688448167936"/>
    <s v="Retweet"/>
    <n v="0"/>
    <n v="0"/>
    <m/>
    <m/>
    <m/>
    <m/>
    <m/>
    <m/>
    <m/>
    <m/>
    <n v="1"/>
    <s v="1"/>
    <s v="1"/>
    <n v="0"/>
    <n v="0"/>
    <n v="0"/>
    <n v="0"/>
    <n v="0"/>
    <n v="0"/>
    <n v="13"/>
    <n v="100"/>
    <n v="13"/>
  </r>
  <r>
    <s v="f_bin_rshash"/>
    <s v="crowdfire"/>
    <m/>
    <m/>
    <m/>
    <m/>
    <m/>
    <m/>
    <m/>
    <m/>
    <s v="No"/>
    <n v="22"/>
    <m/>
    <m/>
    <x v="2"/>
    <d v="2019-11-03T06:36:44.000"/>
    <s v="RT @Crowdfire: Q6. How do you usually create content to post? Share your tips 📝 #cfchat https://t.co/HPCDI9CmQr"/>
    <m/>
    <m/>
    <x v="2"/>
    <s v="https://pbs.twimg.com/media/DAIBdjQXkAACMIq.png"/>
    <s v="https://pbs.twimg.com/media/DAIBdjQXkAACMIq.png"/>
    <x v="18"/>
    <s v="https://twitter.com/#!/f_bin_rshash/status/1190880472928333824"/>
    <m/>
    <m/>
    <s v="1190880472928333824"/>
    <m/>
    <b v="0"/>
    <n v="0"/>
    <s v=""/>
    <b v="0"/>
    <s v="en"/>
    <m/>
    <s v=""/>
    <b v="0"/>
    <n v="42"/>
    <s v="865255688448167936"/>
    <s v="Twitter Web Client"/>
    <b v="0"/>
    <s v="865255688448167936"/>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5"/>
        <item x="7"/>
        <item x="17"/>
        <item x="13"/>
        <item x="0"/>
        <item x="3"/>
        <item x="1"/>
        <item x="2"/>
        <item x="4"/>
        <item x="5"/>
        <item x="6"/>
        <item x="8"/>
        <item x="9"/>
        <item x="11"/>
        <item x="10"/>
        <item x="12"/>
        <item x="14"/>
        <item x="16"/>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
        <i x="4" s="1"/>
        <i x="2" s="1"/>
        <i x="1" s="1"/>
        <i x="5" s="1"/>
        <i x="3"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 totalsRowShown="0" headerRowDxfId="400" dataDxfId="399">
  <autoFilter ref="A2:BL22"/>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4" totalsRowShown="0" headerRowDxfId="255" dataDxfId="254">
  <autoFilter ref="A1:J4"/>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J9" totalsRowShown="0" headerRowDxfId="242" dataDxfId="241">
  <autoFilter ref="A7:J9"/>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2:J22" totalsRowShown="0" headerRowDxfId="229" dataDxfId="228">
  <autoFilter ref="A12:J22"/>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J35" totalsRowShown="0" headerRowDxfId="216" dataDxfId="215">
  <autoFilter ref="A25:J35"/>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J48" totalsRowShown="0" headerRowDxfId="203" dataDxfId="202">
  <autoFilter ref="A38:J48"/>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J54" totalsRowShown="0" headerRowDxfId="190" dataDxfId="189">
  <autoFilter ref="A51:J54"/>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7:J62" totalsRowShown="0" headerRowDxfId="187" dataDxfId="186">
  <autoFilter ref="A57:J62"/>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5:J75" totalsRowShown="0" headerRowDxfId="164" dataDxfId="163">
  <autoFilter ref="A65:J75"/>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5" totalsRowShown="0" headerRowDxfId="141" dataDxfId="140">
  <autoFilter ref="A1:G10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 totalsRowShown="0" headerRowDxfId="347" dataDxfId="346">
  <autoFilter ref="A2:BS19"/>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5" totalsRowShown="0" headerRowDxfId="132" dataDxfId="131">
  <autoFilter ref="A1:L9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2" totalsRowShown="0" headerRowDxfId="64" dataDxfId="63">
  <autoFilter ref="A2:BL2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01" dataDxfId="300">
  <autoFilter ref="A1:C18"/>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9710098085699584" TargetMode="External" /><Relationship Id="rId2" Type="http://schemas.openxmlformats.org/officeDocument/2006/relationships/hyperlink" Target="https://twitter.com/i/web/status/1176773263520935936" TargetMode="External" /><Relationship Id="rId3" Type="http://schemas.openxmlformats.org/officeDocument/2006/relationships/hyperlink" Target="http://www.madalynsklar.com/2016/09/21/the-very-best-twitter-chats-for-social-media-marketing/" TargetMode="External" /><Relationship Id="rId4" Type="http://schemas.openxmlformats.org/officeDocument/2006/relationships/hyperlink" Target="https://pbs.twimg.com/media/EB3NGbjWsAAiHSi.jpg" TargetMode="External" /><Relationship Id="rId5" Type="http://schemas.openxmlformats.org/officeDocument/2006/relationships/hyperlink" Target="https://pbs.twimg.com/media/EB7kTWNXoAAfsyZ.jpg" TargetMode="External" /><Relationship Id="rId6" Type="http://schemas.openxmlformats.org/officeDocument/2006/relationships/hyperlink" Target="https://pbs.twimg.com/media/ECmGa5SXkAIiTA4.jpg" TargetMode="External" /><Relationship Id="rId7" Type="http://schemas.openxmlformats.org/officeDocument/2006/relationships/hyperlink" Target="https://pbs.twimg.com/media/ECwF6FrXUAEExS9.jpg" TargetMode="External" /><Relationship Id="rId8" Type="http://schemas.openxmlformats.org/officeDocument/2006/relationships/hyperlink" Target="https://pbs.twimg.com/tweet_video_thumb/C7DsXRQWYAAaj_a.jpg" TargetMode="External" /><Relationship Id="rId9" Type="http://schemas.openxmlformats.org/officeDocument/2006/relationships/hyperlink" Target="https://pbs.twimg.com/tweet_video_thumb/C7DsXRQWYAAaj_a.jpg" TargetMode="External" /><Relationship Id="rId10" Type="http://schemas.openxmlformats.org/officeDocument/2006/relationships/hyperlink" Target="https://pbs.twimg.com/tweet_video_thumb/C7DsXRQWYAAaj_a.jpg" TargetMode="External" /><Relationship Id="rId11" Type="http://schemas.openxmlformats.org/officeDocument/2006/relationships/hyperlink" Target="https://pbs.twimg.com/media/EF-Bt6FXoAgoxLt.jpg" TargetMode="External" /><Relationship Id="rId12" Type="http://schemas.openxmlformats.org/officeDocument/2006/relationships/hyperlink" Target="https://pbs.twimg.com/tweet_video_thumb/DStkLQeUMAAwmE0.jpg" TargetMode="External" /><Relationship Id="rId13" Type="http://schemas.openxmlformats.org/officeDocument/2006/relationships/hyperlink" Target="https://pbs.twimg.com/tweet_video_thumb/DStkLQeUMAAwmE0.jpg" TargetMode="External" /><Relationship Id="rId14" Type="http://schemas.openxmlformats.org/officeDocument/2006/relationships/hyperlink" Target="https://pbs.twimg.com/media/DAIBdjQXkAACMIq.png" TargetMode="External" /><Relationship Id="rId15" Type="http://schemas.openxmlformats.org/officeDocument/2006/relationships/hyperlink" Target="https://pbs.twimg.com/media/DAIBdjQXkAACMIq.png" TargetMode="External" /><Relationship Id="rId16" Type="http://schemas.openxmlformats.org/officeDocument/2006/relationships/hyperlink" Target="http://pbs.twimg.com/profile_images/882906503128031232/eXj44TqJ_normal.jpg" TargetMode="External" /><Relationship Id="rId17" Type="http://schemas.openxmlformats.org/officeDocument/2006/relationships/hyperlink" Target="https://pbs.twimg.com/media/EB3NGbjWsAAiHSi.jpg" TargetMode="External" /><Relationship Id="rId18" Type="http://schemas.openxmlformats.org/officeDocument/2006/relationships/hyperlink" Target="https://pbs.twimg.com/media/EB7kTWNXoAAfsyZ.jpg" TargetMode="External" /><Relationship Id="rId19" Type="http://schemas.openxmlformats.org/officeDocument/2006/relationships/hyperlink" Target="http://pbs.twimg.com/profile_images/1112903143044468736/kYX8FghC_normal.jpg" TargetMode="External" /><Relationship Id="rId20" Type="http://schemas.openxmlformats.org/officeDocument/2006/relationships/hyperlink" Target="https://pbs.twimg.com/media/ECmGa5SXkAIiTA4.jpg" TargetMode="External" /><Relationship Id="rId21" Type="http://schemas.openxmlformats.org/officeDocument/2006/relationships/hyperlink" Target="https://pbs.twimg.com/media/ECwF6FrXUAEExS9.jpg" TargetMode="External" /><Relationship Id="rId22" Type="http://schemas.openxmlformats.org/officeDocument/2006/relationships/hyperlink" Target="http://pbs.twimg.com/profile_images/1169915349585862656/2YftyKPm_normal.jpg" TargetMode="External" /><Relationship Id="rId23" Type="http://schemas.openxmlformats.org/officeDocument/2006/relationships/hyperlink" Target="https://pbs.twimg.com/tweet_video_thumb/C7DsXRQWYAAaj_a.jpg" TargetMode="External" /><Relationship Id="rId24" Type="http://schemas.openxmlformats.org/officeDocument/2006/relationships/hyperlink" Target="https://pbs.twimg.com/tweet_video_thumb/C7DsXRQWYAAaj_a.jpg" TargetMode="External" /><Relationship Id="rId25" Type="http://schemas.openxmlformats.org/officeDocument/2006/relationships/hyperlink" Target="https://pbs.twimg.com/tweet_video_thumb/C7DsXRQWYAAaj_a.jpg" TargetMode="External" /><Relationship Id="rId26" Type="http://schemas.openxmlformats.org/officeDocument/2006/relationships/hyperlink" Target="http://pbs.twimg.com/profile_images/842957932463620096/VMYTGfjD_normal.jpg" TargetMode="External" /><Relationship Id="rId27" Type="http://schemas.openxmlformats.org/officeDocument/2006/relationships/hyperlink" Target="http://pbs.twimg.com/profile_images/1034502335672737792/c9ln_mNt_normal.jpg" TargetMode="External" /><Relationship Id="rId28" Type="http://schemas.openxmlformats.org/officeDocument/2006/relationships/hyperlink" Target="https://pbs.twimg.com/media/EF-Bt6FXoAgoxLt.jpg" TargetMode="External" /><Relationship Id="rId29" Type="http://schemas.openxmlformats.org/officeDocument/2006/relationships/hyperlink" Target="http://pbs.twimg.com/profile_images/1154880080683905024/0RLIBFet_normal.jpg" TargetMode="External" /><Relationship Id="rId30" Type="http://schemas.openxmlformats.org/officeDocument/2006/relationships/hyperlink" Target="https://pbs.twimg.com/tweet_video_thumb/DStkLQeUMAAwmE0.jpg" TargetMode="External" /><Relationship Id="rId31" Type="http://schemas.openxmlformats.org/officeDocument/2006/relationships/hyperlink" Target="https://pbs.twimg.com/tweet_video_thumb/DStkLQeUMAAwmE0.jpg" TargetMode="External" /><Relationship Id="rId32" Type="http://schemas.openxmlformats.org/officeDocument/2006/relationships/hyperlink" Target="http://pbs.twimg.com/profile_images/618478053837139968/NGI7tTaA_normal.jpg" TargetMode="External" /><Relationship Id="rId33" Type="http://schemas.openxmlformats.org/officeDocument/2006/relationships/hyperlink" Target="http://pbs.twimg.com/profile_images/645482549272313856/VDymfuDB_normal.jpg" TargetMode="External" /><Relationship Id="rId34" Type="http://schemas.openxmlformats.org/officeDocument/2006/relationships/hyperlink" Target="https://pbs.twimg.com/media/DAIBdjQXkAACMIq.png" TargetMode="External" /><Relationship Id="rId35" Type="http://schemas.openxmlformats.org/officeDocument/2006/relationships/hyperlink" Target="https://pbs.twimg.com/media/DAIBdjQXkAACMIq.png" TargetMode="External" /><Relationship Id="rId36" Type="http://schemas.openxmlformats.org/officeDocument/2006/relationships/hyperlink" Target="https://twitter.com/#!/thecoolzephyr/status/1159710098085699584" TargetMode="External" /><Relationship Id="rId37" Type="http://schemas.openxmlformats.org/officeDocument/2006/relationships/hyperlink" Target="https://twitter.com/#!/paulapuckett16/status/1161309802280181760" TargetMode="External" /><Relationship Id="rId38" Type="http://schemas.openxmlformats.org/officeDocument/2006/relationships/hyperlink" Target="https://twitter.com/#!/shannonwarfiel3/status/1161616798460125184" TargetMode="External" /><Relationship Id="rId39" Type="http://schemas.openxmlformats.org/officeDocument/2006/relationships/hyperlink" Target="https://twitter.com/#!/hustlernature/status/1160930028760121346" TargetMode="External" /><Relationship Id="rId40" Type="http://schemas.openxmlformats.org/officeDocument/2006/relationships/hyperlink" Target="https://twitter.com/#!/hustlernature/status/1164609781711036417" TargetMode="External" /><Relationship Id="rId41" Type="http://schemas.openxmlformats.org/officeDocument/2006/relationships/hyperlink" Target="https://twitter.com/#!/janettebolton15/status/1165312911230820354" TargetMode="External" /><Relationship Id="rId42" Type="http://schemas.openxmlformats.org/officeDocument/2006/relationships/hyperlink" Target="https://twitter.com/#!/genuine_lerato/status/1171119486071689216" TargetMode="External" /><Relationship Id="rId43" Type="http://schemas.openxmlformats.org/officeDocument/2006/relationships/hyperlink" Target="https://twitter.com/#!/crowdfire/status/842433042174115840" TargetMode="External" /><Relationship Id="rId44" Type="http://schemas.openxmlformats.org/officeDocument/2006/relationships/hyperlink" Target="https://twitter.com/#!/th3songwrit3r/status/1175924769201512449" TargetMode="External" /><Relationship Id="rId45" Type="http://schemas.openxmlformats.org/officeDocument/2006/relationships/hyperlink" Target="https://twitter.com/#!/th3songwrit3r/status/1175924769201512449" TargetMode="External" /><Relationship Id="rId46" Type="http://schemas.openxmlformats.org/officeDocument/2006/relationships/hyperlink" Target="https://twitter.com/#!/tracy19671/status/1176773263520935936" TargetMode="External" /><Relationship Id="rId47" Type="http://schemas.openxmlformats.org/officeDocument/2006/relationships/hyperlink" Target="https://twitter.com/#!/askjudihays/status/1179804276740296704" TargetMode="External" /><Relationship Id="rId48" Type="http://schemas.openxmlformats.org/officeDocument/2006/relationships/hyperlink" Target="https://twitter.com/#!/madalynsklar/status/1179804254648901632" TargetMode="External" /><Relationship Id="rId49" Type="http://schemas.openxmlformats.org/officeDocument/2006/relationships/hyperlink" Target="https://twitter.com/#!/joanarssousa/status/1179804384299032576" TargetMode="External" /><Relationship Id="rId50" Type="http://schemas.openxmlformats.org/officeDocument/2006/relationships/hyperlink" Target="https://twitter.com/#!/crowdfire/status/948962346101166080" TargetMode="External" /><Relationship Id="rId51" Type="http://schemas.openxmlformats.org/officeDocument/2006/relationships/hyperlink" Target="https://twitter.com/#!/janvijoyce/status/1189455275918381056" TargetMode="External" /><Relationship Id="rId52" Type="http://schemas.openxmlformats.org/officeDocument/2006/relationships/hyperlink" Target="https://twitter.com/#!/kamohelo_mosia/status/716633947480985602" TargetMode="External" /><Relationship Id="rId53" Type="http://schemas.openxmlformats.org/officeDocument/2006/relationships/hyperlink" Target="https://twitter.com/#!/natyssb/status/1189562275075710976" TargetMode="External" /><Relationship Id="rId54" Type="http://schemas.openxmlformats.org/officeDocument/2006/relationships/hyperlink" Target="https://twitter.com/#!/crowdfire/status/865255688448167936" TargetMode="External" /><Relationship Id="rId55" Type="http://schemas.openxmlformats.org/officeDocument/2006/relationships/hyperlink" Target="https://twitter.com/#!/f_bin_rshash/status/1190880472928333824" TargetMode="External" /><Relationship Id="rId56" Type="http://schemas.openxmlformats.org/officeDocument/2006/relationships/comments" Target="../comments1.xml" /><Relationship Id="rId57" Type="http://schemas.openxmlformats.org/officeDocument/2006/relationships/vmlDrawing" Target="../drawings/vmlDrawing1.vml" /><Relationship Id="rId58" Type="http://schemas.openxmlformats.org/officeDocument/2006/relationships/table" Target="../tables/table1.xml" /><Relationship Id="rId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59710098085699584" TargetMode="External" /><Relationship Id="rId2" Type="http://schemas.openxmlformats.org/officeDocument/2006/relationships/hyperlink" Target="https://twitter.com/i/web/status/1176773263520935936" TargetMode="External" /><Relationship Id="rId3" Type="http://schemas.openxmlformats.org/officeDocument/2006/relationships/hyperlink" Target="http://www.madalynsklar.com/2016/09/21/the-very-best-twitter-chats-for-social-media-marketing/" TargetMode="External" /><Relationship Id="rId4" Type="http://schemas.openxmlformats.org/officeDocument/2006/relationships/hyperlink" Target="https://pbs.twimg.com/media/EB3NGbjWsAAiHSi.jpg" TargetMode="External" /><Relationship Id="rId5" Type="http://schemas.openxmlformats.org/officeDocument/2006/relationships/hyperlink" Target="https://pbs.twimg.com/media/EB7kTWNXoAAfsyZ.jpg" TargetMode="External" /><Relationship Id="rId6" Type="http://schemas.openxmlformats.org/officeDocument/2006/relationships/hyperlink" Target="https://pbs.twimg.com/media/ECmGa5SXkAIiTA4.jpg" TargetMode="External" /><Relationship Id="rId7" Type="http://schemas.openxmlformats.org/officeDocument/2006/relationships/hyperlink" Target="https://pbs.twimg.com/media/ECwF6FrXUAEExS9.jpg" TargetMode="External" /><Relationship Id="rId8" Type="http://schemas.openxmlformats.org/officeDocument/2006/relationships/hyperlink" Target="https://pbs.twimg.com/tweet_video_thumb/C7DsXRQWYAAaj_a.jpg" TargetMode="External" /><Relationship Id="rId9" Type="http://schemas.openxmlformats.org/officeDocument/2006/relationships/hyperlink" Target="https://pbs.twimg.com/tweet_video_thumb/C7DsXRQWYAAaj_a.jpg" TargetMode="External" /><Relationship Id="rId10" Type="http://schemas.openxmlformats.org/officeDocument/2006/relationships/hyperlink" Target="https://pbs.twimg.com/tweet_video_thumb/C7DsXRQWYAAaj_a.jpg" TargetMode="External" /><Relationship Id="rId11" Type="http://schemas.openxmlformats.org/officeDocument/2006/relationships/hyperlink" Target="https://pbs.twimg.com/media/EF-Bt6FXoAgoxLt.jpg" TargetMode="External" /><Relationship Id="rId12" Type="http://schemas.openxmlformats.org/officeDocument/2006/relationships/hyperlink" Target="https://pbs.twimg.com/tweet_video_thumb/DStkLQeUMAAwmE0.jpg" TargetMode="External" /><Relationship Id="rId13" Type="http://schemas.openxmlformats.org/officeDocument/2006/relationships/hyperlink" Target="https://pbs.twimg.com/tweet_video_thumb/DStkLQeUMAAwmE0.jpg" TargetMode="External" /><Relationship Id="rId14" Type="http://schemas.openxmlformats.org/officeDocument/2006/relationships/hyperlink" Target="https://pbs.twimg.com/media/DAIBdjQXkAACMIq.png" TargetMode="External" /><Relationship Id="rId15" Type="http://schemas.openxmlformats.org/officeDocument/2006/relationships/hyperlink" Target="https://pbs.twimg.com/media/DAIBdjQXkAACMIq.png" TargetMode="External" /><Relationship Id="rId16" Type="http://schemas.openxmlformats.org/officeDocument/2006/relationships/hyperlink" Target="http://pbs.twimg.com/profile_images/882906503128031232/eXj44TqJ_normal.jpg" TargetMode="External" /><Relationship Id="rId17" Type="http://schemas.openxmlformats.org/officeDocument/2006/relationships/hyperlink" Target="https://pbs.twimg.com/media/EB3NGbjWsAAiHSi.jpg" TargetMode="External" /><Relationship Id="rId18" Type="http://schemas.openxmlformats.org/officeDocument/2006/relationships/hyperlink" Target="https://pbs.twimg.com/media/EB7kTWNXoAAfsyZ.jpg" TargetMode="External" /><Relationship Id="rId19" Type="http://schemas.openxmlformats.org/officeDocument/2006/relationships/hyperlink" Target="http://pbs.twimg.com/profile_images/1112903143044468736/kYX8FghC_normal.jpg" TargetMode="External" /><Relationship Id="rId20" Type="http://schemas.openxmlformats.org/officeDocument/2006/relationships/hyperlink" Target="https://pbs.twimg.com/media/ECmGa5SXkAIiTA4.jpg" TargetMode="External" /><Relationship Id="rId21" Type="http://schemas.openxmlformats.org/officeDocument/2006/relationships/hyperlink" Target="https://pbs.twimg.com/media/ECwF6FrXUAEExS9.jpg" TargetMode="External" /><Relationship Id="rId22" Type="http://schemas.openxmlformats.org/officeDocument/2006/relationships/hyperlink" Target="http://pbs.twimg.com/profile_images/1169915349585862656/2YftyKPm_normal.jpg" TargetMode="External" /><Relationship Id="rId23" Type="http://schemas.openxmlformats.org/officeDocument/2006/relationships/hyperlink" Target="https://pbs.twimg.com/tweet_video_thumb/C7DsXRQWYAAaj_a.jpg" TargetMode="External" /><Relationship Id="rId24" Type="http://schemas.openxmlformats.org/officeDocument/2006/relationships/hyperlink" Target="https://pbs.twimg.com/tweet_video_thumb/C7DsXRQWYAAaj_a.jpg" TargetMode="External" /><Relationship Id="rId25" Type="http://schemas.openxmlformats.org/officeDocument/2006/relationships/hyperlink" Target="https://pbs.twimg.com/tweet_video_thumb/C7DsXRQWYAAaj_a.jpg" TargetMode="External" /><Relationship Id="rId26" Type="http://schemas.openxmlformats.org/officeDocument/2006/relationships/hyperlink" Target="http://pbs.twimg.com/profile_images/842957932463620096/VMYTGfjD_normal.jpg" TargetMode="External" /><Relationship Id="rId27" Type="http://schemas.openxmlformats.org/officeDocument/2006/relationships/hyperlink" Target="http://pbs.twimg.com/profile_images/1034502335672737792/c9ln_mNt_normal.jpg" TargetMode="External" /><Relationship Id="rId28" Type="http://schemas.openxmlformats.org/officeDocument/2006/relationships/hyperlink" Target="https://pbs.twimg.com/media/EF-Bt6FXoAgoxLt.jpg" TargetMode="External" /><Relationship Id="rId29" Type="http://schemas.openxmlformats.org/officeDocument/2006/relationships/hyperlink" Target="http://pbs.twimg.com/profile_images/1154880080683905024/0RLIBFet_normal.jpg" TargetMode="External" /><Relationship Id="rId30" Type="http://schemas.openxmlformats.org/officeDocument/2006/relationships/hyperlink" Target="https://pbs.twimg.com/tweet_video_thumb/DStkLQeUMAAwmE0.jpg" TargetMode="External" /><Relationship Id="rId31" Type="http://schemas.openxmlformats.org/officeDocument/2006/relationships/hyperlink" Target="https://pbs.twimg.com/tweet_video_thumb/DStkLQeUMAAwmE0.jpg" TargetMode="External" /><Relationship Id="rId32" Type="http://schemas.openxmlformats.org/officeDocument/2006/relationships/hyperlink" Target="http://pbs.twimg.com/profile_images/618478053837139968/NGI7tTaA_normal.jpg" TargetMode="External" /><Relationship Id="rId33" Type="http://schemas.openxmlformats.org/officeDocument/2006/relationships/hyperlink" Target="http://pbs.twimg.com/profile_images/645482549272313856/VDymfuDB_normal.jpg" TargetMode="External" /><Relationship Id="rId34" Type="http://schemas.openxmlformats.org/officeDocument/2006/relationships/hyperlink" Target="https://pbs.twimg.com/media/DAIBdjQXkAACMIq.png" TargetMode="External" /><Relationship Id="rId35" Type="http://schemas.openxmlformats.org/officeDocument/2006/relationships/hyperlink" Target="https://pbs.twimg.com/media/DAIBdjQXkAACMIq.png" TargetMode="External" /><Relationship Id="rId36" Type="http://schemas.openxmlformats.org/officeDocument/2006/relationships/hyperlink" Target="https://twitter.com/#!/thecoolzephyr/status/1159710098085699584" TargetMode="External" /><Relationship Id="rId37" Type="http://schemas.openxmlformats.org/officeDocument/2006/relationships/hyperlink" Target="https://twitter.com/#!/paulapuckett16/status/1161309802280181760" TargetMode="External" /><Relationship Id="rId38" Type="http://schemas.openxmlformats.org/officeDocument/2006/relationships/hyperlink" Target="https://twitter.com/#!/shannonwarfiel3/status/1161616798460125184" TargetMode="External" /><Relationship Id="rId39" Type="http://schemas.openxmlformats.org/officeDocument/2006/relationships/hyperlink" Target="https://twitter.com/#!/hustlernature/status/1160930028760121346" TargetMode="External" /><Relationship Id="rId40" Type="http://schemas.openxmlformats.org/officeDocument/2006/relationships/hyperlink" Target="https://twitter.com/#!/hustlernature/status/1164609781711036417" TargetMode="External" /><Relationship Id="rId41" Type="http://schemas.openxmlformats.org/officeDocument/2006/relationships/hyperlink" Target="https://twitter.com/#!/janettebolton15/status/1165312911230820354" TargetMode="External" /><Relationship Id="rId42" Type="http://schemas.openxmlformats.org/officeDocument/2006/relationships/hyperlink" Target="https://twitter.com/#!/genuine_lerato/status/1171119486071689216" TargetMode="External" /><Relationship Id="rId43" Type="http://schemas.openxmlformats.org/officeDocument/2006/relationships/hyperlink" Target="https://twitter.com/#!/crowdfire/status/842433042174115840" TargetMode="External" /><Relationship Id="rId44" Type="http://schemas.openxmlformats.org/officeDocument/2006/relationships/hyperlink" Target="https://twitter.com/#!/th3songwrit3r/status/1175924769201512449" TargetMode="External" /><Relationship Id="rId45" Type="http://schemas.openxmlformats.org/officeDocument/2006/relationships/hyperlink" Target="https://twitter.com/#!/th3songwrit3r/status/1175924769201512449" TargetMode="External" /><Relationship Id="rId46" Type="http://schemas.openxmlformats.org/officeDocument/2006/relationships/hyperlink" Target="https://twitter.com/#!/tracy19671/status/1176773263520935936" TargetMode="External" /><Relationship Id="rId47" Type="http://schemas.openxmlformats.org/officeDocument/2006/relationships/hyperlink" Target="https://twitter.com/#!/askjudihays/status/1179804276740296704" TargetMode="External" /><Relationship Id="rId48" Type="http://schemas.openxmlformats.org/officeDocument/2006/relationships/hyperlink" Target="https://twitter.com/#!/madalynsklar/status/1179804254648901632" TargetMode="External" /><Relationship Id="rId49" Type="http://schemas.openxmlformats.org/officeDocument/2006/relationships/hyperlink" Target="https://twitter.com/#!/joanarssousa/status/1179804384299032576" TargetMode="External" /><Relationship Id="rId50" Type="http://schemas.openxmlformats.org/officeDocument/2006/relationships/hyperlink" Target="https://twitter.com/#!/crowdfire/status/948962346101166080" TargetMode="External" /><Relationship Id="rId51" Type="http://schemas.openxmlformats.org/officeDocument/2006/relationships/hyperlink" Target="https://twitter.com/#!/janvijoyce/status/1189455275918381056" TargetMode="External" /><Relationship Id="rId52" Type="http://schemas.openxmlformats.org/officeDocument/2006/relationships/hyperlink" Target="https://twitter.com/#!/kamohelo_mosia/status/716633947480985602" TargetMode="External" /><Relationship Id="rId53" Type="http://schemas.openxmlformats.org/officeDocument/2006/relationships/hyperlink" Target="https://twitter.com/#!/natyssb/status/1189562275075710976" TargetMode="External" /><Relationship Id="rId54" Type="http://schemas.openxmlformats.org/officeDocument/2006/relationships/hyperlink" Target="https://twitter.com/#!/crowdfire/status/865255688448167936" TargetMode="External" /><Relationship Id="rId55" Type="http://schemas.openxmlformats.org/officeDocument/2006/relationships/hyperlink" Target="https://twitter.com/#!/f_bin_rshash/status/1190880472928333824" TargetMode="External" /><Relationship Id="rId56" Type="http://schemas.openxmlformats.org/officeDocument/2006/relationships/comments" Target="../comments13.xml" /><Relationship Id="rId57" Type="http://schemas.openxmlformats.org/officeDocument/2006/relationships/vmlDrawing" Target="../drawings/vmlDrawing6.vml" /><Relationship Id="rId58" Type="http://schemas.openxmlformats.org/officeDocument/2006/relationships/table" Target="../tables/table23.xml" /><Relationship Id="rId5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BFDHSBmqA" TargetMode="External" /><Relationship Id="rId2" Type="http://schemas.openxmlformats.org/officeDocument/2006/relationships/hyperlink" Target="https://t.co/5cuIQcsf3N" TargetMode="External" /><Relationship Id="rId3" Type="http://schemas.openxmlformats.org/officeDocument/2006/relationships/hyperlink" Target="https://t.co/I7K7H9HWyn" TargetMode="External" /><Relationship Id="rId4" Type="http://schemas.openxmlformats.org/officeDocument/2006/relationships/hyperlink" Target="https://t.co/Oaeqp32FDf" TargetMode="External" /><Relationship Id="rId5" Type="http://schemas.openxmlformats.org/officeDocument/2006/relationships/hyperlink" Target="https://t.co/fucNg21Cnc" TargetMode="External" /><Relationship Id="rId6" Type="http://schemas.openxmlformats.org/officeDocument/2006/relationships/hyperlink" Target="https://www.smule.com/recording/idina-menzel-from-disneys-frozen-let-it-go/1383157451_1733925280/ens" TargetMode="External" /><Relationship Id="rId7" Type="http://schemas.openxmlformats.org/officeDocument/2006/relationships/hyperlink" Target="https://pbs.twimg.com/profile_banners/35721190/1463133137" TargetMode="External" /><Relationship Id="rId8" Type="http://schemas.openxmlformats.org/officeDocument/2006/relationships/hyperlink" Target="https://pbs.twimg.com/profile_banners/3882077653/1572830579" TargetMode="External" /><Relationship Id="rId9" Type="http://schemas.openxmlformats.org/officeDocument/2006/relationships/hyperlink" Target="https://pbs.twimg.com/profile_banners/103550181/1566886572" TargetMode="External" /><Relationship Id="rId10" Type="http://schemas.openxmlformats.org/officeDocument/2006/relationships/hyperlink" Target="https://pbs.twimg.com/profile_banners/1160287989588733953/1566035952" TargetMode="External" /><Relationship Id="rId11" Type="http://schemas.openxmlformats.org/officeDocument/2006/relationships/hyperlink" Target="https://pbs.twimg.com/profile_banners/2977694038/1566908379" TargetMode="External" /><Relationship Id="rId12" Type="http://schemas.openxmlformats.org/officeDocument/2006/relationships/hyperlink" Target="https://pbs.twimg.com/profile_banners/3117185813/1436586334" TargetMode="External" /><Relationship Id="rId13" Type="http://schemas.openxmlformats.org/officeDocument/2006/relationships/hyperlink" Target="https://pbs.twimg.com/profile_banners/348211642/1403569952" TargetMode="External" /><Relationship Id="rId14" Type="http://schemas.openxmlformats.org/officeDocument/2006/relationships/hyperlink" Target="https://pbs.twimg.com/profile_banners/840644042719399936/1489812311" TargetMode="External" /><Relationship Id="rId15" Type="http://schemas.openxmlformats.org/officeDocument/2006/relationships/hyperlink" Target="https://pbs.twimg.com/profile_banners/339919941/1565323340" TargetMode="External" /><Relationship Id="rId16" Type="http://schemas.openxmlformats.org/officeDocument/2006/relationships/hyperlink" Target="https://pbs.twimg.com/profile_banners/14164297/1485550174" TargetMode="External" /><Relationship Id="rId17" Type="http://schemas.openxmlformats.org/officeDocument/2006/relationships/hyperlink" Target="https://pbs.twimg.com/profile_banners/19612753/1553013734" TargetMode="External" /><Relationship Id="rId18" Type="http://schemas.openxmlformats.org/officeDocument/2006/relationships/hyperlink" Target="https://pbs.twimg.com/profile_banners/772034606144983040/1507882162" TargetMode="External" /><Relationship Id="rId19" Type="http://schemas.openxmlformats.org/officeDocument/2006/relationships/hyperlink" Target="https://pbs.twimg.com/profile_banners/235559330/1480710637" TargetMode="External" /><Relationship Id="rId20" Type="http://schemas.openxmlformats.org/officeDocument/2006/relationships/hyperlink" Target="https://pbs.twimg.com/profile_banners/1043722986828836864/1545432179" TargetMode="External" /><Relationship Id="rId21" Type="http://schemas.openxmlformats.org/officeDocument/2006/relationships/hyperlink" Target="http://abs.twimg.com/images/themes/theme19/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4/bg.gif"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9/bg.gif" TargetMode="External" /><Relationship Id="rId27" Type="http://schemas.openxmlformats.org/officeDocument/2006/relationships/hyperlink" Target="http://abs.twimg.com/images/themes/theme13/bg.gif" TargetMode="External" /><Relationship Id="rId28" Type="http://schemas.openxmlformats.org/officeDocument/2006/relationships/hyperlink" Target="http://abs.twimg.com/images/themes/theme14/bg.gif" TargetMode="External" /><Relationship Id="rId29" Type="http://schemas.openxmlformats.org/officeDocument/2006/relationships/hyperlink" Target="http://abs.twimg.com/images/themes/theme14/bg.gif" TargetMode="External" /><Relationship Id="rId30" Type="http://schemas.openxmlformats.org/officeDocument/2006/relationships/hyperlink" Target="http://abs.twimg.com/images/themes/theme10/bg.gif" TargetMode="External" /><Relationship Id="rId31" Type="http://schemas.openxmlformats.org/officeDocument/2006/relationships/hyperlink" Target="http://pbs.twimg.com/profile_images/882906503128031232/eXj44TqJ_normal.jpg" TargetMode="External" /><Relationship Id="rId32" Type="http://schemas.openxmlformats.org/officeDocument/2006/relationships/hyperlink" Target="http://pbs.twimg.com/profile_images/1160208478469808128/UOCI_Let_normal.jpg" TargetMode="External" /><Relationship Id="rId33" Type="http://schemas.openxmlformats.org/officeDocument/2006/relationships/hyperlink" Target="http://pbs.twimg.com/profile_images/1157660996393197569/p-Bnon3p_normal.jpg" TargetMode="External" /><Relationship Id="rId34" Type="http://schemas.openxmlformats.org/officeDocument/2006/relationships/hyperlink" Target="http://pbs.twimg.com/profile_images/1112903143044468736/kYX8FghC_normal.jpg" TargetMode="External" /><Relationship Id="rId35" Type="http://schemas.openxmlformats.org/officeDocument/2006/relationships/hyperlink" Target="http://pbs.twimg.com/profile_images/1154282406033018881/kCJr-tRP_normal.png" TargetMode="External" /><Relationship Id="rId36" Type="http://schemas.openxmlformats.org/officeDocument/2006/relationships/hyperlink" Target="http://pbs.twimg.com/profile_images/1162665138564079618/I74W0Vcx_normal.jpg" TargetMode="External" /><Relationship Id="rId37" Type="http://schemas.openxmlformats.org/officeDocument/2006/relationships/hyperlink" Target="http://pbs.twimg.com/profile_images/1169915349585862656/2YftyKPm_normal.jpg" TargetMode="External" /><Relationship Id="rId38" Type="http://schemas.openxmlformats.org/officeDocument/2006/relationships/hyperlink" Target="http://pbs.twimg.com/profile_images/618478053837139968/NGI7tTaA_normal.jpg" TargetMode="External" /><Relationship Id="rId39" Type="http://schemas.openxmlformats.org/officeDocument/2006/relationships/hyperlink" Target="http://pbs.twimg.com/profile_images/707178876850409472/n1m0NccN_normal.jpg" TargetMode="External" /><Relationship Id="rId40" Type="http://schemas.openxmlformats.org/officeDocument/2006/relationships/hyperlink" Target="http://pbs.twimg.com/profile_images/1175915693595930625/tqbgIQCr_normal.jpg" TargetMode="External" /><Relationship Id="rId41" Type="http://schemas.openxmlformats.org/officeDocument/2006/relationships/hyperlink" Target="http://pbs.twimg.com/profile_images/842957932463620096/VMYTGfjD_normal.jpg" TargetMode="External" /><Relationship Id="rId42" Type="http://schemas.openxmlformats.org/officeDocument/2006/relationships/hyperlink" Target="http://pbs.twimg.com/profile_images/1034502335672737792/c9ln_mNt_normal.jpg" TargetMode="External" /><Relationship Id="rId43" Type="http://schemas.openxmlformats.org/officeDocument/2006/relationships/hyperlink" Target="http://pbs.twimg.com/profile_images/971518376076984320/eQdX_nIQ_normal.jpg" TargetMode="External" /><Relationship Id="rId44" Type="http://schemas.openxmlformats.org/officeDocument/2006/relationships/hyperlink" Target="http://pbs.twimg.com/profile_images/1154880080683905024/0RLIBFet_normal.jpg" TargetMode="External" /><Relationship Id="rId45" Type="http://schemas.openxmlformats.org/officeDocument/2006/relationships/hyperlink" Target="http://pbs.twimg.com/profile_images/1148900021519167488/KJfjgDzP_normal.jpg" TargetMode="External" /><Relationship Id="rId46" Type="http://schemas.openxmlformats.org/officeDocument/2006/relationships/hyperlink" Target="http://pbs.twimg.com/profile_images/645482549272313856/VDymfuDB_normal.jpg" TargetMode="External" /><Relationship Id="rId47" Type="http://schemas.openxmlformats.org/officeDocument/2006/relationships/hyperlink" Target="http://pbs.twimg.com/profile_images/1129554235941462017/0QX4yZE1_normal.jpg" TargetMode="External" /><Relationship Id="rId48" Type="http://schemas.openxmlformats.org/officeDocument/2006/relationships/hyperlink" Target="https://twitter.com/thecoolzephyr" TargetMode="External" /><Relationship Id="rId49" Type="http://schemas.openxmlformats.org/officeDocument/2006/relationships/hyperlink" Target="https://twitter.com/paulapuckett16" TargetMode="External" /><Relationship Id="rId50" Type="http://schemas.openxmlformats.org/officeDocument/2006/relationships/hyperlink" Target="https://twitter.com/shannonwarfiel3" TargetMode="External" /><Relationship Id="rId51" Type="http://schemas.openxmlformats.org/officeDocument/2006/relationships/hyperlink" Target="https://twitter.com/hustlernature" TargetMode="External" /><Relationship Id="rId52" Type="http://schemas.openxmlformats.org/officeDocument/2006/relationships/hyperlink" Target="https://twitter.com/crowdfire" TargetMode="External" /><Relationship Id="rId53" Type="http://schemas.openxmlformats.org/officeDocument/2006/relationships/hyperlink" Target="https://twitter.com/janettebolton15" TargetMode="External" /><Relationship Id="rId54" Type="http://schemas.openxmlformats.org/officeDocument/2006/relationships/hyperlink" Target="https://twitter.com/genuine_lerato" TargetMode="External" /><Relationship Id="rId55" Type="http://schemas.openxmlformats.org/officeDocument/2006/relationships/hyperlink" Target="https://twitter.com/kamohelo_mosia" TargetMode="External" /><Relationship Id="rId56" Type="http://schemas.openxmlformats.org/officeDocument/2006/relationships/hyperlink" Target="https://twitter.com/th3songwriter" TargetMode="External" /><Relationship Id="rId57" Type="http://schemas.openxmlformats.org/officeDocument/2006/relationships/hyperlink" Target="https://twitter.com/th3songwrit3r" TargetMode="External" /><Relationship Id="rId58" Type="http://schemas.openxmlformats.org/officeDocument/2006/relationships/hyperlink" Target="https://twitter.com/tracy19671" TargetMode="External" /><Relationship Id="rId59" Type="http://schemas.openxmlformats.org/officeDocument/2006/relationships/hyperlink" Target="https://twitter.com/askjudihays" TargetMode="External" /><Relationship Id="rId60" Type="http://schemas.openxmlformats.org/officeDocument/2006/relationships/hyperlink" Target="https://twitter.com/madalynsklar" TargetMode="External" /><Relationship Id="rId61" Type="http://schemas.openxmlformats.org/officeDocument/2006/relationships/hyperlink" Target="https://twitter.com/joanarssousa" TargetMode="External" /><Relationship Id="rId62" Type="http://schemas.openxmlformats.org/officeDocument/2006/relationships/hyperlink" Target="https://twitter.com/janvijoyce" TargetMode="External" /><Relationship Id="rId63" Type="http://schemas.openxmlformats.org/officeDocument/2006/relationships/hyperlink" Target="https://twitter.com/natyssb" TargetMode="External" /><Relationship Id="rId64" Type="http://schemas.openxmlformats.org/officeDocument/2006/relationships/hyperlink" Target="https://twitter.com/f_bin_rshash" TargetMode="External" /><Relationship Id="rId65" Type="http://schemas.openxmlformats.org/officeDocument/2006/relationships/comments" Target="../comments2.xml" /><Relationship Id="rId66" Type="http://schemas.openxmlformats.org/officeDocument/2006/relationships/vmlDrawing" Target="../drawings/vmlDrawing2.vml" /><Relationship Id="rId67" Type="http://schemas.openxmlformats.org/officeDocument/2006/relationships/table" Target="../tables/table2.xml" /><Relationship Id="rId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adalynsklar.com/2016/09/21/the-very-best-twitter-chats-for-social-media-marketing/" TargetMode="External" /><Relationship Id="rId2" Type="http://schemas.openxmlformats.org/officeDocument/2006/relationships/hyperlink" Target="https://twitter.com/i/web/status/1176773263520935936" TargetMode="External" /><Relationship Id="rId3" Type="http://schemas.openxmlformats.org/officeDocument/2006/relationships/hyperlink" Target="https://twitter.com/i/web/status/1159710098085699584" TargetMode="External" /><Relationship Id="rId4" Type="http://schemas.openxmlformats.org/officeDocument/2006/relationships/hyperlink" Target="https://twitter.com/i/web/status/1159710098085699584" TargetMode="External" /><Relationship Id="rId5" Type="http://schemas.openxmlformats.org/officeDocument/2006/relationships/hyperlink" Target="https://twitter.com/i/web/status/1176773263520935936" TargetMode="External" /><Relationship Id="rId6" Type="http://schemas.openxmlformats.org/officeDocument/2006/relationships/hyperlink" Target="http://www.madalynsklar.com/2016/09/21/the-very-best-twitter-chats-for-social-media-marketing/" TargetMode="External" /><Relationship Id="rId7" Type="http://schemas.openxmlformats.org/officeDocument/2006/relationships/table" Target="../tables/table11.xml" /><Relationship Id="rId8" Type="http://schemas.openxmlformats.org/officeDocument/2006/relationships/table" Target="../tables/table12.xml" /><Relationship Id="rId9" Type="http://schemas.openxmlformats.org/officeDocument/2006/relationships/table" Target="../tables/table13.xml" /><Relationship Id="rId10" Type="http://schemas.openxmlformats.org/officeDocument/2006/relationships/table" Target="../tables/table14.xml" /><Relationship Id="rId11" Type="http://schemas.openxmlformats.org/officeDocument/2006/relationships/table" Target="../tables/table15.xm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507</v>
      </c>
      <c r="BB2" s="13" t="s">
        <v>517</v>
      </c>
      <c r="BC2" s="13" t="s">
        <v>518</v>
      </c>
      <c r="BD2" s="67" t="s">
        <v>738</v>
      </c>
      <c r="BE2" s="67" t="s">
        <v>739</v>
      </c>
      <c r="BF2" s="67" t="s">
        <v>740</v>
      </c>
      <c r="BG2" s="67" t="s">
        <v>741</v>
      </c>
      <c r="BH2" s="67" t="s">
        <v>742</v>
      </c>
      <c r="BI2" s="67" t="s">
        <v>743</v>
      </c>
      <c r="BJ2" s="67" t="s">
        <v>744</v>
      </c>
      <c r="BK2" s="67" t="s">
        <v>745</v>
      </c>
      <c r="BL2" s="67" t="s">
        <v>746</v>
      </c>
    </row>
    <row r="3" spans="1:64" ht="15" customHeight="1">
      <c r="A3" s="84" t="s">
        <v>212</v>
      </c>
      <c r="B3" s="84" t="s">
        <v>212</v>
      </c>
      <c r="C3" s="53" t="s">
        <v>786</v>
      </c>
      <c r="D3" s="54">
        <v>3</v>
      </c>
      <c r="E3" s="65" t="s">
        <v>132</v>
      </c>
      <c r="F3" s="55">
        <v>35</v>
      </c>
      <c r="G3" s="53"/>
      <c r="H3" s="57"/>
      <c r="I3" s="56"/>
      <c r="J3" s="56"/>
      <c r="K3" s="36" t="s">
        <v>65</v>
      </c>
      <c r="L3" s="62">
        <v>3</v>
      </c>
      <c r="M3" s="62"/>
      <c r="N3" s="63"/>
      <c r="O3" s="85" t="s">
        <v>176</v>
      </c>
      <c r="P3" s="87">
        <v>43686.261666666665</v>
      </c>
      <c r="Q3" s="85" t="s">
        <v>231</v>
      </c>
      <c r="R3" s="89" t="s">
        <v>248</v>
      </c>
      <c r="S3" s="85" t="s">
        <v>251</v>
      </c>
      <c r="T3" s="85"/>
      <c r="U3" s="85"/>
      <c r="V3" s="89" t="s">
        <v>267</v>
      </c>
      <c r="W3" s="87">
        <v>43686.261666666665</v>
      </c>
      <c r="X3" s="89" t="s">
        <v>275</v>
      </c>
      <c r="Y3" s="85"/>
      <c r="Z3" s="85"/>
      <c r="AA3" s="91" t="s">
        <v>294</v>
      </c>
      <c r="AB3" s="85"/>
      <c r="AC3" s="85" t="b">
        <v>0</v>
      </c>
      <c r="AD3" s="85">
        <v>0</v>
      </c>
      <c r="AE3" s="91" t="s">
        <v>317</v>
      </c>
      <c r="AF3" s="85" t="b">
        <v>0</v>
      </c>
      <c r="AG3" s="85" t="s">
        <v>321</v>
      </c>
      <c r="AH3" s="85"/>
      <c r="AI3" s="91" t="s">
        <v>317</v>
      </c>
      <c r="AJ3" s="85" t="b">
        <v>0</v>
      </c>
      <c r="AK3" s="85">
        <v>0</v>
      </c>
      <c r="AL3" s="91" t="s">
        <v>317</v>
      </c>
      <c r="AM3" s="85" t="s">
        <v>324</v>
      </c>
      <c r="AN3" s="85" t="b">
        <v>1</v>
      </c>
      <c r="AO3" s="91" t="s">
        <v>294</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1</v>
      </c>
      <c r="BE3" s="52">
        <v>5.2631578947368425</v>
      </c>
      <c r="BF3" s="51">
        <v>0</v>
      </c>
      <c r="BG3" s="52">
        <v>0</v>
      </c>
      <c r="BH3" s="51">
        <v>0</v>
      </c>
      <c r="BI3" s="52">
        <v>0</v>
      </c>
      <c r="BJ3" s="51">
        <v>18</v>
      </c>
      <c r="BK3" s="52">
        <v>94.73684210526316</v>
      </c>
      <c r="BL3" s="51">
        <v>19</v>
      </c>
    </row>
    <row r="4" spans="1:64" ht="15" customHeight="1">
      <c r="A4" s="84" t="s">
        <v>213</v>
      </c>
      <c r="B4" s="84" t="s">
        <v>213</v>
      </c>
      <c r="C4" s="53" t="s">
        <v>786</v>
      </c>
      <c r="D4" s="54">
        <v>3</v>
      </c>
      <c r="E4" s="65" t="s">
        <v>132</v>
      </c>
      <c r="F4" s="55">
        <v>35</v>
      </c>
      <c r="G4" s="53"/>
      <c r="H4" s="57"/>
      <c r="I4" s="56"/>
      <c r="J4" s="56"/>
      <c r="K4" s="36" t="s">
        <v>65</v>
      </c>
      <c r="L4" s="83">
        <v>4</v>
      </c>
      <c r="M4" s="83"/>
      <c r="N4" s="63"/>
      <c r="O4" s="86" t="s">
        <v>176</v>
      </c>
      <c r="P4" s="88">
        <v>43690.67600694444</v>
      </c>
      <c r="Q4" s="86" t="s">
        <v>232</v>
      </c>
      <c r="R4" s="86"/>
      <c r="S4" s="86"/>
      <c r="T4" s="86" t="s">
        <v>253</v>
      </c>
      <c r="U4" s="90" t="s">
        <v>259</v>
      </c>
      <c r="V4" s="90" t="s">
        <v>259</v>
      </c>
      <c r="W4" s="88">
        <v>43690.67600694444</v>
      </c>
      <c r="X4" s="90" t="s">
        <v>276</v>
      </c>
      <c r="Y4" s="86"/>
      <c r="Z4" s="86"/>
      <c r="AA4" s="92" t="s">
        <v>295</v>
      </c>
      <c r="AB4" s="86"/>
      <c r="AC4" s="86" t="b">
        <v>0</v>
      </c>
      <c r="AD4" s="86">
        <v>0</v>
      </c>
      <c r="AE4" s="92" t="s">
        <v>317</v>
      </c>
      <c r="AF4" s="86" t="b">
        <v>0</v>
      </c>
      <c r="AG4" s="86" t="s">
        <v>322</v>
      </c>
      <c r="AH4" s="86"/>
      <c r="AI4" s="92" t="s">
        <v>317</v>
      </c>
      <c r="AJ4" s="86" t="b">
        <v>0</v>
      </c>
      <c r="AK4" s="86">
        <v>0</v>
      </c>
      <c r="AL4" s="92" t="s">
        <v>317</v>
      </c>
      <c r="AM4" s="86" t="s">
        <v>324</v>
      </c>
      <c r="AN4" s="86" t="b">
        <v>0</v>
      </c>
      <c r="AO4" s="92" t="s">
        <v>295</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1</v>
      </c>
      <c r="BG4" s="52">
        <v>12.5</v>
      </c>
      <c r="BH4" s="51">
        <v>0</v>
      </c>
      <c r="BI4" s="52">
        <v>0</v>
      </c>
      <c r="BJ4" s="51">
        <v>7</v>
      </c>
      <c r="BK4" s="52">
        <v>87.5</v>
      </c>
      <c r="BL4" s="51">
        <v>8</v>
      </c>
    </row>
    <row r="5" spans="1:64" ht="45">
      <c r="A5" s="84" t="s">
        <v>214</v>
      </c>
      <c r="B5" s="84" t="s">
        <v>214</v>
      </c>
      <c r="C5" s="53" t="s">
        <v>786</v>
      </c>
      <c r="D5" s="54">
        <v>3</v>
      </c>
      <c r="E5" s="65" t="s">
        <v>132</v>
      </c>
      <c r="F5" s="55">
        <v>35</v>
      </c>
      <c r="G5" s="53"/>
      <c r="H5" s="57"/>
      <c r="I5" s="56"/>
      <c r="J5" s="56"/>
      <c r="K5" s="36" t="s">
        <v>65</v>
      </c>
      <c r="L5" s="83">
        <v>5</v>
      </c>
      <c r="M5" s="83"/>
      <c r="N5" s="63"/>
      <c r="O5" s="86" t="s">
        <v>176</v>
      </c>
      <c r="P5" s="88">
        <v>43691.52315972222</v>
      </c>
      <c r="Q5" s="86" t="s">
        <v>233</v>
      </c>
      <c r="R5" s="86"/>
      <c r="S5" s="86"/>
      <c r="T5" s="86" t="s">
        <v>253</v>
      </c>
      <c r="U5" s="90" t="s">
        <v>260</v>
      </c>
      <c r="V5" s="90" t="s">
        <v>260</v>
      </c>
      <c r="W5" s="88">
        <v>43691.52315972222</v>
      </c>
      <c r="X5" s="90" t="s">
        <v>277</v>
      </c>
      <c r="Y5" s="86"/>
      <c r="Z5" s="86"/>
      <c r="AA5" s="92" t="s">
        <v>296</v>
      </c>
      <c r="AB5" s="86"/>
      <c r="AC5" s="86" t="b">
        <v>0</v>
      </c>
      <c r="AD5" s="86">
        <v>1</v>
      </c>
      <c r="AE5" s="92" t="s">
        <v>317</v>
      </c>
      <c r="AF5" s="86" t="b">
        <v>0</v>
      </c>
      <c r="AG5" s="86" t="s">
        <v>322</v>
      </c>
      <c r="AH5" s="86"/>
      <c r="AI5" s="92" t="s">
        <v>317</v>
      </c>
      <c r="AJ5" s="86" t="b">
        <v>0</v>
      </c>
      <c r="AK5" s="86">
        <v>0</v>
      </c>
      <c r="AL5" s="92" t="s">
        <v>317</v>
      </c>
      <c r="AM5" s="86" t="s">
        <v>324</v>
      </c>
      <c r="AN5" s="86" t="b">
        <v>0</v>
      </c>
      <c r="AO5" s="92" t="s">
        <v>296</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1</v>
      </c>
      <c r="BG5" s="52">
        <v>12.5</v>
      </c>
      <c r="BH5" s="51">
        <v>0</v>
      </c>
      <c r="BI5" s="52">
        <v>0</v>
      </c>
      <c r="BJ5" s="51">
        <v>7</v>
      </c>
      <c r="BK5" s="52">
        <v>87.5</v>
      </c>
      <c r="BL5" s="51">
        <v>8</v>
      </c>
    </row>
    <row r="6" spans="1:64" ht="30">
      <c r="A6" s="84" t="s">
        <v>215</v>
      </c>
      <c r="B6" s="84" t="s">
        <v>218</v>
      </c>
      <c r="C6" s="53" t="s">
        <v>787</v>
      </c>
      <c r="D6" s="54">
        <v>3</v>
      </c>
      <c r="E6" s="65" t="s">
        <v>136</v>
      </c>
      <c r="F6" s="55">
        <v>35</v>
      </c>
      <c r="G6" s="53"/>
      <c r="H6" s="57"/>
      <c r="I6" s="56"/>
      <c r="J6" s="56"/>
      <c r="K6" s="36" t="s">
        <v>65</v>
      </c>
      <c r="L6" s="83">
        <v>6</v>
      </c>
      <c r="M6" s="83"/>
      <c r="N6" s="63"/>
      <c r="O6" s="86" t="s">
        <v>229</v>
      </c>
      <c r="P6" s="88">
        <v>43689.62803240741</v>
      </c>
      <c r="Q6" s="86" t="s">
        <v>234</v>
      </c>
      <c r="R6" s="86"/>
      <c r="S6" s="86"/>
      <c r="T6" s="86" t="s">
        <v>254</v>
      </c>
      <c r="U6" s="86"/>
      <c r="V6" s="90" t="s">
        <v>268</v>
      </c>
      <c r="W6" s="88">
        <v>43689.62803240741</v>
      </c>
      <c r="X6" s="90" t="s">
        <v>278</v>
      </c>
      <c r="Y6" s="86"/>
      <c r="Z6" s="86"/>
      <c r="AA6" s="92" t="s">
        <v>297</v>
      </c>
      <c r="AB6" s="92" t="s">
        <v>313</v>
      </c>
      <c r="AC6" s="86" t="b">
        <v>0</v>
      </c>
      <c r="AD6" s="86">
        <v>0</v>
      </c>
      <c r="AE6" s="92" t="s">
        <v>318</v>
      </c>
      <c r="AF6" s="86" t="b">
        <v>0</v>
      </c>
      <c r="AG6" s="86" t="s">
        <v>323</v>
      </c>
      <c r="AH6" s="86"/>
      <c r="AI6" s="92" t="s">
        <v>317</v>
      </c>
      <c r="AJ6" s="86" t="b">
        <v>0</v>
      </c>
      <c r="AK6" s="86">
        <v>0</v>
      </c>
      <c r="AL6" s="92" t="s">
        <v>317</v>
      </c>
      <c r="AM6" s="86" t="s">
        <v>325</v>
      </c>
      <c r="AN6" s="86" t="b">
        <v>0</v>
      </c>
      <c r="AO6" s="92" t="s">
        <v>313</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3</v>
      </c>
      <c r="BK6" s="52">
        <v>100</v>
      </c>
      <c r="BL6" s="51">
        <v>3</v>
      </c>
    </row>
    <row r="7" spans="1:64" ht="30">
      <c r="A7" s="84" t="s">
        <v>215</v>
      </c>
      <c r="B7" s="84" t="s">
        <v>218</v>
      </c>
      <c r="C7" s="53" t="s">
        <v>787</v>
      </c>
      <c r="D7" s="54">
        <v>3</v>
      </c>
      <c r="E7" s="65" t="s">
        <v>136</v>
      </c>
      <c r="F7" s="55">
        <v>35</v>
      </c>
      <c r="G7" s="53"/>
      <c r="H7" s="57"/>
      <c r="I7" s="56"/>
      <c r="J7" s="56"/>
      <c r="K7" s="36" t="s">
        <v>65</v>
      </c>
      <c r="L7" s="83">
        <v>7</v>
      </c>
      <c r="M7" s="83"/>
      <c r="N7" s="63"/>
      <c r="O7" s="86" t="s">
        <v>229</v>
      </c>
      <c r="P7" s="88">
        <v>43699.782222222224</v>
      </c>
      <c r="Q7" s="86" t="s">
        <v>235</v>
      </c>
      <c r="R7" s="86"/>
      <c r="S7" s="86"/>
      <c r="T7" s="86" t="s">
        <v>254</v>
      </c>
      <c r="U7" s="90" t="s">
        <v>261</v>
      </c>
      <c r="V7" s="90" t="s">
        <v>261</v>
      </c>
      <c r="W7" s="88">
        <v>43699.782222222224</v>
      </c>
      <c r="X7" s="90" t="s">
        <v>279</v>
      </c>
      <c r="Y7" s="86"/>
      <c r="Z7" s="86"/>
      <c r="AA7" s="92" t="s">
        <v>298</v>
      </c>
      <c r="AB7" s="92" t="s">
        <v>314</v>
      </c>
      <c r="AC7" s="86" t="b">
        <v>0</v>
      </c>
      <c r="AD7" s="86">
        <v>0</v>
      </c>
      <c r="AE7" s="92" t="s">
        <v>318</v>
      </c>
      <c r="AF7" s="86" t="b">
        <v>0</v>
      </c>
      <c r="AG7" s="86" t="s">
        <v>321</v>
      </c>
      <c r="AH7" s="86"/>
      <c r="AI7" s="92" t="s">
        <v>317</v>
      </c>
      <c r="AJ7" s="86" t="b">
        <v>0</v>
      </c>
      <c r="AK7" s="86">
        <v>0</v>
      </c>
      <c r="AL7" s="92" t="s">
        <v>317</v>
      </c>
      <c r="AM7" s="86" t="s">
        <v>325</v>
      </c>
      <c r="AN7" s="86" t="b">
        <v>0</v>
      </c>
      <c r="AO7" s="92" t="s">
        <v>314</v>
      </c>
      <c r="AP7" s="86" t="s">
        <v>176</v>
      </c>
      <c r="AQ7" s="86">
        <v>0</v>
      </c>
      <c r="AR7" s="86">
        <v>0</v>
      </c>
      <c r="AS7" s="86"/>
      <c r="AT7" s="86"/>
      <c r="AU7" s="86"/>
      <c r="AV7" s="86"/>
      <c r="AW7" s="86"/>
      <c r="AX7" s="86"/>
      <c r="AY7" s="86"/>
      <c r="AZ7" s="86"/>
      <c r="BA7">
        <v>2</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4</v>
      </c>
      <c r="BK7" s="52">
        <v>100</v>
      </c>
      <c r="BL7" s="51">
        <v>4</v>
      </c>
    </row>
    <row r="8" spans="1:64" ht="45">
      <c r="A8" s="84" t="s">
        <v>216</v>
      </c>
      <c r="B8" s="84" t="s">
        <v>216</v>
      </c>
      <c r="C8" s="53" t="s">
        <v>786</v>
      </c>
      <c r="D8" s="54">
        <v>3</v>
      </c>
      <c r="E8" s="65" t="s">
        <v>132</v>
      </c>
      <c r="F8" s="55">
        <v>35</v>
      </c>
      <c r="G8" s="53"/>
      <c r="H8" s="57"/>
      <c r="I8" s="56"/>
      <c r="J8" s="56"/>
      <c r="K8" s="36" t="s">
        <v>65</v>
      </c>
      <c r="L8" s="83">
        <v>8</v>
      </c>
      <c r="M8" s="83"/>
      <c r="N8" s="63"/>
      <c r="O8" s="86" t="s">
        <v>176</v>
      </c>
      <c r="P8" s="88">
        <v>43701.72248842593</v>
      </c>
      <c r="Q8" s="86" t="s">
        <v>236</v>
      </c>
      <c r="R8" s="86"/>
      <c r="S8" s="86"/>
      <c r="T8" s="86" t="s">
        <v>253</v>
      </c>
      <c r="U8" s="90" t="s">
        <v>262</v>
      </c>
      <c r="V8" s="90" t="s">
        <v>262</v>
      </c>
      <c r="W8" s="88">
        <v>43701.72248842593</v>
      </c>
      <c r="X8" s="90" t="s">
        <v>280</v>
      </c>
      <c r="Y8" s="86"/>
      <c r="Z8" s="86"/>
      <c r="AA8" s="92" t="s">
        <v>299</v>
      </c>
      <c r="AB8" s="86"/>
      <c r="AC8" s="86" t="b">
        <v>0</v>
      </c>
      <c r="AD8" s="86">
        <v>1</v>
      </c>
      <c r="AE8" s="92" t="s">
        <v>317</v>
      </c>
      <c r="AF8" s="86" t="b">
        <v>0</v>
      </c>
      <c r="AG8" s="86" t="s">
        <v>322</v>
      </c>
      <c r="AH8" s="86"/>
      <c r="AI8" s="92" t="s">
        <v>317</v>
      </c>
      <c r="AJ8" s="86" t="b">
        <v>0</v>
      </c>
      <c r="AK8" s="86">
        <v>0</v>
      </c>
      <c r="AL8" s="92" t="s">
        <v>317</v>
      </c>
      <c r="AM8" s="86" t="s">
        <v>324</v>
      </c>
      <c r="AN8" s="86" t="b">
        <v>0</v>
      </c>
      <c r="AO8" s="92" t="s">
        <v>299</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1</v>
      </c>
      <c r="BG8" s="52">
        <v>12.5</v>
      </c>
      <c r="BH8" s="51">
        <v>0</v>
      </c>
      <c r="BI8" s="52">
        <v>0</v>
      </c>
      <c r="BJ8" s="51">
        <v>7</v>
      </c>
      <c r="BK8" s="52">
        <v>87.5</v>
      </c>
      <c r="BL8" s="51">
        <v>8</v>
      </c>
    </row>
    <row r="9" spans="1:64" ht="45">
      <c r="A9" s="84" t="s">
        <v>217</v>
      </c>
      <c r="B9" s="84" t="s">
        <v>225</v>
      </c>
      <c r="C9" s="53" t="s">
        <v>786</v>
      </c>
      <c r="D9" s="54">
        <v>3</v>
      </c>
      <c r="E9" s="65" t="s">
        <v>132</v>
      </c>
      <c r="F9" s="55">
        <v>35</v>
      </c>
      <c r="G9" s="53"/>
      <c r="H9" s="57"/>
      <c r="I9" s="56"/>
      <c r="J9" s="56"/>
      <c r="K9" s="36" t="s">
        <v>65</v>
      </c>
      <c r="L9" s="83">
        <v>9</v>
      </c>
      <c r="M9" s="83"/>
      <c r="N9" s="63"/>
      <c r="O9" s="86" t="s">
        <v>230</v>
      </c>
      <c r="P9" s="88">
        <v>43717.7455787037</v>
      </c>
      <c r="Q9" s="86" t="s">
        <v>237</v>
      </c>
      <c r="R9" s="86"/>
      <c r="S9" s="86"/>
      <c r="T9" s="86" t="s">
        <v>255</v>
      </c>
      <c r="U9" s="86"/>
      <c r="V9" s="90" t="s">
        <v>269</v>
      </c>
      <c r="W9" s="88">
        <v>43717.7455787037</v>
      </c>
      <c r="X9" s="90" t="s">
        <v>281</v>
      </c>
      <c r="Y9" s="86"/>
      <c r="Z9" s="86"/>
      <c r="AA9" s="92" t="s">
        <v>300</v>
      </c>
      <c r="AB9" s="86"/>
      <c r="AC9" s="86" t="b">
        <v>0</v>
      </c>
      <c r="AD9" s="86">
        <v>0</v>
      </c>
      <c r="AE9" s="92" t="s">
        <v>317</v>
      </c>
      <c r="AF9" s="86" t="b">
        <v>0</v>
      </c>
      <c r="AG9" s="86" t="s">
        <v>321</v>
      </c>
      <c r="AH9" s="86"/>
      <c r="AI9" s="92" t="s">
        <v>317</v>
      </c>
      <c r="AJ9" s="86" t="b">
        <v>0</v>
      </c>
      <c r="AK9" s="86">
        <v>0</v>
      </c>
      <c r="AL9" s="92" t="s">
        <v>309</v>
      </c>
      <c r="AM9" s="86" t="s">
        <v>325</v>
      </c>
      <c r="AN9" s="86" t="b">
        <v>0</v>
      </c>
      <c r="AO9" s="92" t="s">
        <v>309</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v>4</v>
      </c>
      <c r="BE9" s="52">
        <v>22.22222222222222</v>
      </c>
      <c r="BF9" s="51">
        <v>0</v>
      </c>
      <c r="BG9" s="52">
        <v>0</v>
      </c>
      <c r="BH9" s="51">
        <v>0</v>
      </c>
      <c r="BI9" s="52">
        <v>0</v>
      </c>
      <c r="BJ9" s="51">
        <v>14</v>
      </c>
      <c r="BK9" s="52">
        <v>77.77777777777777</v>
      </c>
      <c r="BL9" s="51">
        <v>18</v>
      </c>
    </row>
    <row r="10" spans="1:64" ht="45">
      <c r="A10" s="84" t="s">
        <v>218</v>
      </c>
      <c r="B10" s="84" t="s">
        <v>228</v>
      </c>
      <c r="C10" s="53" t="s">
        <v>786</v>
      </c>
      <c r="D10" s="54">
        <v>3</v>
      </c>
      <c r="E10" s="65" t="s">
        <v>132</v>
      </c>
      <c r="F10" s="55">
        <v>35</v>
      </c>
      <c r="G10" s="53"/>
      <c r="H10" s="57"/>
      <c r="I10" s="56"/>
      <c r="J10" s="56"/>
      <c r="K10" s="36" t="s">
        <v>65</v>
      </c>
      <c r="L10" s="83">
        <v>10</v>
      </c>
      <c r="M10" s="83"/>
      <c r="N10" s="63"/>
      <c r="O10" s="86" t="s">
        <v>229</v>
      </c>
      <c r="P10" s="88">
        <v>42810.743784722225</v>
      </c>
      <c r="Q10" s="86" t="s">
        <v>238</v>
      </c>
      <c r="R10" s="86"/>
      <c r="S10" s="86"/>
      <c r="T10" s="86" t="s">
        <v>254</v>
      </c>
      <c r="U10" s="90" t="s">
        <v>263</v>
      </c>
      <c r="V10" s="90" t="s">
        <v>263</v>
      </c>
      <c r="W10" s="88">
        <v>42810.743784722225</v>
      </c>
      <c r="X10" s="90" t="s">
        <v>282</v>
      </c>
      <c r="Y10" s="86"/>
      <c r="Z10" s="86"/>
      <c r="AA10" s="92" t="s">
        <v>301</v>
      </c>
      <c r="AB10" s="92" t="s">
        <v>315</v>
      </c>
      <c r="AC10" s="86" t="b">
        <v>0</v>
      </c>
      <c r="AD10" s="86">
        <v>21</v>
      </c>
      <c r="AE10" s="92" t="s">
        <v>319</v>
      </c>
      <c r="AF10" s="86" t="b">
        <v>0</v>
      </c>
      <c r="AG10" s="86" t="s">
        <v>321</v>
      </c>
      <c r="AH10" s="86"/>
      <c r="AI10" s="92" t="s">
        <v>317</v>
      </c>
      <c r="AJ10" s="86" t="b">
        <v>0</v>
      </c>
      <c r="AK10" s="86">
        <v>6</v>
      </c>
      <c r="AL10" s="92" t="s">
        <v>317</v>
      </c>
      <c r="AM10" s="86" t="s">
        <v>326</v>
      </c>
      <c r="AN10" s="86" t="b">
        <v>0</v>
      </c>
      <c r="AO10" s="92" t="s">
        <v>315</v>
      </c>
      <c r="AP10" s="86" t="s">
        <v>331</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1</v>
      </c>
      <c r="BE10" s="52">
        <v>5.2631578947368425</v>
      </c>
      <c r="BF10" s="51">
        <v>0</v>
      </c>
      <c r="BG10" s="52">
        <v>0</v>
      </c>
      <c r="BH10" s="51">
        <v>0</v>
      </c>
      <c r="BI10" s="52">
        <v>0</v>
      </c>
      <c r="BJ10" s="51">
        <v>18</v>
      </c>
      <c r="BK10" s="52">
        <v>94.73684210526316</v>
      </c>
      <c r="BL10" s="51">
        <v>19</v>
      </c>
    </row>
    <row r="11" spans="1:64" ht="45">
      <c r="A11" s="84" t="s">
        <v>219</v>
      </c>
      <c r="B11" s="84" t="s">
        <v>228</v>
      </c>
      <c r="C11" s="53" t="s">
        <v>786</v>
      </c>
      <c r="D11" s="54">
        <v>3</v>
      </c>
      <c r="E11" s="65" t="s">
        <v>132</v>
      </c>
      <c r="F11" s="55">
        <v>35</v>
      </c>
      <c r="G11" s="53"/>
      <c r="H11" s="57"/>
      <c r="I11" s="56"/>
      <c r="J11" s="56"/>
      <c r="K11" s="36" t="s">
        <v>65</v>
      </c>
      <c r="L11" s="83">
        <v>11</v>
      </c>
      <c r="M11" s="83"/>
      <c r="N11" s="63"/>
      <c r="O11" s="86" t="s">
        <v>230</v>
      </c>
      <c r="P11" s="88">
        <v>43731.005636574075</v>
      </c>
      <c r="Q11" s="86" t="s">
        <v>239</v>
      </c>
      <c r="R11" s="86"/>
      <c r="S11" s="86"/>
      <c r="T11" s="86" t="s">
        <v>254</v>
      </c>
      <c r="U11" s="90" t="s">
        <v>263</v>
      </c>
      <c r="V11" s="90" t="s">
        <v>263</v>
      </c>
      <c r="W11" s="88">
        <v>43731.005636574075</v>
      </c>
      <c r="X11" s="90" t="s">
        <v>283</v>
      </c>
      <c r="Y11" s="86"/>
      <c r="Z11" s="86"/>
      <c r="AA11" s="92" t="s">
        <v>302</v>
      </c>
      <c r="AB11" s="86"/>
      <c r="AC11" s="86" t="b">
        <v>0</v>
      </c>
      <c r="AD11" s="86">
        <v>0</v>
      </c>
      <c r="AE11" s="92" t="s">
        <v>317</v>
      </c>
      <c r="AF11" s="86" t="b">
        <v>0</v>
      </c>
      <c r="AG11" s="86" t="s">
        <v>321</v>
      </c>
      <c r="AH11" s="86"/>
      <c r="AI11" s="92" t="s">
        <v>317</v>
      </c>
      <c r="AJ11" s="86" t="b">
        <v>0</v>
      </c>
      <c r="AK11" s="86">
        <v>6</v>
      </c>
      <c r="AL11" s="92" t="s">
        <v>301</v>
      </c>
      <c r="AM11" s="86" t="s">
        <v>325</v>
      </c>
      <c r="AN11" s="86" t="b">
        <v>0</v>
      </c>
      <c r="AO11" s="92" t="s">
        <v>301</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219</v>
      </c>
      <c r="B12" s="84" t="s">
        <v>218</v>
      </c>
      <c r="C12" s="53" t="s">
        <v>786</v>
      </c>
      <c r="D12" s="54">
        <v>3</v>
      </c>
      <c r="E12" s="65" t="s">
        <v>132</v>
      </c>
      <c r="F12" s="55">
        <v>35</v>
      </c>
      <c r="G12" s="53"/>
      <c r="H12" s="57"/>
      <c r="I12" s="56"/>
      <c r="J12" s="56"/>
      <c r="K12" s="36" t="s">
        <v>65</v>
      </c>
      <c r="L12" s="83">
        <v>12</v>
      </c>
      <c r="M12" s="83"/>
      <c r="N12" s="63"/>
      <c r="O12" s="86" t="s">
        <v>230</v>
      </c>
      <c r="P12" s="88">
        <v>43731.005636574075</v>
      </c>
      <c r="Q12" s="86" t="s">
        <v>239</v>
      </c>
      <c r="R12" s="86"/>
      <c r="S12" s="86"/>
      <c r="T12" s="86" t="s">
        <v>254</v>
      </c>
      <c r="U12" s="90" t="s">
        <v>263</v>
      </c>
      <c r="V12" s="90" t="s">
        <v>263</v>
      </c>
      <c r="W12" s="88">
        <v>43731.005636574075</v>
      </c>
      <c r="X12" s="90" t="s">
        <v>283</v>
      </c>
      <c r="Y12" s="86"/>
      <c r="Z12" s="86"/>
      <c r="AA12" s="92" t="s">
        <v>302</v>
      </c>
      <c r="AB12" s="86"/>
      <c r="AC12" s="86" t="b">
        <v>0</v>
      </c>
      <c r="AD12" s="86">
        <v>0</v>
      </c>
      <c r="AE12" s="92" t="s">
        <v>317</v>
      </c>
      <c r="AF12" s="86" t="b">
        <v>0</v>
      </c>
      <c r="AG12" s="86" t="s">
        <v>321</v>
      </c>
      <c r="AH12" s="86"/>
      <c r="AI12" s="92" t="s">
        <v>317</v>
      </c>
      <c r="AJ12" s="86" t="b">
        <v>0</v>
      </c>
      <c r="AK12" s="86">
        <v>6</v>
      </c>
      <c r="AL12" s="92" t="s">
        <v>301</v>
      </c>
      <c r="AM12" s="86" t="s">
        <v>325</v>
      </c>
      <c r="AN12" s="86" t="b">
        <v>0</v>
      </c>
      <c r="AO12" s="92" t="s">
        <v>301</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1</v>
      </c>
      <c r="BE12" s="52">
        <v>4.761904761904762</v>
      </c>
      <c r="BF12" s="51">
        <v>0</v>
      </c>
      <c r="BG12" s="52">
        <v>0</v>
      </c>
      <c r="BH12" s="51">
        <v>0</v>
      </c>
      <c r="BI12" s="52">
        <v>0</v>
      </c>
      <c r="BJ12" s="51">
        <v>20</v>
      </c>
      <c r="BK12" s="52">
        <v>95.23809523809524</v>
      </c>
      <c r="BL12" s="51">
        <v>21</v>
      </c>
    </row>
    <row r="13" spans="1:64" ht="45">
      <c r="A13" s="84" t="s">
        <v>220</v>
      </c>
      <c r="B13" s="84" t="s">
        <v>220</v>
      </c>
      <c r="C13" s="53" t="s">
        <v>786</v>
      </c>
      <c r="D13" s="54">
        <v>3</v>
      </c>
      <c r="E13" s="65" t="s">
        <v>132</v>
      </c>
      <c r="F13" s="55">
        <v>35</v>
      </c>
      <c r="G13" s="53"/>
      <c r="H13" s="57"/>
      <c r="I13" s="56"/>
      <c r="J13" s="56"/>
      <c r="K13" s="36" t="s">
        <v>65</v>
      </c>
      <c r="L13" s="83">
        <v>13</v>
      </c>
      <c r="M13" s="83"/>
      <c r="N13" s="63"/>
      <c r="O13" s="86" t="s">
        <v>176</v>
      </c>
      <c r="P13" s="88">
        <v>43733.347037037034</v>
      </c>
      <c r="Q13" s="86" t="s">
        <v>240</v>
      </c>
      <c r="R13" s="90" t="s">
        <v>249</v>
      </c>
      <c r="S13" s="86" t="s">
        <v>251</v>
      </c>
      <c r="T13" s="86" t="s">
        <v>256</v>
      </c>
      <c r="U13" s="86"/>
      <c r="V13" s="90" t="s">
        <v>270</v>
      </c>
      <c r="W13" s="88">
        <v>43733.347037037034</v>
      </c>
      <c r="X13" s="90" t="s">
        <v>284</v>
      </c>
      <c r="Y13" s="86"/>
      <c r="Z13" s="86"/>
      <c r="AA13" s="92" t="s">
        <v>303</v>
      </c>
      <c r="AB13" s="86"/>
      <c r="AC13" s="86" t="b">
        <v>0</v>
      </c>
      <c r="AD13" s="86">
        <v>0</v>
      </c>
      <c r="AE13" s="92" t="s">
        <v>317</v>
      </c>
      <c r="AF13" s="86" t="b">
        <v>0</v>
      </c>
      <c r="AG13" s="86" t="s">
        <v>323</v>
      </c>
      <c r="AH13" s="86"/>
      <c r="AI13" s="92" t="s">
        <v>317</v>
      </c>
      <c r="AJ13" s="86" t="b">
        <v>0</v>
      </c>
      <c r="AK13" s="86">
        <v>0</v>
      </c>
      <c r="AL13" s="92" t="s">
        <v>317</v>
      </c>
      <c r="AM13" s="86" t="s">
        <v>324</v>
      </c>
      <c r="AN13" s="86" t="b">
        <v>1</v>
      </c>
      <c r="AO13" s="92" t="s">
        <v>303</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10</v>
      </c>
      <c r="BK13" s="52">
        <v>100</v>
      </c>
      <c r="BL13" s="51">
        <v>10</v>
      </c>
    </row>
    <row r="14" spans="1:64" ht="45">
      <c r="A14" s="84" t="s">
        <v>221</v>
      </c>
      <c r="B14" s="84" t="s">
        <v>222</v>
      </c>
      <c r="C14" s="53" t="s">
        <v>786</v>
      </c>
      <c r="D14" s="54">
        <v>3</v>
      </c>
      <c r="E14" s="65" t="s">
        <v>132</v>
      </c>
      <c r="F14" s="55">
        <v>35</v>
      </c>
      <c r="G14" s="53"/>
      <c r="H14" s="57"/>
      <c r="I14" s="56"/>
      <c r="J14" s="56"/>
      <c r="K14" s="36" t="s">
        <v>65</v>
      </c>
      <c r="L14" s="83">
        <v>14</v>
      </c>
      <c r="M14" s="83"/>
      <c r="N14" s="63"/>
      <c r="O14" s="86" t="s">
        <v>230</v>
      </c>
      <c r="P14" s="88">
        <v>43741.71103009259</v>
      </c>
      <c r="Q14" s="86" t="s">
        <v>241</v>
      </c>
      <c r="R14" s="86"/>
      <c r="S14" s="86"/>
      <c r="T14" s="86" t="s">
        <v>257</v>
      </c>
      <c r="U14" s="86"/>
      <c r="V14" s="90" t="s">
        <v>271</v>
      </c>
      <c r="W14" s="88">
        <v>43741.71103009259</v>
      </c>
      <c r="X14" s="90" t="s">
        <v>285</v>
      </c>
      <c r="Y14" s="86"/>
      <c r="Z14" s="86"/>
      <c r="AA14" s="92" t="s">
        <v>304</v>
      </c>
      <c r="AB14" s="86"/>
      <c r="AC14" s="86" t="b">
        <v>0</v>
      </c>
      <c r="AD14" s="86">
        <v>0</v>
      </c>
      <c r="AE14" s="92" t="s">
        <v>317</v>
      </c>
      <c r="AF14" s="86" t="b">
        <v>0</v>
      </c>
      <c r="AG14" s="86" t="s">
        <v>321</v>
      </c>
      <c r="AH14" s="86"/>
      <c r="AI14" s="92" t="s">
        <v>317</v>
      </c>
      <c r="AJ14" s="86" t="b">
        <v>0</v>
      </c>
      <c r="AK14" s="86">
        <v>2</v>
      </c>
      <c r="AL14" s="92" t="s">
        <v>305</v>
      </c>
      <c r="AM14" s="86" t="s">
        <v>327</v>
      </c>
      <c r="AN14" s="86" t="b">
        <v>0</v>
      </c>
      <c r="AO14" s="92" t="s">
        <v>305</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v>1</v>
      </c>
      <c r="BE14" s="52">
        <v>5.2631578947368425</v>
      </c>
      <c r="BF14" s="51">
        <v>0</v>
      </c>
      <c r="BG14" s="52">
        <v>0</v>
      </c>
      <c r="BH14" s="51">
        <v>0</v>
      </c>
      <c r="BI14" s="52">
        <v>0</v>
      </c>
      <c r="BJ14" s="51">
        <v>18</v>
      </c>
      <c r="BK14" s="52">
        <v>94.73684210526316</v>
      </c>
      <c r="BL14" s="51">
        <v>19</v>
      </c>
    </row>
    <row r="15" spans="1:64" ht="45">
      <c r="A15" s="84" t="s">
        <v>222</v>
      </c>
      <c r="B15" s="84" t="s">
        <v>222</v>
      </c>
      <c r="C15" s="53" t="s">
        <v>786</v>
      </c>
      <c r="D15" s="54">
        <v>3</v>
      </c>
      <c r="E15" s="65" t="s">
        <v>132</v>
      </c>
      <c r="F15" s="55">
        <v>35</v>
      </c>
      <c r="G15" s="53"/>
      <c r="H15" s="57"/>
      <c r="I15" s="56"/>
      <c r="J15" s="56"/>
      <c r="K15" s="36" t="s">
        <v>65</v>
      </c>
      <c r="L15" s="83">
        <v>15</v>
      </c>
      <c r="M15" s="83"/>
      <c r="N15" s="63"/>
      <c r="O15" s="86" t="s">
        <v>176</v>
      </c>
      <c r="P15" s="88">
        <v>43741.71097222222</v>
      </c>
      <c r="Q15" s="86" t="s">
        <v>242</v>
      </c>
      <c r="R15" s="90" t="s">
        <v>250</v>
      </c>
      <c r="S15" s="86" t="s">
        <v>252</v>
      </c>
      <c r="T15" s="86" t="s">
        <v>257</v>
      </c>
      <c r="U15" s="90" t="s">
        <v>264</v>
      </c>
      <c r="V15" s="90" t="s">
        <v>264</v>
      </c>
      <c r="W15" s="88">
        <v>43741.71097222222</v>
      </c>
      <c r="X15" s="90" t="s">
        <v>286</v>
      </c>
      <c r="Y15" s="86"/>
      <c r="Z15" s="86"/>
      <c r="AA15" s="92" t="s">
        <v>305</v>
      </c>
      <c r="AB15" s="86"/>
      <c r="AC15" s="86" t="b">
        <v>0</v>
      </c>
      <c r="AD15" s="86">
        <v>1</v>
      </c>
      <c r="AE15" s="92" t="s">
        <v>317</v>
      </c>
      <c r="AF15" s="86" t="b">
        <v>0</v>
      </c>
      <c r="AG15" s="86" t="s">
        <v>321</v>
      </c>
      <c r="AH15" s="86"/>
      <c r="AI15" s="92" t="s">
        <v>317</v>
      </c>
      <c r="AJ15" s="86" t="b">
        <v>0</v>
      </c>
      <c r="AK15" s="86">
        <v>2</v>
      </c>
      <c r="AL15" s="92" t="s">
        <v>317</v>
      </c>
      <c r="AM15" s="86" t="s">
        <v>328</v>
      </c>
      <c r="AN15" s="86" t="b">
        <v>0</v>
      </c>
      <c r="AO15" s="92" t="s">
        <v>305</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1</v>
      </c>
      <c r="BE15" s="52">
        <v>6.666666666666667</v>
      </c>
      <c r="BF15" s="51">
        <v>0</v>
      </c>
      <c r="BG15" s="52">
        <v>0</v>
      </c>
      <c r="BH15" s="51">
        <v>0</v>
      </c>
      <c r="BI15" s="52">
        <v>0</v>
      </c>
      <c r="BJ15" s="51">
        <v>14</v>
      </c>
      <c r="BK15" s="52">
        <v>93.33333333333333</v>
      </c>
      <c r="BL15" s="51">
        <v>15</v>
      </c>
    </row>
    <row r="16" spans="1:64" ht="45">
      <c r="A16" s="84" t="s">
        <v>223</v>
      </c>
      <c r="B16" s="84" t="s">
        <v>222</v>
      </c>
      <c r="C16" s="53" t="s">
        <v>786</v>
      </c>
      <c r="D16" s="54">
        <v>3</v>
      </c>
      <c r="E16" s="65" t="s">
        <v>132</v>
      </c>
      <c r="F16" s="55">
        <v>35</v>
      </c>
      <c r="G16" s="53"/>
      <c r="H16" s="57"/>
      <c r="I16" s="56"/>
      <c r="J16" s="56"/>
      <c r="K16" s="36" t="s">
        <v>65</v>
      </c>
      <c r="L16" s="83">
        <v>16</v>
      </c>
      <c r="M16" s="83"/>
      <c r="N16" s="63"/>
      <c r="O16" s="86" t="s">
        <v>230</v>
      </c>
      <c r="P16" s="88">
        <v>43741.711331018516</v>
      </c>
      <c r="Q16" s="86" t="s">
        <v>241</v>
      </c>
      <c r="R16" s="86"/>
      <c r="S16" s="86"/>
      <c r="T16" s="86" t="s">
        <v>257</v>
      </c>
      <c r="U16" s="86"/>
      <c r="V16" s="90" t="s">
        <v>272</v>
      </c>
      <c r="W16" s="88">
        <v>43741.711331018516</v>
      </c>
      <c r="X16" s="90" t="s">
        <v>287</v>
      </c>
      <c r="Y16" s="86"/>
      <c r="Z16" s="86"/>
      <c r="AA16" s="92" t="s">
        <v>306</v>
      </c>
      <c r="AB16" s="86"/>
      <c r="AC16" s="86" t="b">
        <v>0</v>
      </c>
      <c r="AD16" s="86">
        <v>0</v>
      </c>
      <c r="AE16" s="92" t="s">
        <v>317</v>
      </c>
      <c r="AF16" s="86" t="b">
        <v>0</v>
      </c>
      <c r="AG16" s="86" t="s">
        <v>321</v>
      </c>
      <c r="AH16" s="86"/>
      <c r="AI16" s="92" t="s">
        <v>317</v>
      </c>
      <c r="AJ16" s="86" t="b">
        <v>0</v>
      </c>
      <c r="AK16" s="86">
        <v>2</v>
      </c>
      <c r="AL16" s="92" t="s">
        <v>305</v>
      </c>
      <c r="AM16" s="86" t="s">
        <v>324</v>
      </c>
      <c r="AN16" s="86" t="b">
        <v>0</v>
      </c>
      <c r="AO16" s="92" t="s">
        <v>305</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1</v>
      </c>
      <c r="BE16" s="52">
        <v>5.2631578947368425</v>
      </c>
      <c r="BF16" s="51">
        <v>0</v>
      </c>
      <c r="BG16" s="52">
        <v>0</v>
      </c>
      <c r="BH16" s="51">
        <v>0</v>
      </c>
      <c r="BI16" s="52">
        <v>0</v>
      </c>
      <c r="BJ16" s="51">
        <v>18</v>
      </c>
      <c r="BK16" s="52">
        <v>94.73684210526316</v>
      </c>
      <c r="BL16" s="51">
        <v>19</v>
      </c>
    </row>
    <row r="17" spans="1:64" ht="45">
      <c r="A17" s="84" t="s">
        <v>218</v>
      </c>
      <c r="B17" s="84" t="s">
        <v>224</v>
      </c>
      <c r="C17" s="53" t="s">
        <v>786</v>
      </c>
      <c r="D17" s="54">
        <v>3</v>
      </c>
      <c r="E17" s="65" t="s">
        <v>132</v>
      </c>
      <c r="F17" s="55">
        <v>35</v>
      </c>
      <c r="G17" s="53"/>
      <c r="H17" s="57"/>
      <c r="I17" s="56"/>
      <c r="J17" s="56"/>
      <c r="K17" s="36" t="s">
        <v>66</v>
      </c>
      <c r="L17" s="83">
        <v>17</v>
      </c>
      <c r="M17" s="83"/>
      <c r="N17" s="63"/>
      <c r="O17" s="86" t="s">
        <v>229</v>
      </c>
      <c r="P17" s="88">
        <v>43104.708657407406</v>
      </c>
      <c r="Q17" s="86" t="s">
        <v>243</v>
      </c>
      <c r="R17" s="86"/>
      <c r="S17" s="86"/>
      <c r="T17" s="86" t="s">
        <v>254</v>
      </c>
      <c r="U17" s="90" t="s">
        <v>265</v>
      </c>
      <c r="V17" s="90" t="s">
        <v>265</v>
      </c>
      <c r="W17" s="88">
        <v>43104.708657407406</v>
      </c>
      <c r="X17" s="90" t="s">
        <v>288</v>
      </c>
      <c r="Y17" s="86"/>
      <c r="Z17" s="86"/>
      <c r="AA17" s="92" t="s">
        <v>307</v>
      </c>
      <c r="AB17" s="92" t="s">
        <v>316</v>
      </c>
      <c r="AC17" s="86" t="b">
        <v>0</v>
      </c>
      <c r="AD17" s="86">
        <v>1</v>
      </c>
      <c r="AE17" s="92" t="s">
        <v>320</v>
      </c>
      <c r="AF17" s="86" t="b">
        <v>0</v>
      </c>
      <c r="AG17" s="86" t="s">
        <v>321</v>
      </c>
      <c r="AH17" s="86"/>
      <c r="AI17" s="92" t="s">
        <v>317</v>
      </c>
      <c r="AJ17" s="86" t="b">
        <v>0</v>
      </c>
      <c r="AK17" s="86">
        <v>1</v>
      </c>
      <c r="AL17" s="92" t="s">
        <v>317</v>
      </c>
      <c r="AM17" s="86" t="s">
        <v>326</v>
      </c>
      <c r="AN17" s="86" t="b">
        <v>0</v>
      </c>
      <c r="AO17" s="92" t="s">
        <v>316</v>
      </c>
      <c r="AP17" s="86" t="s">
        <v>331</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1</v>
      </c>
      <c r="BE17" s="52">
        <v>7.6923076923076925</v>
      </c>
      <c r="BF17" s="51">
        <v>0</v>
      </c>
      <c r="BG17" s="52">
        <v>0</v>
      </c>
      <c r="BH17" s="51">
        <v>0</v>
      </c>
      <c r="BI17" s="52">
        <v>0</v>
      </c>
      <c r="BJ17" s="51">
        <v>12</v>
      </c>
      <c r="BK17" s="52">
        <v>92.3076923076923</v>
      </c>
      <c r="BL17" s="51">
        <v>13</v>
      </c>
    </row>
    <row r="18" spans="1:64" ht="45">
      <c r="A18" s="84" t="s">
        <v>224</v>
      </c>
      <c r="B18" s="84" t="s">
        <v>218</v>
      </c>
      <c r="C18" s="53" t="s">
        <v>786</v>
      </c>
      <c r="D18" s="54">
        <v>3</v>
      </c>
      <c r="E18" s="65" t="s">
        <v>132</v>
      </c>
      <c r="F18" s="55">
        <v>35</v>
      </c>
      <c r="G18" s="53"/>
      <c r="H18" s="57"/>
      <c r="I18" s="56"/>
      <c r="J18" s="56"/>
      <c r="K18" s="36" t="s">
        <v>66</v>
      </c>
      <c r="L18" s="83">
        <v>18</v>
      </c>
      <c r="M18" s="83"/>
      <c r="N18" s="63"/>
      <c r="O18" s="86" t="s">
        <v>230</v>
      </c>
      <c r="P18" s="88">
        <v>43768.34271990741</v>
      </c>
      <c r="Q18" s="86" t="s">
        <v>244</v>
      </c>
      <c r="R18" s="86"/>
      <c r="S18" s="86"/>
      <c r="T18" s="86" t="s">
        <v>254</v>
      </c>
      <c r="U18" s="90" t="s">
        <v>265</v>
      </c>
      <c r="V18" s="90" t="s">
        <v>265</v>
      </c>
      <c r="W18" s="88">
        <v>43768.34271990741</v>
      </c>
      <c r="X18" s="90" t="s">
        <v>289</v>
      </c>
      <c r="Y18" s="86"/>
      <c r="Z18" s="86"/>
      <c r="AA18" s="92" t="s">
        <v>308</v>
      </c>
      <c r="AB18" s="86"/>
      <c r="AC18" s="86" t="b">
        <v>0</v>
      </c>
      <c r="AD18" s="86">
        <v>0</v>
      </c>
      <c r="AE18" s="92" t="s">
        <v>317</v>
      </c>
      <c r="AF18" s="86" t="b">
        <v>0</v>
      </c>
      <c r="AG18" s="86" t="s">
        <v>321</v>
      </c>
      <c r="AH18" s="86"/>
      <c r="AI18" s="92" t="s">
        <v>317</v>
      </c>
      <c r="AJ18" s="86" t="b">
        <v>0</v>
      </c>
      <c r="AK18" s="86">
        <v>0</v>
      </c>
      <c r="AL18" s="92" t="s">
        <v>307</v>
      </c>
      <c r="AM18" s="86" t="s">
        <v>325</v>
      </c>
      <c r="AN18" s="86" t="b">
        <v>0</v>
      </c>
      <c r="AO18" s="92" t="s">
        <v>307</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1</v>
      </c>
      <c r="BE18" s="52">
        <v>6.666666666666667</v>
      </c>
      <c r="BF18" s="51">
        <v>0</v>
      </c>
      <c r="BG18" s="52">
        <v>0</v>
      </c>
      <c r="BH18" s="51">
        <v>0</v>
      </c>
      <c r="BI18" s="52">
        <v>0</v>
      </c>
      <c r="BJ18" s="51">
        <v>14</v>
      </c>
      <c r="BK18" s="52">
        <v>93.33333333333333</v>
      </c>
      <c r="BL18" s="51">
        <v>15</v>
      </c>
    </row>
    <row r="19" spans="1:64" ht="45">
      <c r="A19" s="84" t="s">
        <v>225</v>
      </c>
      <c r="B19" s="84" t="s">
        <v>225</v>
      </c>
      <c r="C19" s="53" t="s">
        <v>786</v>
      </c>
      <c r="D19" s="54">
        <v>3</v>
      </c>
      <c r="E19" s="65" t="s">
        <v>132</v>
      </c>
      <c r="F19" s="55">
        <v>35</v>
      </c>
      <c r="G19" s="53"/>
      <c r="H19" s="57"/>
      <c r="I19" s="56"/>
      <c r="J19" s="56"/>
      <c r="K19" s="36" t="s">
        <v>65</v>
      </c>
      <c r="L19" s="83">
        <v>19</v>
      </c>
      <c r="M19" s="83"/>
      <c r="N19" s="63"/>
      <c r="O19" s="86" t="s">
        <v>176</v>
      </c>
      <c r="P19" s="88">
        <v>42463.604421296295</v>
      </c>
      <c r="Q19" s="86" t="s">
        <v>245</v>
      </c>
      <c r="R19" s="86"/>
      <c r="S19" s="86"/>
      <c r="T19" s="86" t="s">
        <v>258</v>
      </c>
      <c r="U19" s="86"/>
      <c r="V19" s="90" t="s">
        <v>273</v>
      </c>
      <c r="W19" s="88">
        <v>42463.604421296295</v>
      </c>
      <c r="X19" s="90" t="s">
        <v>290</v>
      </c>
      <c r="Y19" s="86"/>
      <c r="Z19" s="86"/>
      <c r="AA19" s="92" t="s">
        <v>309</v>
      </c>
      <c r="AB19" s="86"/>
      <c r="AC19" s="86" t="b">
        <v>0</v>
      </c>
      <c r="AD19" s="86">
        <v>100</v>
      </c>
      <c r="AE19" s="92" t="s">
        <v>317</v>
      </c>
      <c r="AF19" s="86" t="b">
        <v>0</v>
      </c>
      <c r="AG19" s="86" t="s">
        <v>321</v>
      </c>
      <c r="AH19" s="86"/>
      <c r="AI19" s="92" t="s">
        <v>317</v>
      </c>
      <c r="AJ19" s="86" t="b">
        <v>0</v>
      </c>
      <c r="AK19" s="86">
        <v>56</v>
      </c>
      <c r="AL19" s="92" t="s">
        <v>317</v>
      </c>
      <c r="AM19" s="86" t="s">
        <v>325</v>
      </c>
      <c r="AN19" s="86" t="b">
        <v>0</v>
      </c>
      <c r="AO19" s="92" t="s">
        <v>309</v>
      </c>
      <c r="AP19" s="86" t="s">
        <v>331</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v>4</v>
      </c>
      <c r="BE19" s="52">
        <v>22.22222222222222</v>
      </c>
      <c r="BF19" s="51">
        <v>0</v>
      </c>
      <c r="BG19" s="52">
        <v>0</v>
      </c>
      <c r="BH19" s="51">
        <v>0</v>
      </c>
      <c r="BI19" s="52">
        <v>0</v>
      </c>
      <c r="BJ19" s="51">
        <v>14</v>
      </c>
      <c r="BK19" s="52">
        <v>77.77777777777777</v>
      </c>
      <c r="BL19" s="51">
        <v>18</v>
      </c>
    </row>
    <row r="20" spans="1:64" ht="45">
      <c r="A20" s="84" t="s">
        <v>226</v>
      </c>
      <c r="B20" s="84" t="s">
        <v>225</v>
      </c>
      <c r="C20" s="53" t="s">
        <v>786</v>
      </c>
      <c r="D20" s="54">
        <v>3</v>
      </c>
      <c r="E20" s="65" t="s">
        <v>132</v>
      </c>
      <c r="F20" s="55">
        <v>35</v>
      </c>
      <c r="G20" s="53"/>
      <c r="H20" s="57"/>
      <c r="I20" s="56"/>
      <c r="J20" s="56"/>
      <c r="K20" s="36" t="s">
        <v>65</v>
      </c>
      <c r="L20" s="83">
        <v>20</v>
      </c>
      <c r="M20" s="83"/>
      <c r="N20" s="63"/>
      <c r="O20" s="86" t="s">
        <v>230</v>
      </c>
      <c r="P20" s="88">
        <v>43768.63798611111</v>
      </c>
      <c r="Q20" s="86" t="s">
        <v>237</v>
      </c>
      <c r="R20" s="86"/>
      <c r="S20" s="86"/>
      <c r="T20" s="86" t="s">
        <v>255</v>
      </c>
      <c r="U20" s="86"/>
      <c r="V20" s="90" t="s">
        <v>274</v>
      </c>
      <c r="W20" s="88">
        <v>43768.63798611111</v>
      </c>
      <c r="X20" s="90" t="s">
        <v>291</v>
      </c>
      <c r="Y20" s="86"/>
      <c r="Z20" s="86"/>
      <c r="AA20" s="92" t="s">
        <v>310</v>
      </c>
      <c r="AB20" s="86"/>
      <c r="AC20" s="86" t="b">
        <v>0</v>
      </c>
      <c r="AD20" s="86">
        <v>0</v>
      </c>
      <c r="AE20" s="92" t="s">
        <v>317</v>
      </c>
      <c r="AF20" s="86" t="b">
        <v>0</v>
      </c>
      <c r="AG20" s="86" t="s">
        <v>321</v>
      </c>
      <c r="AH20" s="86"/>
      <c r="AI20" s="92" t="s">
        <v>317</v>
      </c>
      <c r="AJ20" s="86" t="b">
        <v>0</v>
      </c>
      <c r="AK20" s="86">
        <v>0</v>
      </c>
      <c r="AL20" s="92" t="s">
        <v>309</v>
      </c>
      <c r="AM20" s="86" t="s">
        <v>329</v>
      </c>
      <c r="AN20" s="86" t="b">
        <v>0</v>
      </c>
      <c r="AO20" s="92" t="s">
        <v>309</v>
      </c>
      <c r="AP20" s="86" t="s">
        <v>176</v>
      </c>
      <c r="AQ20" s="86">
        <v>0</v>
      </c>
      <c r="AR20" s="86">
        <v>0</v>
      </c>
      <c r="AS20" s="86"/>
      <c r="AT20" s="86"/>
      <c r="AU20" s="86"/>
      <c r="AV20" s="86"/>
      <c r="AW20" s="86"/>
      <c r="AX20" s="86"/>
      <c r="AY20" s="86"/>
      <c r="AZ20" s="86"/>
      <c r="BA20">
        <v>1</v>
      </c>
      <c r="BB20" s="85" t="str">
        <f>REPLACE(INDEX(GroupVertices[Group],MATCH(Edges[[#This Row],[Vertex 1]],GroupVertices[Vertex],0)),1,1,"")</f>
        <v>3</v>
      </c>
      <c r="BC20" s="85" t="str">
        <f>REPLACE(INDEX(GroupVertices[Group],MATCH(Edges[[#This Row],[Vertex 2]],GroupVertices[Vertex],0)),1,1,"")</f>
        <v>3</v>
      </c>
      <c r="BD20" s="51">
        <v>4</v>
      </c>
      <c r="BE20" s="52">
        <v>22.22222222222222</v>
      </c>
      <c r="BF20" s="51">
        <v>0</v>
      </c>
      <c r="BG20" s="52">
        <v>0</v>
      </c>
      <c r="BH20" s="51">
        <v>0</v>
      </c>
      <c r="BI20" s="52">
        <v>0</v>
      </c>
      <c r="BJ20" s="51">
        <v>14</v>
      </c>
      <c r="BK20" s="52">
        <v>77.77777777777777</v>
      </c>
      <c r="BL20" s="51">
        <v>18</v>
      </c>
    </row>
    <row r="21" spans="1:64" ht="45">
      <c r="A21" s="84" t="s">
        <v>218</v>
      </c>
      <c r="B21" s="84" t="s">
        <v>218</v>
      </c>
      <c r="C21" s="53" t="s">
        <v>786</v>
      </c>
      <c r="D21" s="54">
        <v>3</v>
      </c>
      <c r="E21" s="65" t="s">
        <v>132</v>
      </c>
      <c r="F21" s="55">
        <v>35</v>
      </c>
      <c r="G21" s="53"/>
      <c r="H21" s="57"/>
      <c r="I21" s="56"/>
      <c r="J21" s="56"/>
      <c r="K21" s="36" t="s">
        <v>65</v>
      </c>
      <c r="L21" s="83">
        <v>21</v>
      </c>
      <c r="M21" s="83"/>
      <c r="N21" s="63"/>
      <c r="O21" s="86" t="s">
        <v>176</v>
      </c>
      <c r="P21" s="88">
        <v>42873.722291666665</v>
      </c>
      <c r="Q21" s="86" t="s">
        <v>246</v>
      </c>
      <c r="R21" s="86"/>
      <c r="S21" s="86"/>
      <c r="T21" s="86" t="s">
        <v>254</v>
      </c>
      <c r="U21" s="90" t="s">
        <v>266</v>
      </c>
      <c r="V21" s="90" t="s">
        <v>266</v>
      </c>
      <c r="W21" s="88">
        <v>42873.722291666665</v>
      </c>
      <c r="X21" s="90" t="s">
        <v>292</v>
      </c>
      <c r="Y21" s="86"/>
      <c r="Z21" s="86"/>
      <c r="AA21" s="92" t="s">
        <v>311</v>
      </c>
      <c r="AB21" s="86"/>
      <c r="AC21" s="86" t="b">
        <v>0</v>
      </c>
      <c r="AD21" s="86">
        <v>218</v>
      </c>
      <c r="AE21" s="92" t="s">
        <v>317</v>
      </c>
      <c r="AF21" s="86" t="b">
        <v>0</v>
      </c>
      <c r="AG21" s="86" t="s">
        <v>321</v>
      </c>
      <c r="AH21" s="86"/>
      <c r="AI21" s="92" t="s">
        <v>317</v>
      </c>
      <c r="AJ21" s="86" t="b">
        <v>0</v>
      </c>
      <c r="AK21" s="86">
        <v>42</v>
      </c>
      <c r="AL21" s="92" t="s">
        <v>317</v>
      </c>
      <c r="AM21" s="86" t="s">
        <v>330</v>
      </c>
      <c r="AN21" s="86" t="b">
        <v>0</v>
      </c>
      <c r="AO21" s="92" t="s">
        <v>311</v>
      </c>
      <c r="AP21" s="86" t="s">
        <v>331</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13</v>
      </c>
      <c r="BK21" s="52">
        <v>100</v>
      </c>
      <c r="BL21" s="51">
        <v>13</v>
      </c>
    </row>
    <row r="22" spans="1:64" ht="45">
      <c r="A22" s="84" t="s">
        <v>227</v>
      </c>
      <c r="B22" s="84" t="s">
        <v>218</v>
      </c>
      <c r="C22" s="53" t="s">
        <v>786</v>
      </c>
      <c r="D22" s="54">
        <v>3</v>
      </c>
      <c r="E22" s="65" t="s">
        <v>132</v>
      </c>
      <c r="F22" s="55">
        <v>35</v>
      </c>
      <c r="G22" s="53"/>
      <c r="H22" s="57"/>
      <c r="I22" s="56"/>
      <c r="J22" s="56"/>
      <c r="K22" s="36" t="s">
        <v>65</v>
      </c>
      <c r="L22" s="83">
        <v>22</v>
      </c>
      <c r="M22" s="83"/>
      <c r="N22" s="63"/>
      <c r="O22" s="86" t="s">
        <v>230</v>
      </c>
      <c r="P22" s="88">
        <v>43772.275509259256</v>
      </c>
      <c r="Q22" s="86" t="s">
        <v>247</v>
      </c>
      <c r="R22" s="86"/>
      <c r="S22" s="86"/>
      <c r="T22" s="86" t="s">
        <v>254</v>
      </c>
      <c r="U22" s="90" t="s">
        <v>266</v>
      </c>
      <c r="V22" s="90" t="s">
        <v>266</v>
      </c>
      <c r="W22" s="88">
        <v>43772.275509259256</v>
      </c>
      <c r="X22" s="90" t="s">
        <v>293</v>
      </c>
      <c r="Y22" s="86"/>
      <c r="Z22" s="86"/>
      <c r="AA22" s="92" t="s">
        <v>312</v>
      </c>
      <c r="AB22" s="86"/>
      <c r="AC22" s="86" t="b">
        <v>0</v>
      </c>
      <c r="AD22" s="86">
        <v>0</v>
      </c>
      <c r="AE22" s="92" t="s">
        <v>317</v>
      </c>
      <c r="AF22" s="86" t="b">
        <v>0</v>
      </c>
      <c r="AG22" s="86" t="s">
        <v>321</v>
      </c>
      <c r="AH22" s="86"/>
      <c r="AI22" s="92" t="s">
        <v>317</v>
      </c>
      <c r="AJ22" s="86" t="b">
        <v>0</v>
      </c>
      <c r="AK22" s="86">
        <v>42</v>
      </c>
      <c r="AL22" s="92" t="s">
        <v>311</v>
      </c>
      <c r="AM22" s="86" t="s">
        <v>326</v>
      </c>
      <c r="AN22" s="86" t="b">
        <v>0</v>
      </c>
      <c r="AO22" s="92" t="s">
        <v>311</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15</v>
      </c>
      <c r="BK22" s="52">
        <v>100</v>
      </c>
      <c r="BL22"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hyperlinks>
    <hyperlink ref="R3" r:id="rId1" display="https://twitter.com/i/web/status/1159710098085699584"/>
    <hyperlink ref="R13" r:id="rId2" display="https://twitter.com/i/web/status/1176773263520935936"/>
    <hyperlink ref="R15" r:id="rId3" display="http://www.madalynsklar.com/2016/09/21/the-very-best-twitter-chats-for-social-media-marketing/"/>
    <hyperlink ref="U4" r:id="rId4" display="https://pbs.twimg.com/media/EB3NGbjWsAAiHSi.jpg"/>
    <hyperlink ref="U5" r:id="rId5" display="https://pbs.twimg.com/media/EB7kTWNXoAAfsyZ.jpg"/>
    <hyperlink ref="U7" r:id="rId6" display="https://pbs.twimg.com/media/ECmGa5SXkAIiTA4.jpg"/>
    <hyperlink ref="U8" r:id="rId7" display="https://pbs.twimg.com/media/ECwF6FrXUAEExS9.jpg"/>
    <hyperlink ref="U10" r:id="rId8" display="https://pbs.twimg.com/tweet_video_thumb/C7DsXRQWYAAaj_a.jpg"/>
    <hyperlink ref="U11" r:id="rId9" display="https://pbs.twimg.com/tweet_video_thumb/C7DsXRQWYAAaj_a.jpg"/>
    <hyperlink ref="U12" r:id="rId10" display="https://pbs.twimg.com/tweet_video_thumb/C7DsXRQWYAAaj_a.jpg"/>
    <hyperlink ref="U15" r:id="rId11" display="https://pbs.twimg.com/media/EF-Bt6FXoAgoxLt.jpg"/>
    <hyperlink ref="U17" r:id="rId12" display="https://pbs.twimg.com/tweet_video_thumb/DStkLQeUMAAwmE0.jpg"/>
    <hyperlink ref="U18" r:id="rId13" display="https://pbs.twimg.com/tweet_video_thumb/DStkLQeUMAAwmE0.jpg"/>
    <hyperlink ref="U21" r:id="rId14" display="https://pbs.twimg.com/media/DAIBdjQXkAACMIq.png"/>
    <hyperlink ref="U22" r:id="rId15" display="https://pbs.twimg.com/media/DAIBdjQXkAACMIq.png"/>
    <hyperlink ref="V3" r:id="rId16" display="http://pbs.twimg.com/profile_images/882906503128031232/eXj44TqJ_normal.jpg"/>
    <hyperlink ref="V4" r:id="rId17" display="https://pbs.twimg.com/media/EB3NGbjWsAAiHSi.jpg"/>
    <hyperlink ref="V5" r:id="rId18" display="https://pbs.twimg.com/media/EB7kTWNXoAAfsyZ.jpg"/>
    <hyperlink ref="V6" r:id="rId19" display="http://pbs.twimg.com/profile_images/1112903143044468736/kYX8FghC_normal.jpg"/>
    <hyperlink ref="V7" r:id="rId20" display="https://pbs.twimg.com/media/ECmGa5SXkAIiTA4.jpg"/>
    <hyperlink ref="V8" r:id="rId21" display="https://pbs.twimg.com/media/ECwF6FrXUAEExS9.jpg"/>
    <hyperlink ref="V9" r:id="rId22" display="http://pbs.twimg.com/profile_images/1169915349585862656/2YftyKPm_normal.jpg"/>
    <hyperlink ref="V10" r:id="rId23" display="https://pbs.twimg.com/tweet_video_thumb/C7DsXRQWYAAaj_a.jpg"/>
    <hyperlink ref="V11" r:id="rId24" display="https://pbs.twimg.com/tweet_video_thumb/C7DsXRQWYAAaj_a.jpg"/>
    <hyperlink ref="V12" r:id="rId25" display="https://pbs.twimg.com/tweet_video_thumb/C7DsXRQWYAAaj_a.jpg"/>
    <hyperlink ref="V13" r:id="rId26" display="http://pbs.twimg.com/profile_images/842957932463620096/VMYTGfjD_normal.jpg"/>
    <hyperlink ref="V14" r:id="rId27" display="http://pbs.twimg.com/profile_images/1034502335672737792/c9ln_mNt_normal.jpg"/>
    <hyperlink ref="V15" r:id="rId28" display="https://pbs.twimg.com/media/EF-Bt6FXoAgoxLt.jpg"/>
    <hyperlink ref="V16" r:id="rId29" display="http://pbs.twimg.com/profile_images/1154880080683905024/0RLIBFet_normal.jpg"/>
    <hyperlink ref="V17" r:id="rId30" display="https://pbs.twimg.com/tweet_video_thumb/DStkLQeUMAAwmE0.jpg"/>
    <hyperlink ref="V18" r:id="rId31" display="https://pbs.twimg.com/tweet_video_thumb/DStkLQeUMAAwmE0.jpg"/>
    <hyperlink ref="V19" r:id="rId32" display="http://pbs.twimg.com/profile_images/618478053837139968/NGI7tTaA_normal.jpg"/>
    <hyperlink ref="V20" r:id="rId33" display="http://pbs.twimg.com/profile_images/645482549272313856/VDymfuDB_normal.jpg"/>
    <hyperlink ref="V21" r:id="rId34" display="https://pbs.twimg.com/media/DAIBdjQXkAACMIq.png"/>
    <hyperlink ref="V22" r:id="rId35" display="https://pbs.twimg.com/media/DAIBdjQXkAACMIq.png"/>
    <hyperlink ref="X3" r:id="rId36" display="https://twitter.com/#!/thecoolzephyr/status/1159710098085699584"/>
    <hyperlink ref="X4" r:id="rId37" display="https://twitter.com/#!/paulapuckett16/status/1161309802280181760"/>
    <hyperlink ref="X5" r:id="rId38" display="https://twitter.com/#!/shannonwarfiel3/status/1161616798460125184"/>
    <hyperlink ref="X6" r:id="rId39" display="https://twitter.com/#!/hustlernature/status/1160930028760121346"/>
    <hyperlink ref="X7" r:id="rId40" display="https://twitter.com/#!/hustlernature/status/1164609781711036417"/>
    <hyperlink ref="X8" r:id="rId41" display="https://twitter.com/#!/janettebolton15/status/1165312911230820354"/>
    <hyperlink ref="X9" r:id="rId42" display="https://twitter.com/#!/genuine_lerato/status/1171119486071689216"/>
    <hyperlink ref="X10" r:id="rId43" display="https://twitter.com/#!/crowdfire/status/842433042174115840"/>
    <hyperlink ref="X11" r:id="rId44" display="https://twitter.com/#!/th3songwrit3r/status/1175924769201512449"/>
    <hyperlink ref="X12" r:id="rId45" display="https://twitter.com/#!/th3songwrit3r/status/1175924769201512449"/>
    <hyperlink ref="X13" r:id="rId46" display="https://twitter.com/#!/tracy19671/status/1176773263520935936"/>
    <hyperlink ref="X14" r:id="rId47" display="https://twitter.com/#!/askjudihays/status/1179804276740296704"/>
    <hyperlink ref="X15" r:id="rId48" display="https://twitter.com/#!/madalynsklar/status/1179804254648901632"/>
    <hyperlink ref="X16" r:id="rId49" display="https://twitter.com/#!/joanarssousa/status/1179804384299032576"/>
    <hyperlink ref="X17" r:id="rId50" display="https://twitter.com/#!/crowdfire/status/948962346101166080"/>
    <hyperlink ref="X18" r:id="rId51" display="https://twitter.com/#!/janvijoyce/status/1189455275918381056"/>
    <hyperlink ref="X19" r:id="rId52" display="https://twitter.com/#!/kamohelo_mosia/status/716633947480985602"/>
    <hyperlink ref="X20" r:id="rId53" display="https://twitter.com/#!/natyssb/status/1189562275075710976"/>
    <hyperlink ref="X21" r:id="rId54" display="https://twitter.com/#!/crowdfire/status/865255688448167936"/>
    <hyperlink ref="X22" r:id="rId55" display="https://twitter.com/#!/f_bin_rshash/status/1190880472928333824"/>
  </hyperlinks>
  <printOptions/>
  <pageMargins left="0.7" right="0.7" top="0.75" bottom="0.75" header="0.3" footer="0.3"/>
  <pageSetup horizontalDpi="600" verticalDpi="600" orientation="portrait" r:id="rId59"/>
  <legacyDrawing r:id="rId57"/>
  <tableParts>
    <tablePart r:id="rId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729</v>
      </c>
      <c r="B1" s="13" t="s">
        <v>730</v>
      </c>
      <c r="C1" s="13" t="s">
        <v>723</v>
      </c>
      <c r="D1" s="13" t="s">
        <v>724</v>
      </c>
      <c r="E1" s="13" t="s">
        <v>731</v>
      </c>
      <c r="F1" s="13" t="s">
        <v>144</v>
      </c>
      <c r="G1" s="13" t="s">
        <v>732</v>
      </c>
      <c r="H1" s="13" t="s">
        <v>733</v>
      </c>
      <c r="I1" s="13" t="s">
        <v>734</v>
      </c>
      <c r="J1" s="13" t="s">
        <v>735</v>
      </c>
      <c r="K1" s="13" t="s">
        <v>736</v>
      </c>
      <c r="L1" s="13" t="s">
        <v>737</v>
      </c>
    </row>
    <row r="2" spans="1:12" ht="15">
      <c r="A2" s="91" t="s">
        <v>572</v>
      </c>
      <c r="B2" s="91" t="s">
        <v>573</v>
      </c>
      <c r="C2" s="91">
        <v>4</v>
      </c>
      <c r="D2" s="130">
        <v>0.023846917202167018</v>
      </c>
      <c r="E2" s="130">
        <v>1.5593080109070125</v>
      </c>
      <c r="F2" s="91" t="s">
        <v>725</v>
      </c>
      <c r="G2" s="91" t="b">
        <v>0</v>
      </c>
      <c r="H2" s="91" t="b">
        <v>0</v>
      </c>
      <c r="I2" s="91" t="b">
        <v>0</v>
      </c>
      <c r="J2" s="91" t="b">
        <v>0</v>
      </c>
      <c r="K2" s="91" t="b">
        <v>0</v>
      </c>
      <c r="L2" s="91" t="b">
        <v>0</v>
      </c>
    </row>
    <row r="3" spans="1:12" ht="15">
      <c r="A3" s="91" t="s">
        <v>587</v>
      </c>
      <c r="B3" s="91" t="s">
        <v>588</v>
      </c>
      <c r="C3" s="91">
        <v>3</v>
      </c>
      <c r="D3" s="130">
        <v>0.014664006333533533</v>
      </c>
      <c r="E3" s="130">
        <v>1.6842467475153124</v>
      </c>
      <c r="F3" s="91" t="s">
        <v>725</v>
      </c>
      <c r="G3" s="91" t="b">
        <v>0</v>
      </c>
      <c r="H3" s="91" t="b">
        <v>0</v>
      </c>
      <c r="I3" s="91" t="b">
        <v>0</v>
      </c>
      <c r="J3" s="91" t="b">
        <v>1</v>
      </c>
      <c r="K3" s="91" t="b">
        <v>0</v>
      </c>
      <c r="L3" s="91" t="b">
        <v>0</v>
      </c>
    </row>
    <row r="4" spans="1:12" ht="15">
      <c r="A4" s="91" t="s">
        <v>588</v>
      </c>
      <c r="B4" s="91" t="s">
        <v>589</v>
      </c>
      <c r="C4" s="91">
        <v>3</v>
      </c>
      <c r="D4" s="130">
        <v>0.014664006333533533</v>
      </c>
      <c r="E4" s="130">
        <v>1.6842467475153124</v>
      </c>
      <c r="F4" s="91" t="s">
        <v>725</v>
      </c>
      <c r="G4" s="91" t="b">
        <v>1</v>
      </c>
      <c r="H4" s="91" t="b">
        <v>0</v>
      </c>
      <c r="I4" s="91" t="b">
        <v>0</v>
      </c>
      <c r="J4" s="91" t="b">
        <v>1</v>
      </c>
      <c r="K4" s="91" t="b">
        <v>0</v>
      </c>
      <c r="L4" s="91" t="b">
        <v>0</v>
      </c>
    </row>
    <row r="5" spans="1:12" ht="15">
      <c r="A5" s="91" t="s">
        <v>589</v>
      </c>
      <c r="B5" s="91" t="s">
        <v>590</v>
      </c>
      <c r="C5" s="91">
        <v>3</v>
      </c>
      <c r="D5" s="130">
        <v>0.014664006333533533</v>
      </c>
      <c r="E5" s="130">
        <v>1.6842467475153124</v>
      </c>
      <c r="F5" s="91" t="s">
        <v>725</v>
      </c>
      <c r="G5" s="91" t="b">
        <v>1</v>
      </c>
      <c r="H5" s="91" t="b">
        <v>0</v>
      </c>
      <c r="I5" s="91" t="b">
        <v>0</v>
      </c>
      <c r="J5" s="91" t="b">
        <v>0</v>
      </c>
      <c r="K5" s="91" t="b">
        <v>0</v>
      </c>
      <c r="L5" s="91" t="b">
        <v>0</v>
      </c>
    </row>
    <row r="6" spans="1:12" ht="15">
      <c r="A6" s="91" t="s">
        <v>590</v>
      </c>
      <c r="B6" s="91" t="s">
        <v>591</v>
      </c>
      <c r="C6" s="91">
        <v>3</v>
      </c>
      <c r="D6" s="130">
        <v>0.014664006333533533</v>
      </c>
      <c r="E6" s="130">
        <v>1.6842467475153124</v>
      </c>
      <c r="F6" s="91" t="s">
        <v>725</v>
      </c>
      <c r="G6" s="91" t="b">
        <v>0</v>
      </c>
      <c r="H6" s="91" t="b">
        <v>0</v>
      </c>
      <c r="I6" s="91" t="b">
        <v>0</v>
      </c>
      <c r="J6" s="91" t="b">
        <v>1</v>
      </c>
      <c r="K6" s="91" t="b">
        <v>0</v>
      </c>
      <c r="L6" s="91" t="b">
        <v>0</v>
      </c>
    </row>
    <row r="7" spans="1:12" ht="15">
      <c r="A7" s="91" t="s">
        <v>591</v>
      </c>
      <c r="B7" s="91" t="s">
        <v>592</v>
      </c>
      <c r="C7" s="91">
        <v>3</v>
      </c>
      <c r="D7" s="130">
        <v>0.014664006333533533</v>
      </c>
      <c r="E7" s="130">
        <v>1.6842467475153124</v>
      </c>
      <c r="F7" s="91" t="s">
        <v>725</v>
      </c>
      <c r="G7" s="91" t="b">
        <v>1</v>
      </c>
      <c r="H7" s="91" t="b">
        <v>0</v>
      </c>
      <c r="I7" s="91" t="b">
        <v>0</v>
      </c>
      <c r="J7" s="91" t="b">
        <v>1</v>
      </c>
      <c r="K7" s="91" t="b">
        <v>0</v>
      </c>
      <c r="L7" s="91" t="b">
        <v>0</v>
      </c>
    </row>
    <row r="8" spans="1:12" ht="15">
      <c r="A8" s="91" t="s">
        <v>592</v>
      </c>
      <c r="B8" s="91" t="s">
        <v>593</v>
      </c>
      <c r="C8" s="91">
        <v>3</v>
      </c>
      <c r="D8" s="130">
        <v>0.014664006333533533</v>
      </c>
      <c r="E8" s="130">
        <v>1.6842467475153124</v>
      </c>
      <c r="F8" s="91" t="s">
        <v>725</v>
      </c>
      <c r="G8" s="91" t="b">
        <v>1</v>
      </c>
      <c r="H8" s="91" t="b">
        <v>0</v>
      </c>
      <c r="I8" s="91" t="b">
        <v>0</v>
      </c>
      <c r="J8" s="91" t="b">
        <v>0</v>
      </c>
      <c r="K8" s="91" t="b">
        <v>0</v>
      </c>
      <c r="L8" s="91" t="b">
        <v>0</v>
      </c>
    </row>
    <row r="9" spans="1:12" ht="15">
      <c r="A9" s="91" t="s">
        <v>593</v>
      </c>
      <c r="B9" s="91" t="s">
        <v>594</v>
      </c>
      <c r="C9" s="91">
        <v>3</v>
      </c>
      <c r="D9" s="130">
        <v>0.014664006333533533</v>
      </c>
      <c r="E9" s="130">
        <v>1.6842467475153124</v>
      </c>
      <c r="F9" s="91" t="s">
        <v>725</v>
      </c>
      <c r="G9" s="91" t="b">
        <v>0</v>
      </c>
      <c r="H9" s="91" t="b">
        <v>0</v>
      </c>
      <c r="I9" s="91" t="b">
        <v>0</v>
      </c>
      <c r="J9" s="91" t="b">
        <v>0</v>
      </c>
      <c r="K9" s="91" t="b">
        <v>0</v>
      </c>
      <c r="L9" s="91" t="b">
        <v>0</v>
      </c>
    </row>
    <row r="10" spans="1:12" ht="15">
      <c r="A10" s="91" t="s">
        <v>594</v>
      </c>
      <c r="B10" s="91" t="s">
        <v>567</v>
      </c>
      <c r="C10" s="91">
        <v>3</v>
      </c>
      <c r="D10" s="130">
        <v>0.014664006333533533</v>
      </c>
      <c r="E10" s="130">
        <v>0.9060954971316688</v>
      </c>
      <c r="F10" s="91" t="s">
        <v>725</v>
      </c>
      <c r="G10" s="91" t="b">
        <v>0</v>
      </c>
      <c r="H10" s="91" t="b">
        <v>0</v>
      </c>
      <c r="I10" s="91" t="b">
        <v>0</v>
      </c>
      <c r="J10" s="91" t="b">
        <v>0</v>
      </c>
      <c r="K10" s="91" t="b">
        <v>0</v>
      </c>
      <c r="L10" s="91" t="b">
        <v>0</v>
      </c>
    </row>
    <row r="11" spans="1:12" ht="15">
      <c r="A11" s="91" t="s">
        <v>567</v>
      </c>
      <c r="B11" s="91" t="s">
        <v>595</v>
      </c>
      <c r="C11" s="91">
        <v>3</v>
      </c>
      <c r="D11" s="130">
        <v>0.014664006333533533</v>
      </c>
      <c r="E11" s="130">
        <v>1.0821867561873502</v>
      </c>
      <c r="F11" s="91" t="s">
        <v>725</v>
      </c>
      <c r="G11" s="91" t="b">
        <v>0</v>
      </c>
      <c r="H11" s="91" t="b">
        <v>0</v>
      </c>
      <c r="I11" s="91" t="b">
        <v>0</v>
      </c>
      <c r="J11" s="91" t="b">
        <v>0</v>
      </c>
      <c r="K11" s="91" t="b">
        <v>0</v>
      </c>
      <c r="L11" s="91" t="b">
        <v>0</v>
      </c>
    </row>
    <row r="12" spans="1:12" ht="15">
      <c r="A12" s="91" t="s">
        <v>597</v>
      </c>
      <c r="B12" s="91" t="s">
        <v>598</v>
      </c>
      <c r="C12" s="91">
        <v>3</v>
      </c>
      <c r="D12" s="130">
        <v>0.014664006333533533</v>
      </c>
      <c r="E12" s="130">
        <v>1.6842467475153124</v>
      </c>
      <c r="F12" s="91" t="s">
        <v>725</v>
      </c>
      <c r="G12" s="91" t="b">
        <v>1</v>
      </c>
      <c r="H12" s="91" t="b">
        <v>0</v>
      </c>
      <c r="I12" s="91" t="b">
        <v>0</v>
      </c>
      <c r="J12" s="91" t="b">
        <v>0</v>
      </c>
      <c r="K12" s="91" t="b">
        <v>0</v>
      </c>
      <c r="L12" s="91" t="b">
        <v>0</v>
      </c>
    </row>
    <row r="13" spans="1:12" ht="15">
      <c r="A13" s="91" t="s">
        <v>598</v>
      </c>
      <c r="B13" s="91" t="s">
        <v>599</v>
      </c>
      <c r="C13" s="91">
        <v>3</v>
      </c>
      <c r="D13" s="130">
        <v>0.014664006333533533</v>
      </c>
      <c r="E13" s="130">
        <v>1.6842467475153124</v>
      </c>
      <c r="F13" s="91" t="s">
        <v>725</v>
      </c>
      <c r="G13" s="91" t="b">
        <v>0</v>
      </c>
      <c r="H13" s="91" t="b">
        <v>0</v>
      </c>
      <c r="I13" s="91" t="b">
        <v>0</v>
      </c>
      <c r="J13" s="91" t="b">
        <v>0</v>
      </c>
      <c r="K13" s="91" t="b">
        <v>0</v>
      </c>
      <c r="L13" s="91" t="b">
        <v>0</v>
      </c>
    </row>
    <row r="14" spans="1:12" ht="15">
      <c r="A14" s="91" t="s">
        <v>599</v>
      </c>
      <c r="B14" s="91" t="s">
        <v>600</v>
      </c>
      <c r="C14" s="91">
        <v>3</v>
      </c>
      <c r="D14" s="130">
        <v>0.014664006333533533</v>
      </c>
      <c r="E14" s="130">
        <v>1.6842467475153124</v>
      </c>
      <c r="F14" s="91" t="s">
        <v>725</v>
      </c>
      <c r="G14" s="91" t="b">
        <v>0</v>
      </c>
      <c r="H14" s="91" t="b">
        <v>0</v>
      </c>
      <c r="I14" s="91" t="b">
        <v>0</v>
      </c>
      <c r="J14" s="91" t="b">
        <v>0</v>
      </c>
      <c r="K14" s="91" t="b">
        <v>0</v>
      </c>
      <c r="L14" s="91" t="b">
        <v>0</v>
      </c>
    </row>
    <row r="15" spans="1:12" ht="15">
      <c r="A15" s="91" t="s">
        <v>600</v>
      </c>
      <c r="B15" s="91" t="s">
        <v>569</v>
      </c>
      <c r="C15" s="91">
        <v>3</v>
      </c>
      <c r="D15" s="130">
        <v>0.014664006333533533</v>
      </c>
      <c r="E15" s="130">
        <v>1.5593080109070125</v>
      </c>
      <c r="F15" s="91" t="s">
        <v>725</v>
      </c>
      <c r="G15" s="91" t="b">
        <v>0</v>
      </c>
      <c r="H15" s="91" t="b">
        <v>0</v>
      </c>
      <c r="I15" s="91" t="b">
        <v>0</v>
      </c>
      <c r="J15" s="91" t="b">
        <v>0</v>
      </c>
      <c r="K15" s="91" t="b">
        <v>0</v>
      </c>
      <c r="L15" s="91" t="b">
        <v>0</v>
      </c>
    </row>
    <row r="16" spans="1:12" ht="15">
      <c r="A16" s="91" t="s">
        <v>569</v>
      </c>
      <c r="B16" s="91" t="s">
        <v>567</v>
      </c>
      <c r="C16" s="91">
        <v>3</v>
      </c>
      <c r="D16" s="130">
        <v>0.014664006333533533</v>
      </c>
      <c r="E16" s="130">
        <v>0.7811567605233689</v>
      </c>
      <c r="F16" s="91" t="s">
        <v>725</v>
      </c>
      <c r="G16" s="91" t="b">
        <v>0</v>
      </c>
      <c r="H16" s="91" t="b">
        <v>0</v>
      </c>
      <c r="I16" s="91" t="b">
        <v>0</v>
      </c>
      <c r="J16" s="91" t="b">
        <v>0</v>
      </c>
      <c r="K16" s="91" t="b">
        <v>0</v>
      </c>
      <c r="L16" s="91" t="b">
        <v>0</v>
      </c>
    </row>
    <row r="17" spans="1:12" ht="15">
      <c r="A17" s="91" t="s">
        <v>567</v>
      </c>
      <c r="B17" s="91" t="s">
        <v>601</v>
      </c>
      <c r="C17" s="91">
        <v>3</v>
      </c>
      <c r="D17" s="130">
        <v>0.014664006333533533</v>
      </c>
      <c r="E17" s="130">
        <v>1.0821867561873502</v>
      </c>
      <c r="F17" s="91" t="s">
        <v>725</v>
      </c>
      <c r="G17" s="91" t="b">
        <v>0</v>
      </c>
      <c r="H17" s="91" t="b">
        <v>0</v>
      </c>
      <c r="I17" s="91" t="b">
        <v>0</v>
      </c>
      <c r="J17" s="91" t="b">
        <v>0</v>
      </c>
      <c r="K17" s="91" t="b">
        <v>0</v>
      </c>
      <c r="L17" s="91" t="b">
        <v>0</v>
      </c>
    </row>
    <row r="18" spans="1:12" ht="15">
      <c r="A18" s="91" t="s">
        <v>601</v>
      </c>
      <c r="B18" s="91" t="s">
        <v>602</v>
      </c>
      <c r="C18" s="91">
        <v>3</v>
      </c>
      <c r="D18" s="130">
        <v>0.014664006333533533</v>
      </c>
      <c r="E18" s="130">
        <v>1.6842467475153124</v>
      </c>
      <c r="F18" s="91" t="s">
        <v>725</v>
      </c>
      <c r="G18" s="91" t="b">
        <v>0</v>
      </c>
      <c r="H18" s="91" t="b">
        <v>0</v>
      </c>
      <c r="I18" s="91" t="b">
        <v>0</v>
      </c>
      <c r="J18" s="91" t="b">
        <v>0</v>
      </c>
      <c r="K18" s="91" t="b">
        <v>0</v>
      </c>
      <c r="L18" s="91" t="b">
        <v>0</v>
      </c>
    </row>
    <row r="19" spans="1:12" ht="15">
      <c r="A19" s="91" t="s">
        <v>602</v>
      </c>
      <c r="B19" s="91" t="s">
        <v>570</v>
      </c>
      <c r="C19" s="91">
        <v>3</v>
      </c>
      <c r="D19" s="130">
        <v>0.014664006333533533</v>
      </c>
      <c r="E19" s="130">
        <v>1.5593080109070125</v>
      </c>
      <c r="F19" s="91" t="s">
        <v>725</v>
      </c>
      <c r="G19" s="91" t="b">
        <v>0</v>
      </c>
      <c r="H19" s="91" t="b">
        <v>0</v>
      </c>
      <c r="I19" s="91" t="b">
        <v>0</v>
      </c>
      <c r="J19" s="91" t="b">
        <v>0</v>
      </c>
      <c r="K19" s="91" t="b">
        <v>0</v>
      </c>
      <c r="L19" s="91" t="b">
        <v>0</v>
      </c>
    </row>
    <row r="20" spans="1:12" ht="15">
      <c r="A20" s="91" t="s">
        <v>570</v>
      </c>
      <c r="B20" s="91" t="s">
        <v>603</v>
      </c>
      <c r="C20" s="91">
        <v>3</v>
      </c>
      <c r="D20" s="130">
        <v>0.014664006333533533</v>
      </c>
      <c r="E20" s="130">
        <v>1.5593080109070125</v>
      </c>
      <c r="F20" s="91" t="s">
        <v>725</v>
      </c>
      <c r="G20" s="91" t="b">
        <v>0</v>
      </c>
      <c r="H20" s="91" t="b">
        <v>0</v>
      </c>
      <c r="I20" s="91" t="b">
        <v>0</v>
      </c>
      <c r="J20" s="91" t="b">
        <v>0</v>
      </c>
      <c r="K20" s="91" t="b">
        <v>0</v>
      </c>
      <c r="L20" s="91" t="b">
        <v>0</v>
      </c>
    </row>
    <row r="21" spans="1:12" ht="15">
      <c r="A21" s="91" t="s">
        <v>580</v>
      </c>
      <c r="B21" s="91" t="s">
        <v>581</v>
      </c>
      <c r="C21" s="91">
        <v>3</v>
      </c>
      <c r="D21" s="130">
        <v>0.014664006333533533</v>
      </c>
      <c r="E21" s="130">
        <v>1.6842467475153124</v>
      </c>
      <c r="F21" s="91" t="s">
        <v>725</v>
      </c>
      <c r="G21" s="91" t="b">
        <v>0</v>
      </c>
      <c r="H21" s="91" t="b">
        <v>0</v>
      </c>
      <c r="I21" s="91" t="b">
        <v>0</v>
      </c>
      <c r="J21" s="91" t="b">
        <v>0</v>
      </c>
      <c r="K21" s="91" t="b">
        <v>0</v>
      </c>
      <c r="L21" s="91" t="b">
        <v>0</v>
      </c>
    </row>
    <row r="22" spans="1:12" ht="15">
      <c r="A22" s="91" t="s">
        <v>581</v>
      </c>
      <c r="B22" s="91" t="s">
        <v>582</v>
      </c>
      <c r="C22" s="91">
        <v>3</v>
      </c>
      <c r="D22" s="130">
        <v>0.014664006333533533</v>
      </c>
      <c r="E22" s="130">
        <v>1.6842467475153124</v>
      </c>
      <c r="F22" s="91" t="s">
        <v>725</v>
      </c>
      <c r="G22" s="91" t="b">
        <v>0</v>
      </c>
      <c r="H22" s="91" t="b">
        <v>0</v>
      </c>
      <c r="I22" s="91" t="b">
        <v>0</v>
      </c>
      <c r="J22" s="91" t="b">
        <v>0</v>
      </c>
      <c r="K22" s="91" t="b">
        <v>1</v>
      </c>
      <c r="L22" s="91" t="b">
        <v>0</v>
      </c>
    </row>
    <row r="23" spans="1:12" ht="15">
      <c r="A23" s="91" t="s">
        <v>582</v>
      </c>
      <c r="B23" s="91" t="s">
        <v>583</v>
      </c>
      <c r="C23" s="91">
        <v>3</v>
      </c>
      <c r="D23" s="130">
        <v>0.014664006333533533</v>
      </c>
      <c r="E23" s="130">
        <v>1.6842467475153124</v>
      </c>
      <c r="F23" s="91" t="s">
        <v>725</v>
      </c>
      <c r="G23" s="91" t="b">
        <v>0</v>
      </c>
      <c r="H23" s="91" t="b">
        <v>1</v>
      </c>
      <c r="I23" s="91" t="b">
        <v>0</v>
      </c>
      <c r="J23" s="91" t="b">
        <v>0</v>
      </c>
      <c r="K23" s="91" t="b">
        <v>0</v>
      </c>
      <c r="L23" s="91" t="b">
        <v>0</v>
      </c>
    </row>
    <row r="24" spans="1:12" ht="15">
      <c r="A24" s="91" t="s">
        <v>583</v>
      </c>
      <c r="B24" s="91" t="s">
        <v>567</v>
      </c>
      <c r="C24" s="91">
        <v>3</v>
      </c>
      <c r="D24" s="130">
        <v>0.014664006333533533</v>
      </c>
      <c r="E24" s="130">
        <v>0.9060954971316688</v>
      </c>
      <c r="F24" s="91" t="s">
        <v>725</v>
      </c>
      <c r="G24" s="91" t="b">
        <v>0</v>
      </c>
      <c r="H24" s="91" t="b">
        <v>0</v>
      </c>
      <c r="I24" s="91" t="b">
        <v>0</v>
      </c>
      <c r="J24" s="91" t="b">
        <v>0</v>
      </c>
      <c r="K24" s="91" t="b">
        <v>0</v>
      </c>
      <c r="L24" s="91" t="b">
        <v>0</v>
      </c>
    </row>
    <row r="25" spans="1:12" ht="15">
      <c r="A25" s="91" t="s">
        <v>567</v>
      </c>
      <c r="B25" s="91" t="s">
        <v>584</v>
      </c>
      <c r="C25" s="91">
        <v>3</v>
      </c>
      <c r="D25" s="130">
        <v>0.014664006333533533</v>
      </c>
      <c r="E25" s="130">
        <v>1.0821867561873502</v>
      </c>
      <c r="F25" s="91" t="s">
        <v>725</v>
      </c>
      <c r="G25" s="91" t="b">
        <v>0</v>
      </c>
      <c r="H25" s="91" t="b">
        <v>0</v>
      </c>
      <c r="I25" s="91" t="b">
        <v>0</v>
      </c>
      <c r="J25" s="91" t="b">
        <v>0</v>
      </c>
      <c r="K25" s="91" t="b">
        <v>0</v>
      </c>
      <c r="L25" s="91" t="b">
        <v>0</v>
      </c>
    </row>
    <row r="26" spans="1:12" ht="15">
      <c r="A26" s="91" t="s">
        <v>574</v>
      </c>
      <c r="B26" s="91" t="s">
        <v>575</v>
      </c>
      <c r="C26" s="91">
        <v>2</v>
      </c>
      <c r="D26" s="130">
        <v>0.011923458601083509</v>
      </c>
      <c r="E26" s="130">
        <v>1.8603380065709938</v>
      </c>
      <c r="F26" s="91" t="s">
        <v>725</v>
      </c>
      <c r="G26" s="91" t="b">
        <v>0</v>
      </c>
      <c r="H26" s="91" t="b">
        <v>0</v>
      </c>
      <c r="I26" s="91" t="b">
        <v>0</v>
      </c>
      <c r="J26" s="91" t="b">
        <v>0</v>
      </c>
      <c r="K26" s="91" t="b">
        <v>0</v>
      </c>
      <c r="L26" s="91" t="b">
        <v>0</v>
      </c>
    </row>
    <row r="27" spans="1:12" ht="15">
      <c r="A27" s="91" t="s">
        <v>575</v>
      </c>
      <c r="B27" s="91" t="s">
        <v>576</v>
      </c>
      <c r="C27" s="91">
        <v>2</v>
      </c>
      <c r="D27" s="130">
        <v>0.011923458601083509</v>
      </c>
      <c r="E27" s="130">
        <v>1.8603380065709938</v>
      </c>
      <c r="F27" s="91" t="s">
        <v>725</v>
      </c>
      <c r="G27" s="91" t="b">
        <v>0</v>
      </c>
      <c r="H27" s="91" t="b">
        <v>0</v>
      </c>
      <c r="I27" s="91" t="b">
        <v>0</v>
      </c>
      <c r="J27" s="91" t="b">
        <v>0</v>
      </c>
      <c r="K27" s="91" t="b">
        <v>0</v>
      </c>
      <c r="L27" s="91" t="b">
        <v>0</v>
      </c>
    </row>
    <row r="28" spans="1:12" ht="15">
      <c r="A28" s="91" t="s">
        <v>576</v>
      </c>
      <c r="B28" s="91" t="s">
        <v>577</v>
      </c>
      <c r="C28" s="91">
        <v>2</v>
      </c>
      <c r="D28" s="130">
        <v>0.011923458601083509</v>
      </c>
      <c r="E28" s="130">
        <v>1.8603380065709938</v>
      </c>
      <c r="F28" s="91" t="s">
        <v>725</v>
      </c>
      <c r="G28" s="91" t="b">
        <v>0</v>
      </c>
      <c r="H28" s="91" t="b">
        <v>0</v>
      </c>
      <c r="I28" s="91" t="b">
        <v>0</v>
      </c>
      <c r="J28" s="91" t="b">
        <v>0</v>
      </c>
      <c r="K28" s="91" t="b">
        <v>0</v>
      </c>
      <c r="L28" s="91" t="b">
        <v>0</v>
      </c>
    </row>
    <row r="29" spans="1:12" ht="15">
      <c r="A29" s="91" t="s">
        <v>577</v>
      </c>
      <c r="B29" s="91" t="s">
        <v>578</v>
      </c>
      <c r="C29" s="91">
        <v>2</v>
      </c>
      <c r="D29" s="130">
        <v>0.011923458601083509</v>
      </c>
      <c r="E29" s="130">
        <v>1.8603380065709938</v>
      </c>
      <c r="F29" s="91" t="s">
        <v>725</v>
      </c>
      <c r="G29" s="91" t="b">
        <v>0</v>
      </c>
      <c r="H29" s="91" t="b">
        <v>0</v>
      </c>
      <c r="I29" s="91" t="b">
        <v>0</v>
      </c>
      <c r="J29" s="91" t="b">
        <v>0</v>
      </c>
      <c r="K29" s="91" t="b">
        <v>0</v>
      </c>
      <c r="L29" s="91" t="b">
        <v>0</v>
      </c>
    </row>
    <row r="30" spans="1:12" ht="15">
      <c r="A30" s="91" t="s">
        <v>578</v>
      </c>
      <c r="B30" s="91" t="s">
        <v>713</v>
      </c>
      <c r="C30" s="91">
        <v>2</v>
      </c>
      <c r="D30" s="130">
        <v>0.011923458601083509</v>
      </c>
      <c r="E30" s="130">
        <v>1.8603380065709938</v>
      </c>
      <c r="F30" s="91" t="s">
        <v>725</v>
      </c>
      <c r="G30" s="91" t="b">
        <v>0</v>
      </c>
      <c r="H30" s="91" t="b">
        <v>0</v>
      </c>
      <c r="I30" s="91" t="b">
        <v>0</v>
      </c>
      <c r="J30" s="91" t="b">
        <v>0</v>
      </c>
      <c r="K30" s="91" t="b">
        <v>0</v>
      </c>
      <c r="L30" s="91" t="b">
        <v>0</v>
      </c>
    </row>
    <row r="31" spans="1:12" ht="15">
      <c r="A31" s="91" t="s">
        <v>713</v>
      </c>
      <c r="B31" s="91" t="s">
        <v>714</v>
      </c>
      <c r="C31" s="91">
        <v>2</v>
      </c>
      <c r="D31" s="130">
        <v>0.011923458601083509</v>
      </c>
      <c r="E31" s="130">
        <v>1.8603380065709938</v>
      </c>
      <c r="F31" s="91" t="s">
        <v>725</v>
      </c>
      <c r="G31" s="91" t="b">
        <v>0</v>
      </c>
      <c r="H31" s="91" t="b">
        <v>0</v>
      </c>
      <c r="I31" s="91" t="b">
        <v>0</v>
      </c>
      <c r="J31" s="91" t="b">
        <v>0</v>
      </c>
      <c r="K31" s="91" t="b">
        <v>0</v>
      </c>
      <c r="L31" s="91" t="b">
        <v>0</v>
      </c>
    </row>
    <row r="32" spans="1:12" ht="15">
      <c r="A32" s="91" t="s">
        <v>714</v>
      </c>
      <c r="B32" s="91" t="s">
        <v>567</v>
      </c>
      <c r="C32" s="91">
        <v>2</v>
      </c>
      <c r="D32" s="130">
        <v>0.011923458601083509</v>
      </c>
      <c r="E32" s="130">
        <v>0.9060954971316688</v>
      </c>
      <c r="F32" s="91" t="s">
        <v>725</v>
      </c>
      <c r="G32" s="91" t="b">
        <v>0</v>
      </c>
      <c r="H32" s="91" t="b">
        <v>0</v>
      </c>
      <c r="I32" s="91" t="b">
        <v>0</v>
      </c>
      <c r="J32" s="91" t="b">
        <v>0</v>
      </c>
      <c r="K32" s="91" t="b">
        <v>0</v>
      </c>
      <c r="L32" s="91" t="b">
        <v>0</v>
      </c>
    </row>
    <row r="33" spans="1:12" ht="15">
      <c r="A33" s="91" t="s">
        <v>225</v>
      </c>
      <c r="B33" s="91" t="s">
        <v>587</v>
      </c>
      <c r="C33" s="91">
        <v>2</v>
      </c>
      <c r="D33" s="130">
        <v>0.011923458601083509</v>
      </c>
      <c r="E33" s="130">
        <v>1.8603380065709938</v>
      </c>
      <c r="F33" s="91" t="s">
        <v>725</v>
      </c>
      <c r="G33" s="91" t="b">
        <v>0</v>
      </c>
      <c r="H33" s="91" t="b">
        <v>0</v>
      </c>
      <c r="I33" s="91" t="b">
        <v>0</v>
      </c>
      <c r="J33" s="91" t="b">
        <v>0</v>
      </c>
      <c r="K33" s="91" t="b">
        <v>0</v>
      </c>
      <c r="L33" s="91" t="b">
        <v>0</v>
      </c>
    </row>
    <row r="34" spans="1:12" ht="15">
      <c r="A34" s="91" t="s">
        <v>224</v>
      </c>
      <c r="B34" s="91" t="s">
        <v>568</v>
      </c>
      <c r="C34" s="91">
        <v>2</v>
      </c>
      <c r="D34" s="130">
        <v>0.011923458601083509</v>
      </c>
      <c r="E34" s="130">
        <v>1.5593080109070125</v>
      </c>
      <c r="F34" s="91" t="s">
        <v>725</v>
      </c>
      <c r="G34" s="91" t="b">
        <v>0</v>
      </c>
      <c r="H34" s="91" t="b">
        <v>0</v>
      </c>
      <c r="I34" s="91" t="b">
        <v>0</v>
      </c>
      <c r="J34" s="91" t="b">
        <v>0</v>
      </c>
      <c r="K34" s="91" t="b">
        <v>0</v>
      </c>
      <c r="L34" s="91" t="b">
        <v>0</v>
      </c>
    </row>
    <row r="35" spans="1:12" ht="15">
      <c r="A35" s="91" t="s">
        <v>568</v>
      </c>
      <c r="B35" s="91" t="s">
        <v>568</v>
      </c>
      <c r="C35" s="91">
        <v>2</v>
      </c>
      <c r="D35" s="130">
        <v>0.011923458601083509</v>
      </c>
      <c r="E35" s="130">
        <v>1.2582780152430313</v>
      </c>
      <c r="F35" s="91" t="s">
        <v>725</v>
      </c>
      <c r="G35" s="91" t="b">
        <v>0</v>
      </c>
      <c r="H35" s="91" t="b">
        <v>0</v>
      </c>
      <c r="I35" s="91" t="b">
        <v>0</v>
      </c>
      <c r="J35" s="91" t="b">
        <v>0</v>
      </c>
      <c r="K35" s="91" t="b">
        <v>0</v>
      </c>
      <c r="L35" s="91" t="b">
        <v>0</v>
      </c>
    </row>
    <row r="36" spans="1:12" ht="15">
      <c r="A36" s="91" t="s">
        <v>568</v>
      </c>
      <c r="B36" s="91" t="s">
        <v>715</v>
      </c>
      <c r="C36" s="91">
        <v>2</v>
      </c>
      <c r="D36" s="130">
        <v>0.011923458601083509</v>
      </c>
      <c r="E36" s="130">
        <v>1.5593080109070125</v>
      </c>
      <c r="F36" s="91" t="s">
        <v>725</v>
      </c>
      <c r="G36" s="91" t="b">
        <v>0</v>
      </c>
      <c r="H36" s="91" t="b">
        <v>0</v>
      </c>
      <c r="I36" s="91" t="b">
        <v>0</v>
      </c>
      <c r="J36" s="91" t="b">
        <v>0</v>
      </c>
      <c r="K36" s="91" t="b">
        <v>0</v>
      </c>
      <c r="L36" s="91" t="b">
        <v>0</v>
      </c>
    </row>
    <row r="37" spans="1:12" ht="15">
      <c r="A37" s="91" t="s">
        <v>715</v>
      </c>
      <c r="B37" s="91" t="s">
        <v>716</v>
      </c>
      <c r="C37" s="91">
        <v>2</v>
      </c>
      <c r="D37" s="130">
        <v>0.011923458601083509</v>
      </c>
      <c r="E37" s="130">
        <v>1.8603380065709938</v>
      </c>
      <c r="F37" s="91" t="s">
        <v>725</v>
      </c>
      <c r="G37" s="91" t="b">
        <v>0</v>
      </c>
      <c r="H37" s="91" t="b">
        <v>0</v>
      </c>
      <c r="I37" s="91" t="b">
        <v>0</v>
      </c>
      <c r="J37" s="91" t="b">
        <v>0</v>
      </c>
      <c r="K37" s="91" t="b">
        <v>0</v>
      </c>
      <c r="L37" s="91" t="b">
        <v>0</v>
      </c>
    </row>
    <row r="38" spans="1:12" ht="15">
      <c r="A38" s="91" t="s">
        <v>716</v>
      </c>
      <c r="B38" s="91" t="s">
        <v>717</v>
      </c>
      <c r="C38" s="91">
        <v>2</v>
      </c>
      <c r="D38" s="130">
        <v>0.011923458601083509</v>
      </c>
      <c r="E38" s="130">
        <v>1.8603380065709938</v>
      </c>
      <c r="F38" s="91" t="s">
        <v>725</v>
      </c>
      <c r="G38" s="91" t="b">
        <v>0</v>
      </c>
      <c r="H38" s="91" t="b">
        <v>0</v>
      </c>
      <c r="I38" s="91" t="b">
        <v>0</v>
      </c>
      <c r="J38" s="91" t="b">
        <v>1</v>
      </c>
      <c r="K38" s="91" t="b">
        <v>0</v>
      </c>
      <c r="L38" s="91" t="b">
        <v>0</v>
      </c>
    </row>
    <row r="39" spans="1:12" ht="15">
      <c r="A39" s="91" t="s">
        <v>717</v>
      </c>
      <c r="B39" s="91" t="s">
        <v>718</v>
      </c>
      <c r="C39" s="91">
        <v>2</v>
      </c>
      <c r="D39" s="130">
        <v>0.011923458601083509</v>
      </c>
      <c r="E39" s="130">
        <v>1.8603380065709938</v>
      </c>
      <c r="F39" s="91" t="s">
        <v>725</v>
      </c>
      <c r="G39" s="91" t="b">
        <v>1</v>
      </c>
      <c r="H39" s="91" t="b">
        <v>0</v>
      </c>
      <c r="I39" s="91" t="b">
        <v>0</v>
      </c>
      <c r="J39" s="91" t="b">
        <v>0</v>
      </c>
      <c r="K39" s="91" t="b">
        <v>0</v>
      </c>
      <c r="L39" s="91" t="b">
        <v>0</v>
      </c>
    </row>
    <row r="40" spans="1:12" ht="15">
      <c r="A40" s="91" t="s">
        <v>718</v>
      </c>
      <c r="B40" s="91" t="s">
        <v>567</v>
      </c>
      <c r="C40" s="91">
        <v>2</v>
      </c>
      <c r="D40" s="130">
        <v>0.011923458601083509</v>
      </c>
      <c r="E40" s="130">
        <v>0.9060954971316688</v>
      </c>
      <c r="F40" s="91" t="s">
        <v>725</v>
      </c>
      <c r="G40" s="91" t="b">
        <v>0</v>
      </c>
      <c r="H40" s="91" t="b">
        <v>0</v>
      </c>
      <c r="I40" s="91" t="b">
        <v>0</v>
      </c>
      <c r="J40" s="91" t="b">
        <v>0</v>
      </c>
      <c r="K40" s="91" t="b">
        <v>0</v>
      </c>
      <c r="L40" s="91" t="b">
        <v>0</v>
      </c>
    </row>
    <row r="41" spans="1:12" ht="15">
      <c r="A41" s="91" t="s">
        <v>222</v>
      </c>
      <c r="B41" s="91" t="s">
        <v>597</v>
      </c>
      <c r="C41" s="91">
        <v>2</v>
      </c>
      <c r="D41" s="130">
        <v>0.011923458601083509</v>
      </c>
      <c r="E41" s="130">
        <v>1.8603380065709938</v>
      </c>
      <c r="F41" s="91" t="s">
        <v>725</v>
      </c>
      <c r="G41" s="91" t="b">
        <v>0</v>
      </c>
      <c r="H41" s="91" t="b">
        <v>0</v>
      </c>
      <c r="I41" s="91" t="b">
        <v>0</v>
      </c>
      <c r="J41" s="91" t="b">
        <v>1</v>
      </c>
      <c r="K41" s="91" t="b">
        <v>0</v>
      </c>
      <c r="L41" s="91" t="b">
        <v>0</v>
      </c>
    </row>
    <row r="42" spans="1:12" ht="15">
      <c r="A42" s="91" t="s">
        <v>603</v>
      </c>
      <c r="B42" s="91" t="s">
        <v>719</v>
      </c>
      <c r="C42" s="91">
        <v>2</v>
      </c>
      <c r="D42" s="130">
        <v>0.011923458601083509</v>
      </c>
      <c r="E42" s="130">
        <v>1.8603380065709938</v>
      </c>
      <c r="F42" s="91" t="s">
        <v>725</v>
      </c>
      <c r="G42" s="91" t="b">
        <v>0</v>
      </c>
      <c r="H42" s="91" t="b">
        <v>0</v>
      </c>
      <c r="I42" s="91" t="b">
        <v>0</v>
      </c>
      <c r="J42" s="91" t="b">
        <v>0</v>
      </c>
      <c r="K42" s="91" t="b">
        <v>0</v>
      </c>
      <c r="L42" s="91" t="b">
        <v>0</v>
      </c>
    </row>
    <row r="43" spans="1:12" ht="15">
      <c r="A43" s="91" t="s">
        <v>719</v>
      </c>
      <c r="B43" s="91" t="s">
        <v>720</v>
      </c>
      <c r="C43" s="91">
        <v>2</v>
      </c>
      <c r="D43" s="130">
        <v>0.011923458601083509</v>
      </c>
      <c r="E43" s="130">
        <v>1.8603380065709938</v>
      </c>
      <c r="F43" s="91" t="s">
        <v>725</v>
      </c>
      <c r="G43" s="91" t="b">
        <v>0</v>
      </c>
      <c r="H43" s="91" t="b">
        <v>0</v>
      </c>
      <c r="I43" s="91" t="b">
        <v>0</v>
      </c>
      <c r="J43" s="91" t="b">
        <v>0</v>
      </c>
      <c r="K43" s="91" t="b">
        <v>0</v>
      </c>
      <c r="L43" s="91" t="b">
        <v>0</v>
      </c>
    </row>
    <row r="44" spans="1:12" ht="15">
      <c r="A44" s="91" t="s">
        <v>228</v>
      </c>
      <c r="B44" s="91" t="s">
        <v>572</v>
      </c>
      <c r="C44" s="91">
        <v>2</v>
      </c>
      <c r="D44" s="130">
        <v>0.011923458601083509</v>
      </c>
      <c r="E44" s="130">
        <v>1.5593080109070125</v>
      </c>
      <c r="F44" s="91" t="s">
        <v>725</v>
      </c>
      <c r="G44" s="91" t="b">
        <v>0</v>
      </c>
      <c r="H44" s="91" t="b">
        <v>0</v>
      </c>
      <c r="I44" s="91" t="b">
        <v>0</v>
      </c>
      <c r="J44" s="91" t="b">
        <v>0</v>
      </c>
      <c r="K44" s="91" t="b">
        <v>0</v>
      </c>
      <c r="L44" s="91" t="b">
        <v>0</v>
      </c>
    </row>
    <row r="45" spans="1:12" ht="15">
      <c r="A45" s="91" t="s">
        <v>573</v>
      </c>
      <c r="B45" s="91" t="s">
        <v>572</v>
      </c>
      <c r="C45" s="91">
        <v>2</v>
      </c>
      <c r="D45" s="130">
        <v>0.011923458601083509</v>
      </c>
      <c r="E45" s="130">
        <v>1.2582780152430313</v>
      </c>
      <c r="F45" s="91" t="s">
        <v>725</v>
      </c>
      <c r="G45" s="91" t="b">
        <v>0</v>
      </c>
      <c r="H45" s="91" t="b">
        <v>0</v>
      </c>
      <c r="I45" s="91" t="b">
        <v>0</v>
      </c>
      <c r="J45" s="91" t="b">
        <v>0</v>
      </c>
      <c r="K45" s="91" t="b">
        <v>0</v>
      </c>
      <c r="L45" s="91" t="b">
        <v>0</v>
      </c>
    </row>
    <row r="46" spans="1:12" ht="15">
      <c r="A46" s="91" t="s">
        <v>573</v>
      </c>
      <c r="B46" s="91" t="s">
        <v>721</v>
      </c>
      <c r="C46" s="91">
        <v>2</v>
      </c>
      <c r="D46" s="130">
        <v>0.011923458601083509</v>
      </c>
      <c r="E46" s="130">
        <v>1.5593080109070125</v>
      </c>
      <c r="F46" s="91" t="s">
        <v>725</v>
      </c>
      <c r="G46" s="91" t="b">
        <v>0</v>
      </c>
      <c r="H46" s="91" t="b">
        <v>0</v>
      </c>
      <c r="I46" s="91" t="b">
        <v>0</v>
      </c>
      <c r="J46" s="91" t="b">
        <v>1</v>
      </c>
      <c r="K46" s="91" t="b">
        <v>0</v>
      </c>
      <c r="L46" s="91" t="b">
        <v>0</v>
      </c>
    </row>
    <row r="47" spans="1:12" ht="15">
      <c r="A47" s="91" t="s">
        <v>721</v>
      </c>
      <c r="B47" s="91" t="s">
        <v>567</v>
      </c>
      <c r="C47" s="91">
        <v>2</v>
      </c>
      <c r="D47" s="130">
        <v>0.011923458601083509</v>
      </c>
      <c r="E47" s="130">
        <v>0.9060954971316688</v>
      </c>
      <c r="F47" s="91" t="s">
        <v>725</v>
      </c>
      <c r="G47" s="91" t="b">
        <v>1</v>
      </c>
      <c r="H47" s="91" t="b">
        <v>0</v>
      </c>
      <c r="I47" s="91" t="b">
        <v>0</v>
      </c>
      <c r="J47" s="91" t="b">
        <v>0</v>
      </c>
      <c r="K47" s="91" t="b">
        <v>0</v>
      </c>
      <c r="L47" s="91" t="b">
        <v>0</v>
      </c>
    </row>
    <row r="48" spans="1:12" ht="15">
      <c r="A48" s="91" t="s">
        <v>567</v>
      </c>
      <c r="B48" s="91" t="s">
        <v>722</v>
      </c>
      <c r="C48" s="91">
        <v>2</v>
      </c>
      <c r="D48" s="130">
        <v>0.011923458601083509</v>
      </c>
      <c r="E48" s="130">
        <v>1.0821867561873502</v>
      </c>
      <c r="F48" s="91" t="s">
        <v>725</v>
      </c>
      <c r="G48" s="91" t="b">
        <v>0</v>
      </c>
      <c r="H48" s="91" t="b">
        <v>0</v>
      </c>
      <c r="I48" s="91" t="b">
        <v>0</v>
      </c>
      <c r="J48" s="91" t="b">
        <v>0</v>
      </c>
      <c r="K48" s="91" t="b">
        <v>0</v>
      </c>
      <c r="L48" s="91" t="b">
        <v>0</v>
      </c>
    </row>
    <row r="49" spans="1:12" ht="15">
      <c r="A49" s="91" t="s">
        <v>572</v>
      </c>
      <c r="B49" s="91" t="s">
        <v>573</v>
      </c>
      <c r="C49" s="91">
        <v>4</v>
      </c>
      <c r="D49" s="130">
        <v>0.042249823952839466</v>
      </c>
      <c r="E49" s="130">
        <v>1.0881360887005513</v>
      </c>
      <c r="F49" s="91" t="s">
        <v>508</v>
      </c>
      <c r="G49" s="91" t="b">
        <v>0</v>
      </c>
      <c r="H49" s="91" t="b">
        <v>0</v>
      </c>
      <c r="I49" s="91" t="b">
        <v>0</v>
      </c>
      <c r="J49" s="91" t="b">
        <v>0</v>
      </c>
      <c r="K49" s="91" t="b">
        <v>0</v>
      </c>
      <c r="L49" s="91" t="b">
        <v>0</v>
      </c>
    </row>
    <row r="50" spans="1:12" ht="15">
      <c r="A50" s="91" t="s">
        <v>574</v>
      </c>
      <c r="B50" s="91" t="s">
        <v>575</v>
      </c>
      <c r="C50" s="91">
        <v>2</v>
      </c>
      <c r="D50" s="130">
        <v>0.021124911976419733</v>
      </c>
      <c r="E50" s="130">
        <v>1.3891660843645326</v>
      </c>
      <c r="F50" s="91" t="s">
        <v>508</v>
      </c>
      <c r="G50" s="91" t="b">
        <v>0</v>
      </c>
      <c r="H50" s="91" t="b">
        <v>0</v>
      </c>
      <c r="I50" s="91" t="b">
        <v>0</v>
      </c>
      <c r="J50" s="91" t="b">
        <v>0</v>
      </c>
      <c r="K50" s="91" t="b">
        <v>0</v>
      </c>
      <c r="L50" s="91" t="b">
        <v>0</v>
      </c>
    </row>
    <row r="51" spans="1:12" ht="15">
      <c r="A51" s="91" t="s">
        <v>575</v>
      </c>
      <c r="B51" s="91" t="s">
        <v>576</v>
      </c>
      <c r="C51" s="91">
        <v>2</v>
      </c>
      <c r="D51" s="130">
        <v>0.021124911976419733</v>
      </c>
      <c r="E51" s="130">
        <v>1.3891660843645326</v>
      </c>
      <c r="F51" s="91" t="s">
        <v>508</v>
      </c>
      <c r="G51" s="91" t="b">
        <v>0</v>
      </c>
      <c r="H51" s="91" t="b">
        <v>0</v>
      </c>
      <c r="I51" s="91" t="b">
        <v>0</v>
      </c>
      <c r="J51" s="91" t="b">
        <v>0</v>
      </c>
      <c r="K51" s="91" t="b">
        <v>0</v>
      </c>
      <c r="L51" s="91" t="b">
        <v>0</v>
      </c>
    </row>
    <row r="52" spans="1:12" ht="15">
      <c r="A52" s="91" t="s">
        <v>576</v>
      </c>
      <c r="B52" s="91" t="s">
        <v>577</v>
      </c>
      <c r="C52" s="91">
        <v>2</v>
      </c>
      <c r="D52" s="130">
        <v>0.021124911976419733</v>
      </c>
      <c r="E52" s="130">
        <v>1.3891660843645326</v>
      </c>
      <c r="F52" s="91" t="s">
        <v>508</v>
      </c>
      <c r="G52" s="91" t="b">
        <v>0</v>
      </c>
      <c r="H52" s="91" t="b">
        <v>0</v>
      </c>
      <c r="I52" s="91" t="b">
        <v>0</v>
      </c>
      <c r="J52" s="91" t="b">
        <v>0</v>
      </c>
      <c r="K52" s="91" t="b">
        <v>0</v>
      </c>
      <c r="L52" s="91" t="b">
        <v>0</v>
      </c>
    </row>
    <row r="53" spans="1:12" ht="15">
      <c r="A53" s="91" t="s">
        <v>577</v>
      </c>
      <c r="B53" s="91" t="s">
        <v>578</v>
      </c>
      <c r="C53" s="91">
        <v>2</v>
      </c>
      <c r="D53" s="130">
        <v>0.021124911976419733</v>
      </c>
      <c r="E53" s="130">
        <v>1.3891660843645326</v>
      </c>
      <c r="F53" s="91" t="s">
        <v>508</v>
      </c>
      <c r="G53" s="91" t="b">
        <v>0</v>
      </c>
      <c r="H53" s="91" t="b">
        <v>0</v>
      </c>
      <c r="I53" s="91" t="b">
        <v>0</v>
      </c>
      <c r="J53" s="91" t="b">
        <v>0</v>
      </c>
      <c r="K53" s="91" t="b">
        <v>0</v>
      </c>
      <c r="L53" s="91" t="b">
        <v>0</v>
      </c>
    </row>
    <row r="54" spans="1:12" ht="15">
      <c r="A54" s="91" t="s">
        <v>578</v>
      </c>
      <c r="B54" s="91" t="s">
        <v>713</v>
      </c>
      <c r="C54" s="91">
        <v>2</v>
      </c>
      <c r="D54" s="130">
        <v>0.021124911976419733</v>
      </c>
      <c r="E54" s="130">
        <v>1.3891660843645326</v>
      </c>
      <c r="F54" s="91" t="s">
        <v>508</v>
      </c>
      <c r="G54" s="91" t="b">
        <v>0</v>
      </c>
      <c r="H54" s="91" t="b">
        <v>0</v>
      </c>
      <c r="I54" s="91" t="b">
        <v>0</v>
      </c>
      <c r="J54" s="91" t="b">
        <v>0</v>
      </c>
      <c r="K54" s="91" t="b">
        <v>0</v>
      </c>
      <c r="L54" s="91" t="b">
        <v>0</v>
      </c>
    </row>
    <row r="55" spans="1:12" ht="15">
      <c r="A55" s="91" t="s">
        <v>713</v>
      </c>
      <c r="B55" s="91" t="s">
        <v>714</v>
      </c>
      <c r="C55" s="91">
        <v>2</v>
      </c>
      <c r="D55" s="130">
        <v>0.021124911976419733</v>
      </c>
      <c r="E55" s="130">
        <v>1.3891660843645326</v>
      </c>
      <c r="F55" s="91" t="s">
        <v>508</v>
      </c>
      <c r="G55" s="91" t="b">
        <v>0</v>
      </c>
      <c r="H55" s="91" t="b">
        <v>0</v>
      </c>
      <c r="I55" s="91" t="b">
        <v>0</v>
      </c>
      <c r="J55" s="91" t="b">
        <v>0</v>
      </c>
      <c r="K55" s="91" t="b">
        <v>0</v>
      </c>
      <c r="L55" s="91" t="b">
        <v>0</v>
      </c>
    </row>
    <row r="56" spans="1:12" ht="15">
      <c r="A56" s="91" t="s">
        <v>714</v>
      </c>
      <c r="B56" s="91" t="s">
        <v>567</v>
      </c>
      <c r="C56" s="91">
        <v>2</v>
      </c>
      <c r="D56" s="130">
        <v>0.021124911976419733</v>
      </c>
      <c r="E56" s="130">
        <v>0.7871060930365701</v>
      </c>
      <c r="F56" s="91" t="s">
        <v>508</v>
      </c>
      <c r="G56" s="91" t="b">
        <v>0</v>
      </c>
      <c r="H56" s="91" t="b">
        <v>0</v>
      </c>
      <c r="I56" s="91" t="b">
        <v>0</v>
      </c>
      <c r="J56" s="91" t="b">
        <v>0</v>
      </c>
      <c r="K56" s="91" t="b">
        <v>0</v>
      </c>
      <c r="L56" s="91" t="b">
        <v>0</v>
      </c>
    </row>
    <row r="57" spans="1:12" ht="15">
      <c r="A57" s="91" t="s">
        <v>224</v>
      </c>
      <c r="B57" s="91" t="s">
        <v>568</v>
      </c>
      <c r="C57" s="91">
        <v>2</v>
      </c>
      <c r="D57" s="130">
        <v>0.021124911976419733</v>
      </c>
      <c r="E57" s="130">
        <v>1.0881360887005513</v>
      </c>
      <c r="F57" s="91" t="s">
        <v>508</v>
      </c>
      <c r="G57" s="91" t="b">
        <v>0</v>
      </c>
      <c r="H57" s="91" t="b">
        <v>0</v>
      </c>
      <c r="I57" s="91" t="b">
        <v>0</v>
      </c>
      <c r="J57" s="91" t="b">
        <v>0</v>
      </c>
      <c r="K57" s="91" t="b">
        <v>0</v>
      </c>
      <c r="L57" s="91" t="b">
        <v>0</v>
      </c>
    </row>
    <row r="58" spans="1:12" ht="15">
      <c r="A58" s="91" t="s">
        <v>568</v>
      </c>
      <c r="B58" s="91" t="s">
        <v>568</v>
      </c>
      <c r="C58" s="91">
        <v>2</v>
      </c>
      <c r="D58" s="130">
        <v>0.021124911976419733</v>
      </c>
      <c r="E58" s="130">
        <v>0.7871060930365701</v>
      </c>
      <c r="F58" s="91" t="s">
        <v>508</v>
      </c>
      <c r="G58" s="91" t="b">
        <v>0</v>
      </c>
      <c r="H58" s="91" t="b">
        <v>0</v>
      </c>
      <c r="I58" s="91" t="b">
        <v>0</v>
      </c>
      <c r="J58" s="91" t="b">
        <v>0</v>
      </c>
      <c r="K58" s="91" t="b">
        <v>0</v>
      </c>
      <c r="L58" s="91" t="b">
        <v>0</v>
      </c>
    </row>
    <row r="59" spans="1:12" ht="15">
      <c r="A59" s="91" t="s">
        <v>568</v>
      </c>
      <c r="B59" s="91" t="s">
        <v>715</v>
      </c>
      <c r="C59" s="91">
        <v>2</v>
      </c>
      <c r="D59" s="130">
        <v>0.021124911976419733</v>
      </c>
      <c r="E59" s="130">
        <v>1.0881360887005513</v>
      </c>
      <c r="F59" s="91" t="s">
        <v>508</v>
      </c>
      <c r="G59" s="91" t="b">
        <v>0</v>
      </c>
      <c r="H59" s="91" t="b">
        <v>0</v>
      </c>
      <c r="I59" s="91" t="b">
        <v>0</v>
      </c>
      <c r="J59" s="91" t="b">
        <v>0</v>
      </c>
      <c r="K59" s="91" t="b">
        <v>0</v>
      </c>
      <c r="L59" s="91" t="b">
        <v>0</v>
      </c>
    </row>
    <row r="60" spans="1:12" ht="15">
      <c r="A60" s="91" t="s">
        <v>715</v>
      </c>
      <c r="B60" s="91" t="s">
        <v>716</v>
      </c>
      <c r="C60" s="91">
        <v>2</v>
      </c>
      <c r="D60" s="130">
        <v>0.021124911976419733</v>
      </c>
      <c r="E60" s="130">
        <v>1.3891660843645326</v>
      </c>
      <c r="F60" s="91" t="s">
        <v>508</v>
      </c>
      <c r="G60" s="91" t="b">
        <v>0</v>
      </c>
      <c r="H60" s="91" t="b">
        <v>0</v>
      </c>
      <c r="I60" s="91" t="b">
        <v>0</v>
      </c>
      <c r="J60" s="91" t="b">
        <v>0</v>
      </c>
      <c r="K60" s="91" t="b">
        <v>0</v>
      </c>
      <c r="L60" s="91" t="b">
        <v>0</v>
      </c>
    </row>
    <row r="61" spans="1:12" ht="15">
      <c r="A61" s="91" t="s">
        <v>716</v>
      </c>
      <c r="B61" s="91" t="s">
        <v>717</v>
      </c>
      <c r="C61" s="91">
        <v>2</v>
      </c>
      <c r="D61" s="130">
        <v>0.021124911976419733</v>
      </c>
      <c r="E61" s="130">
        <v>1.3891660843645326</v>
      </c>
      <c r="F61" s="91" t="s">
        <v>508</v>
      </c>
      <c r="G61" s="91" t="b">
        <v>0</v>
      </c>
      <c r="H61" s="91" t="b">
        <v>0</v>
      </c>
      <c r="I61" s="91" t="b">
        <v>0</v>
      </c>
      <c r="J61" s="91" t="b">
        <v>1</v>
      </c>
      <c r="K61" s="91" t="b">
        <v>0</v>
      </c>
      <c r="L61" s="91" t="b">
        <v>0</v>
      </c>
    </row>
    <row r="62" spans="1:12" ht="15">
      <c r="A62" s="91" t="s">
        <v>717</v>
      </c>
      <c r="B62" s="91" t="s">
        <v>718</v>
      </c>
      <c r="C62" s="91">
        <v>2</v>
      </c>
      <c r="D62" s="130">
        <v>0.021124911976419733</v>
      </c>
      <c r="E62" s="130">
        <v>1.3891660843645326</v>
      </c>
      <c r="F62" s="91" t="s">
        <v>508</v>
      </c>
      <c r="G62" s="91" t="b">
        <v>1</v>
      </c>
      <c r="H62" s="91" t="b">
        <v>0</v>
      </c>
      <c r="I62" s="91" t="b">
        <v>0</v>
      </c>
      <c r="J62" s="91" t="b">
        <v>0</v>
      </c>
      <c r="K62" s="91" t="b">
        <v>0</v>
      </c>
      <c r="L62" s="91" t="b">
        <v>0</v>
      </c>
    </row>
    <row r="63" spans="1:12" ht="15">
      <c r="A63" s="91" t="s">
        <v>718</v>
      </c>
      <c r="B63" s="91" t="s">
        <v>567</v>
      </c>
      <c r="C63" s="91">
        <v>2</v>
      </c>
      <c r="D63" s="130">
        <v>0.021124911976419733</v>
      </c>
      <c r="E63" s="130">
        <v>0.7871060930365701</v>
      </c>
      <c r="F63" s="91" t="s">
        <v>508</v>
      </c>
      <c r="G63" s="91" t="b">
        <v>0</v>
      </c>
      <c r="H63" s="91" t="b">
        <v>0</v>
      </c>
      <c r="I63" s="91" t="b">
        <v>0</v>
      </c>
      <c r="J63" s="91" t="b">
        <v>0</v>
      </c>
      <c r="K63" s="91" t="b">
        <v>0</v>
      </c>
      <c r="L63" s="91" t="b">
        <v>0</v>
      </c>
    </row>
    <row r="64" spans="1:12" ht="15">
      <c r="A64" s="91" t="s">
        <v>228</v>
      </c>
      <c r="B64" s="91" t="s">
        <v>572</v>
      </c>
      <c r="C64" s="91">
        <v>2</v>
      </c>
      <c r="D64" s="130">
        <v>0.021124911976419733</v>
      </c>
      <c r="E64" s="130">
        <v>1.0881360887005513</v>
      </c>
      <c r="F64" s="91" t="s">
        <v>508</v>
      </c>
      <c r="G64" s="91" t="b">
        <v>0</v>
      </c>
      <c r="H64" s="91" t="b">
        <v>0</v>
      </c>
      <c r="I64" s="91" t="b">
        <v>0</v>
      </c>
      <c r="J64" s="91" t="b">
        <v>0</v>
      </c>
      <c r="K64" s="91" t="b">
        <v>0</v>
      </c>
      <c r="L64" s="91" t="b">
        <v>0</v>
      </c>
    </row>
    <row r="65" spans="1:12" ht="15">
      <c r="A65" s="91" t="s">
        <v>573</v>
      </c>
      <c r="B65" s="91" t="s">
        <v>572</v>
      </c>
      <c r="C65" s="91">
        <v>2</v>
      </c>
      <c r="D65" s="130">
        <v>0.021124911976419733</v>
      </c>
      <c r="E65" s="130">
        <v>0.7871060930365701</v>
      </c>
      <c r="F65" s="91" t="s">
        <v>508</v>
      </c>
      <c r="G65" s="91" t="b">
        <v>0</v>
      </c>
      <c r="H65" s="91" t="b">
        <v>0</v>
      </c>
      <c r="I65" s="91" t="b">
        <v>0</v>
      </c>
      <c r="J65" s="91" t="b">
        <v>0</v>
      </c>
      <c r="K65" s="91" t="b">
        <v>0</v>
      </c>
      <c r="L65" s="91" t="b">
        <v>0</v>
      </c>
    </row>
    <row r="66" spans="1:12" ht="15">
      <c r="A66" s="91" t="s">
        <v>573</v>
      </c>
      <c r="B66" s="91" t="s">
        <v>721</v>
      </c>
      <c r="C66" s="91">
        <v>2</v>
      </c>
      <c r="D66" s="130">
        <v>0.021124911976419733</v>
      </c>
      <c r="E66" s="130">
        <v>1.0881360887005513</v>
      </c>
      <c r="F66" s="91" t="s">
        <v>508</v>
      </c>
      <c r="G66" s="91" t="b">
        <v>0</v>
      </c>
      <c r="H66" s="91" t="b">
        <v>0</v>
      </c>
      <c r="I66" s="91" t="b">
        <v>0</v>
      </c>
      <c r="J66" s="91" t="b">
        <v>1</v>
      </c>
      <c r="K66" s="91" t="b">
        <v>0</v>
      </c>
      <c r="L66" s="91" t="b">
        <v>0</v>
      </c>
    </row>
    <row r="67" spans="1:12" ht="15">
      <c r="A67" s="91" t="s">
        <v>721</v>
      </c>
      <c r="B67" s="91" t="s">
        <v>567</v>
      </c>
      <c r="C67" s="91">
        <v>2</v>
      </c>
      <c r="D67" s="130">
        <v>0.021124911976419733</v>
      </c>
      <c r="E67" s="130">
        <v>0.7871060930365701</v>
      </c>
      <c r="F67" s="91" t="s">
        <v>508</v>
      </c>
      <c r="G67" s="91" t="b">
        <v>1</v>
      </c>
      <c r="H67" s="91" t="b">
        <v>0</v>
      </c>
      <c r="I67" s="91" t="b">
        <v>0</v>
      </c>
      <c r="J67" s="91" t="b">
        <v>0</v>
      </c>
      <c r="K67" s="91" t="b">
        <v>0</v>
      </c>
      <c r="L67" s="91" t="b">
        <v>0</v>
      </c>
    </row>
    <row r="68" spans="1:12" ht="15">
      <c r="A68" s="91" t="s">
        <v>567</v>
      </c>
      <c r="B68" s="91" t="s">
        <v>722</v>
      </c>
      <c r="C68" s="91">
        <v>2</v>
      </c>
      <c r="D68" s="130">
        <v>0.021124911976419733</v>
      </c>
      <c r="E68" s="130">
        <v>1.3891660843645326</v>
      </c>
      <c r="F68" s="91" t="s">
        <v>508</v>
      </c>
      <c r="G68" s="91" t="b">
        <v>0</v>
      </c>
      <c r="H68" s="91" t="b">
        <v>0</v>
      </c>
      <c r="I68" s="91" t="b">
        <v>0</v>
      </c>
      <c r="J68" s="91" t="b">
        <v>0</v>
      </c>
      <c r="K68" s="91" t="b">
        <v>0</v>
      </c>
      <c r="L68" s="91" t="b">
        <v>0</v>
      </c>
    </row>
    <row r="69" spans="1:12" ht="15">
      <c r="A69" s="91" t="s">
        <v>580</v>
      </c>
      <c r="B69" s="91" t="s">
        <v>581</v>
      </c>
      <c r="C69" s="91">
        <v>3</v>
      </c>
      <c r="D69" s="130">
        <v>0.017987736455380248</v>
      </c>
      <c r="E69" s="130">
        <v>1.0280287236002434</v>
      </c>
      <c r="F69" s="91" t="s">
        <v>509</v>
      </c>
      <c r="G69" s="91" t="b">
        <v>0</v>
      </c>
      <c r="H69" s="91" t="b">
        <v>0</v>
      </c>
      <c r="I69" s="91" t="b">
        <v>0</v>
      </c>
      <c r="J69" s="91" t="b">
        <v>0</v>
      </c>
      <c r="K69" s="91" t="b">
        <v>0</v>
      </c>
      <c r="L69" s="91" t="b">
        <v>0</v>
      </c>
    </row>
    <row r="70" spans="1:12" ht="15">
      <c r="A70" s="91" t="s">
        <v>581</v>
      </c>
      <c r="B70" s="91" t="s">
        <v>582</v>
      </c>
      <c r="C70" s="91">
        <v>3</v>
      </c>
      <c r="D70" s="130">
        <v>0.017987736455380248</v>
      </c>
      <c r="E70" s="130">
        <v>1.0280287236002434</v>
      </c>
      <c r="F70" s="91" t="s">
        <v>509</v>
      </c>
      <c r="G70" s="91" t="b">
        <v>0</v>
      </c>
      <c r="H70" s="91" t="b">
        <v>0</v>
      </c>
      <c r="I70" s="91" t="b">
        <v>0</v>
      </c>
      <c r="J70" s="91" t="b">
        <v>0</v>
      </c>
      <c r="K70" s="91" t="b">
        <v>1</v>
      </c>
      <c r="L70" s="91" t="b">
        <v>0</v>
      </c>
    </row>
    <row r="71" spans="1:12" ht="15">
      <c r="A71" s="91" t="s">
        <v>582</v>
      </c>
      <c r="B71" s="91" t="s">
        <v>583</v>
      </c>
      <c r="C71" s="91">
        <v>3</v>
      </c>
      <c r="D71" s="130">
        <v>0.017987736455380248</v>
      </c>
      <c r="E71" s="130">
        <v>1.0280287236002434</v>
      </c>
      <c r="F71" s="91" t="s">
        <v>509</v>
      </c>
      <c r="G71" s="91" t="b">
        <v>0</v>
      </c>
      <c r="H71" s="91" t="b">
        <v>1</v>
      </c>
      <c r="I71" s="91" t="b">
        <v>0</v>
      </c>
      <c r="J71" s="91" t="b">
        <v>0</v>
      </c>
      <c r="K71" s="91" t="b">
        <v>0</v>
      </c>
      <c r="L71" s="91" t="b">
        <v>0</v>
      </c>
    </row>
    <row r="72" spans="1:12" ht="15">
      <c r="A72" s="91" t="s">
        <v>583</v>
      </c>
      <c r="B72" s="91" t="s">
        <v>567</v>
      </c>
      <c r="C72" s="91">
        <v>3</v>
      </c>
      <c r="D72" s="130">
        <v>0.017987736455380248</v>
      </c>
      <c r="E72" s="130">
        <v>0.9030899869919435</v>
      </c>
      <c r="F72" s="91" t="s">
        <v>509</v>
      </c>
      <c r="G72" s="91" t="b">
        <v>0</v>
      </c>
      <c r="H72" s="91" t="b">
        <v>0</v>
      </c>
      <c r="I72" s="91" t="b">
        <v>0</v>
      </c>
      <c r="J72" s="91" t="b">
        <v>0</v>
      </c>
      <c r="K72" s="91" t="b">
        <v>0</v>
      </c>
      <c r="L72" s="91" t="b">
        <v>0</v>
      </c>
    </row>
    <row r="73" spans="1:12" ht="15">
      <c r="A73" s="91" t="s">
        <v>567</v>
      </c>
      <c r="B73" s="91" t="s">
        <v>584</v>
      </c>
      <c r="C73" s="91">
        <v>3</v>
      </c>
      <c r="D73" s="130">
        <v>0.017987736455380248</v>
      </c>
      <c r="E73" s="130">
        <v>0.9030899869919435</v>
      </c>
      <c r="F73" s="91" t="s">
        <v>509</v>
      </c>
      <c r="G73" s="91" t="b">
        <v>0</v>
      </c>
      <c r="H73" s="91" t="b">
        <v>0</v>
      </c>
      <c r="I73" s="91" t="b">
        <v>0</v>
      </c>
      <c r="J73" s="91" t="b">
        <v>0</v>
      </c>
      <c r="K73" s="91" t="b">
        <v>0</v>
      </c>
      <c r="L73" s="91" t="b">
        <v>0</v>
      </c>
    </row>
    <row r="74" spans="1:12" ht="15">
      <c r="A74" s="91" t="s">
        <v>587</v>
      </c>
      <c r="B74" s="91" t="s">
        <v>588</v>
      </c>
      <c r="C74" s="91">
        <v>3</v>
      </c>
      <c r="D74" s="130">
        <v>0</v>
      </c>
      <c r="E74" s="130">
        <v>1.0142404391146103</v>
      </c>
      <c r="F74" s="91" t="s">
        <v>510</v>
      </c>
      <c r="G74" s="91" t="b">
        <v>0</v>
      </c>
      <c r="H74" s="91" t="b">
        <v>0</v>
      </c>
      <c r="I74" s="91" t="b">
        <v>0</v>
      </c>
      <c r="J74" s="91" t="b">
        <v>1</v>
      </c>
      <c r="K74" s="91" t="b">
        <v>0</v>
      </c>
      <c r="L74" s="91" t="b">
        <v>0</v>
      </c>
    </row>
    <row r="75" spans="1:12" ht="15">
      <c r="A75" s="91" t="s">
        <v>588</v>
      </c>
      <c r="B75" s="91" t="s">
        <v>589</v>
      </c>
      <c r="C75" s="91">
        <v>3</v>
      </c>
      <c r="D75" s="130">
        <v>0</v>
      </c>
      <c r="E75" s="130">
        <v>1.0142404391146103</v>
      </c>
      <c r="F75" s="91" t="s">
        <v>510</v>
      </c>
      <c r="G75" s="91" t="b">
        <v>1</v>
      </c>
      <c r="H75" s="91" t="b">
        <v>0</v>
      </c>
      <c r="I75" s="91" t="b">
        <v>0</v>
      </c>
      <c r="J75" s="91" t="b">
        <v>1</v>
      </c>
      <c r="K75" s="91" t="b">
        <v>0</v>
      </c>
      <c r="L75" s="91" t="b">
        <v>0</v>
      </c>
    </row>
    <row r="76" spans="1:12" ht="15">
      <c r="A76" s="91" t="s">
        <v>589</v>
      </c>
      <c r="B76" s="91" t="s">
        <v>590</v>
      </c>
      <c r="C76" s="91">
        <v>3</v>
      </c>
      <c r="D76" s="130">
        <v>0</v>
      </c>
      <c r="E76" s="130">
        <v>1.0142404391146103</v>
      </c>
      <c r="F76" s="91" t="s">
        <v>510</v>
      </c>
      <c r="G76" s="91" t="b">
        <v>1</v>
      </c>
      <c r="H76" s="91" t="b">
        <v>0</v>
      </c>
      <c r="I76" s="91" t="b">
        <v>0</v>
      </c>
      <c r="J76" s="91" t="b">
        <v>0</v>
      </c>
      <c r="K76" s="91" t="b">
        <v>0</v>
      </c>
      <c r="L76" s="91" t="b">
        <v>0</v>
      </c>
    </row>
    <row r="77" spans="1:12" ht="15">
      <c r="A77" s="91" t="s">
        <v>590</v>
      </c>
      <c r="B77" s="91" t="s">
        <v>591</v>
      </c>
      <c r="C77" s="91">
        <v>3</v>
      </c>
      <c r="D77" s="130">
        <v>0</v>
      </c>
      <c r="E77" s="130">
        <v>1.0142404391146103</v>
      </c>
      <c r="F77" s="91" t="s">
        <v>510</v>
      </c>
      <c r="G77" s="91" t="b">
        <v>0</v>
      </c>
      <c r="H77" s="91" t="b">
        <v>0</v>
      </c>
      <c r="I77" s="91" t="b">
        <v>0</v>
      </c>
      <c r="J77" s="91" t="b">
        <v>1</v>
      </c>
      <c r="K77" s="91" t="b">
        <v>0</v>
      </c>
      <c r="L77" s="91" t="b">
        <v>0</v>
      </c>
    </row>
    <row r="78" spans="1:12" ht="15">
      <c r="A78" s="91" t="s">
        <v>591</v>
      </c>
      <c r="B78" s="91" t="s">
        <v>592</v>
      </c>
      <c r="C78" s="91">
        <v>3</v>
      </c>
      <c r="D78" s="130">
        <v>0</v>
      </c>
      <c r="E78" s="130">
        <v>1.0142404391146103</v>
      </c>
      <c r="F78" s="91" t="s">
        <v>510</v>
      </c>
      <c r="G78" s="91" t="b">
        <v>1</v>
      </c>
      <c r="H78" s="91" t="b">
        <v>0</v>
      </c>
      <c r="I78" s="91" t="b">
        <v>0</v>
      </c>
      <c r="J78" s="91" t="b">
        <v>1</v>
      </c>
      <c r="K78" s="91" t="b">
        <v>0</v>
      </c>
      <c r="L78" s="91" t="b">
        <v>0</v>
      </c>
    </row>
    <row r="79" spans="1:12" ht="15">
      <c r="A79" s="91" t="s">
        <v>592</v>
      </c>
      <c r="B79" s="91" t="s">
        <v>593</v>
      </c>
      <c r="C79" s="91">
        <v>3</v>
      </c>
      <c r="D79" s="130">
        <v>0</v>
      </c>
      <c r="E79" s="130">
        <v>1.0142404391146103</v>
      </c>
      <c r="F79" s="91" t="s">
        <v>510</v>
      </c>
      <c r="G79" s="91" t="b">
        <v>1</v>
      </c>
      <c r="H79" s="91" t="b">
        <v>0</v>
      </c>
      <c r="I79" s="91" t="b">
        <v>0</v>
      </c>
      <c r="J79" s="91" t="b">
        <v>0</v>
      </c>
      <c r="K79" s="91" t="b">
        <v>0</v>
      </c>
      <c r="L79" s="91" t="b">
        <v>0</v>
      </c>
    </row>
    <row r="80" spans="1:12" ht="15">
      <c r="A80" s="91" t="s">
        <v>593</v>
      </c>
      <c r="B80" s="91" t="s">
        <v>594</v>
      </c>
      <c r="C80" s="91">
        <v>3</v>
      </c>
      <c r="D80" s="130">
        <v>0</v>
      </c>
      <c r="E80" s="130">
        <v>1.0142404391146103</v>
      </c>
      <c r="F80" s="91" t="s">
        <v>510</v>
      </c>
      <c r="G80" s="91" t="b">
        <v>0</v>
      </c>
      <c r="H80" s="91" t="b">
        <v>0</v>
      </c>
      <c r="I80" s="91" t="b">
        <v>0</v>
      </c>
      <c r="J80" s="91" t="b">
        <v>0</v>
      </c>
      <c r="K80" s="91" t="b">
        <v>0</v>
      </c>
      <c r="L80" s="91" t="b">
        <v>0</v>
      </c>
    </row>
    <row r="81" spans="1:12" ht="15">
      <c r="A81" s="91" t="s">
        <v>594</v>
      </c>
      <c r="B81" s="91" t="s">
        <v>567</v>
      </c>
      <c r="C81" s="91">
        <v>3</v>
      </c>
      <c r="D81" s="130">
        <v>0</v>
      </c>
      <c r="E81" s="130">
        <v>1.0142404391146103</v>
      </c>
      <c r="F81" s="91" t="s">
        <v>510</v>
      </c>
      <c r="G81" s="91" t="b">
        <v>0</v>
      </c>
      <c r="H81" s="91" t="b">
        <v>0</v>
      </c>
      <c r="I81" s="91" t="b">
        <v>0</v>
      </c>
      <c r="J81" s="91" t="b">
        <v>0</v>
      </c>
      <c r="K81" s="91" t="b">
        <v>0</v>
      </c>
      <c r="L81" s="91" t="b">
        <v>0</v>
      </c>
    </row>
    <row r="82" spans="1:12" ht="15">
      <c r="A82" s="91" t="s">
        <v>567</v>
      </c>
      <c r="B82" s="91" t="s">
        <v>595</v>
      </c>
      <c r="C82" s="91">
        <v>3</v>
      </c>
      <c r="D82" s="130">
        <v>0</v>
      </c>
      <c r="E82" s="130">
        <v>1.0142404391146103</v>
      </c>
      <c r="F82" s="91" t="s">
        <v>510</v>
      </c>
      <c r="G82" s="91" t="b">
        <v>0</v>
      </c>
      <c r="H82" s="91" t="b">
        <v>0</v>
      </c>
      <c r="I82" s="91" t="b">
        <v>0</v>
      </c>
      <c r="J82" s="91" t="b">
        <v>0</v>
      </c>
      <c r="K82" s="91" t="b">
        <v>0</v>
      </c>
      <c r="L82" s="91" t="b">
        <v>0</v>
      </c>
    </row>
    <row r="83" spans="1:12" ht="15">
      <c r="A83" s="91" t="s">
        <v>225</v>
      </c>
      <c r="B83" s="91" t="s">
        <v>587</v>
      </c>
      <c r="C83" s="91">
        <v>2</v>
      </c>
      <c r="D83" s="130">
        <v>0.010358309356216544</v>
      </c>
      <c r="E83" s="130">
        <v>1.1903316981702916</v>
      </c>
      <c r="F83" s="91" t="s">
        <v>510</v>
      </c>
      <c r="G83" s="91" t="b">
        <v>0</v>
      </c>
      <c r="H83" s="91" t="b">
        <v>0</v>
      </c>
      <c r="I83" s="91" t="b">
        <v>0</v>
      </c>
      <c r="J83" s="91" t="b">
        <v>0</v>
      </c>
      <c r="K83" s="91" t="b">
        <v>0</v>
      </c>
      <c r="L83" s="91" t="b">
        <v>0</v>
      </c>
    </row>
    <row r="84" spans="1:12" ht="15">
      <c r="A84" s="91" t="s">
        <v>597</v>
      </c>
      <c r="B84" s="91" t="s">
        <v>598</v>
      </c>
      <c r="C84" s="91">
        <v>3</v>
      </c>
      <c r="D84" s="130">
        <v>0</v>
      </c>
      <c r="E84" s="130">
        <v>1.0413926851582251</v>
      </c>
      <c r="F84" s="91" t="s">
        <v>511</v>
      </c>
      <c r="G84" s="91" t="b">
        <v>1</v>
      </c>
      <c r="H84" s="91" t="b">
        <v>0</v>
      </c>
      <c r="I84" s="91" t="b">
        <v>0</v>
      </c>
      <c r="J84" s="91" t="b">
        <v>0</v>
      </c>
      <c r="K84" s="91" t="b">
        <v>0</v>
      </c>
      <c r="L84" s="91" t="b">
        <v>0</v>
      </c>
    </row>
    <row r="85" spans="1:12" ht="15">
      <c r="A85" s="91" t="s">
        <v>598</v>
      </c>
      <c r="B85" s="91" t="s">
        <v>599</v>
      </c>
      <c r="C85" s="91">
        <v>3</v>
      </c>
      <c r="D85" s="130">
        <v>0</v>
      </c>
      <c r="E85" s="130">
        <v>1.0413926851582251</v>
      </c>
      <c r="F85" s="91" t="s">
        <v>511</v>
      </c>
      <c r="G85" s="91" t="b">
        <v>0</v>
      </c>
      <c r="H85" s="91" t="b">
        <v>0</v>
      </c>
      <c r="I85" s="91" t="b">
        <v>0</v>
      </c>
      <c r="J85" s="91" t="b">
        <v>0</v>
      </c>
      <c r="K85" s="91" t="b">
        <v>0</v>
      </c>
      <c r="L85" s="91" t="b">
        <v>0</v>
      </c>
    </row>
    <row r="86" spans="1:12" ht="15">
      <c r="A86" s="91" t="s">
        <v>599</v>
      </c>
      <c r="B86" s="91" t="s">
        <v>600</v>
      </c>
      <c r="C86" s="91">
        <v>3</v>
      </c>
      <c r="D86" s="130">
        <v>0</v>
      </c>
      <c r="E86" s="130">
        <v>1.0413926851582251</v>
      </c>
      <c r="F86" s="91" t="s">
        <v>511</v>
      </c>
      <c r="G86" s="91" t="b">
        <v>0</v>
      </c>
      <c r="H86" s="91" t="b">
        <v>0</v>
      </c>
      <c r="I86" s="91" t="b">
        <v>0</v>
      </c>
      <c r="J86" s="91" t="b">
        <v>0</v>
      </c>
      <c r="K86" s="91" t="b">
        <v>0</v>
      </c>
      <c r="L86" s="91" t="b">
        <v>0</v>
      </c>
    </row>
    <row r="87" spans="1:12" ht="15">
      <c r="A87" s="91" t="s">
        <v>600</v>
      </c>
      <c r="B87" s="91" t="s">
        <v>569</v>
      </c>
      <c r="C87" s="91">
        <v>3</v>
      </c>
      <c r="D87" s="130">
        <v>0</v>
      </c>
      <c r="E87" s="130">
        <v>1.0413926851582251</v>
      </c>
      <c r="F87" s="91" t="s">
        <v>511</v>
      </c>
      <c r="G87" s="91" t="b">
        <v>0</v>
      </c>
      <c r="H87" s="91" t="b">
        <v>0</v>
      </c>
      <c r="I87" s="91" t="b">
        <v>0</v>
      </c>
      <c r="J87" s="91" t="b">
        <v>0</v>
      </c>
      <c r="K87" s="91" t="b">
        <v>0</v>
      </c>
      <c r="L87" s="91" t="b">
        <v>0</v>
      </c>
    </row>
    <row r="88" spans="1:12" ht="15">
      <c r="A88" s="91" t="s">
        <v>569</v>
      </c>
      <c r="B88" s="91" t="s">
        <v>567</v>
      </c>
      <c r="C88" s="91">
        <v>3</v>
      </c>
      <c r="D88" s="130">
        <v>0</v>
      </c>
      <c r="E88" s="130">
        <v>1.0413926851582251</v>
      </c>
      <c r="F88" s="91" t="s">
        <v>511</v>
      </c>
      <c r="G88" s="91" t="b">
        <v>0</v>
      </c>
      <c r="H88" s="91" t="b">
        <v>0</v>
      </c>
      <c r="I88" s="91" t="b">
        <v>0</v>
      </c>
      <c r="J88" s="91" t="b">
        <v>0</v>
      </c>
      <c r="K88" s="91" t="b">
        <v>0</v>
      </c>
      <c r="L88" s="91" t="b">
        <v>0</v>
      </c>
    </row>
    <row r="89" spans="1:12" ht="15">
      <c r="A89" s="91" t="s">
        <v>567</v>
      </c>
      <c r="B89" s="91" t="s">
        <v>601</v>
      </c>
      <c r="C89" s="91">
        <v>3</v>
      </c>
      <c r="D89" s="130">
        <v>0</v>
      </c>
      <c r="E89" s="130">
        <v>1.0413926851582251</v>
      </c>
      <c r="F89" s="91" t="s">
        <v>511</v>
      </c>
      <c r="G89" s="91" t="b">
        <v>0</v>
      </c>
      <c r="H89" s="91" t="b">
        <v>0</v>
      </c>
      <c r="I89" s="91" t="b">
        <v>0</v>
      </c>
      <c r="J89" s="91" t="b">
        <v>0</v>
      </c>
      <c r="K89" s="91" t="b">
        <v>0</v>
      </c>
      <c r="L89" s="91" t="b">
        <v>0</v>
      </c>
    </row>
    <row r="90" spans="1:12" ht="15">
      <c r="A90" s="91" t="s">
        <v>601</v>
      </c>
      <c r="B90" s="91" t="s">
        <v>602</v>
      </c>
      <c r="C90" s="91">
        <v>3</v>
      </c>
      <c r="D90" s="130">
        <v>0</v>
      </c>
      <c r="E90" s="130">
        <v>1.0413926851582251</v>
      </c>
      <c r="F90" s="91" t="s">
        <v>511</v>
      </c>
      <c r="G90" s="91" t="b">
        <v>0</v>
      </c>
      <c r="H90" s="91" t="b">
        <v>0</v>
      </c>
      <c r="I90" s="91" t="b">
        <v>0</v>
      </c>
      <c r="J90" s="91" t="b">
        <v>0</v>
      </c>
      <c r="K90" s="91" t="b">
        <v>0</v>
      </c>
      <c r="L90" s="91" t="b">
        <v>0</v>
      </c>
    </row>
    <row r="91" spans="1:12" ht="15">
      <c r="A91" s="91" t="s">
        <v>602</v>
      </c>
      <c r="B91" s="91" t="s">
        <v>570</v>
      </c>
      <c r="C91" s="91">
        <v>3</v>
      </c>
      <c r="D91" s="130">
        <v>0</v>
      </c>
      <c r="E91" s="130">
        <v>1.0413926851582251</v>
      </c>
      <c r="F91" s="91" t="s">
        <v>511</v>
      </c>
      <c r="G91" s="91" t="b">
        <v>0</v>
      </c>
      <c r="H91" s="91" t="b">
        <v>0</v>
      </c>
      <c r="I91" s="91" t="b">
        <v>0</v>
      </c>
      <c r="J91" s="91" t="b">
        <v>0</v>
      </c>
      <c r="K91" s="91" t="b">
        <v>0</v>
      </c>
      <c r="L91" s="91" t="b">
        <v>0</v>
      </c>
    </row>
    <row r="92" spans="1:12" ht="15">
      <c r="A92" s="91" t="s">
        <v>570</v>
      </c>
      <c r="B92" s="91" t="s">
        <v>603</v>
      </c>
      <c r="C92" s="91">
        <v>3</v>
      </c>
      <c r="D92" s="130">
        <v>0</v>
      </c>
      <c r="E92" s="130">
        <v>1.0413926851582251</v>
      </c>
      <c r="F92" s="91" t="s">
        <v>511</v>
      </c>
      <c r="G92" s="91" t="b">
        <v>0</v>
      </c>
      <c r="H92" s="91" t="b">
        <v>0</v>
      </c>
      <c r="I92" s="91" t="b">
        <v>0</v>
      </c>
      <c r="J92" s="91" t="b">
        <v>0</v>
      </c>
      <c r="K92" s="91" t="b">
        <v>0</v>
      </c>
      <c r="L92" s="91" t="b">
        <v>0</v>
      </c>
    </row>
    <row r="93" spans="1:12" ht="15">
      <c r="A93" s="91" t="s">
        <v>222</v>
      </c>
      <c r="B93" s="91" t="s">
        <v>597</v>
      </c>
      <c r="C93" s="91">
        <v>2</v>
      </c>
      <c r="D93" s="130">
        <v>0.009782847725315624</v>
      </c>
      <c r="E93" s="130">
        <v>1.2174839442139063</v>
      </c>
      <c r="F93" s="91" t="s">
        <v>511</v>
      </c>
      <c r="G93" s="91" t="b">
        <v>0</v>
      </c>
      <c r="H93" s="91" t="b">
        <v>0</v>
      </c>
      <c r="I93" s="91" t="b">
        <v>0</v>
      </c>
      <c r="J93" s="91" t="b">
        <v>1</v>
      </c>
      <c r="K93" s="91" t="b">
        <v>0</v>
      </c>
      <c r="L93" s="91" t="b">
        <v>0</v>
      </c>
    </row>
    <row r="94" spans="1:12" ht="15">
      <c r="A94" s="91" t="s">
        <v>603</v>
      </c>
      <c r="B94" s="91" t="s">
        <v>719</v>
      </c>
      <c r="C94" s="91">
        <v>2</v>
      </c>
      <c r="D94" s="130">
        <v>0.009782847725315624</v>
      </c>
      <c r="E94" s="130">
        <v>1.2174839442139063</v>
      </c>
      <c r="F94" s="91" t="s">
        <v>511</v>
      </c>
      <c r="G94" s="91" t="b">
        <v>0</v>
      </c>
      <c r="H94" s="91" t="b">
        <v>0</v>
      </c>
      <c r="I94" s="91" t="b">
        <v>0</v>
      </c>
      <c r="J94" s="91" t="b">
        <v>0</v>
      </c>
      <c r="K94" s="91" t="b">
        <v>0</v>
      </c>
      <c r="L94" s="91" t="b">
        <v>0</v>
      </c>
    </row>
    <row r="95" spans="1:12" ht="15">
      <c r="A95" s="91" t="s">
        <v>719</v>
      </c>
      <c r="B95" s="91" t="s">
        <v>720</v>
      </c>
      <c r="C95" s="91">
        <v>2</v>
      </c>
      <c r="D95" s="130">
        <v>0.009782847725315624</v>
      </c>
      <c r="E95" s="130">
        <v>1.2174839442139063</v>
      </c>
      <c r="F95" s="91" t="s">
        <v>511</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749</v>
      </c>
      <c r="B2" s="133" t="s">
        <v>750</v>
      </c>
      <c r="C2" s="67" t="s">
        <v>751</v>
      </c>
    </row>
    <row r="3" spans="1:3" ht="15">
      <c r="A3" s="132" t="s">
        <v>508</v>
      </c>
      <c r="B3" s="132" t="s">
        <v>508</v>
      </c>
      <c r="C3" s="36">
        <v>9</v>
      </c>
    </row>
    <row r="4" spans="1:3" ht="15">
      <c r="A4" s="132" t="s">
        <v>509</v>
      </c>
      <c r="B4" s="132" t="s">
        <v>509</v>
      </c>
      <c r="C4" s="36">
        <v>5</v>
      </c>
    </row>
    <row r="5" spans="1:3" ht="15">
      <c r="A5" s="132" t="s">
        <v>510</v>
      </c>
      <c r="B5" s="132" t="s">
        <v>510</v>
      </c>
      <c r="C5" s="36">
        <v>3</v>
      </c>
    </row>
    <row r="6" spans="1:3" ht="15">
      <c r="A6" s="132" t="s">
        <v>511</v>
      </c>
      <c r="B6" s="132" t="s">
        <v>511</v>
      </c>
      <c r="C6"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v>
      </c>
      <c r="B1" s="13" t="s">
        <v>17</v>
      </c>
    </row>
    <row r="2" spans="1:2" ht="15">
      <c r="A2" s="85" t="s">
        <v>771</v>
      </c>
      <c r="B2" s="85" t="s">
        <v>777</v>
      </c>
    </row>
    <row r="3" spans="1:2" ht="15">
      <c r="A3" s="85" t="s">
        <v>772</v>
      </c>
      <c r="B3" s="85" t="s">
        <v>778</v>
      </c>
    </row>
    <row r="4" spans="1:2" ht="15">
      <c r="A4" s="85" t="s">
        <v>773</v>
      </c>
      <c r="B4" s="85" t="s">
        <v>779</v>
      </c>
    </row>
    <row r="5" spans="1:2" ht="15">
      <c r="A5" s="85" t="s">
        <v>774</v>
      </c>
      <c r="B5" s="85" t="s">
        <v>780</v>
      </c>
    </row>
    <row r="6" spans="1:2" ht="15">
      <c r="A6" s="85" t="s">
        <v>775</v>
      </c>
      <c r="B6" s="85" t="s">
        <v>781</v>
      </c>
    </row>
    <row r="7" spans="1:2" ht="15">
      <c r="A7" s="85" t="s">
        <v>776</v>
      </c>
      <c r="B7" s="85" t="s">
        <v>778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507</v>
      </c>
      <c r="BB2" s="13" t="s">
        <v>517</v>
      </c>
      <c r="BC2" s="13" t="s">
        <v>518</v>
      </c>
      <c r="BD2" s="67" t="s">
        <v>738</v>
      </c>
      <c r="BE2" s="67" t="s">
        <v>739</v>
      </c>
      <c r="BF2" s="67" t="s">
        <v>740</v>
      </c>
      <c r="BG2" s="67" t="s">
        <v>741</v>
      </c>
      <c r="BH2" s="67" t="s">
        <v>742</v>
      </c>
      <c r="BI2" s="67" t="s">
        <v>743</v>
      </c>
      <c r="BJ2" s="67" t="s">
        <v>744</v>
      </c>
      <c r="BK2" s="67" t="s">
        <v>745</v>
      </c>
      <c r="BL2" s="67" t="s">
        <v>746</v>
      </c>
    </row>
    <row r="3" spans="1:64" ht="15" customHeight="1">
      <c r="A3" s="84" t="s">
        <v>212</v>
      </c>
      <c r="B3" s="84" t="s">
        <v>212</v>
      </c>
      <c r="C3" s="53"/>
      <c r="D3" s="54"/>
      <c r="E3" s="65"/>
      <c r="F3" s="55"/>
      <c r="G3" s="53"/>
      <c r="H3" s="57"/>
      <c r="I3" s="56"/>
      <c r="J3" s="56"/>
      <c r="K3" s="36" t="s">
        <v>65</v>
      </c>
      <c r="L3" s="62">
        <v>3</v>
      </c>
      <c r="M3" s="62"/>
      <c r="N3" s="63"/>
      <c r="O3" s="85" t="s">
        <v>176</v>
      </c>
      <c r="P3" s="87">
        <v>43686.261666666665</v>
      </c>
      <c r="Q3" s="85" t="s">
        <v>231</v>
      </c>
      <c r="R3" s="89" t="s">
        <v>248</v>
      </c>
      <c r="S3" s="85" t="s">
        <v>251</v>
      </c>
      <c r="T3" s="85"/>
      <c r="U3" s="85"/>
      <c r="V3" s="89" t="s">
        <v>267</v>
      </c>
      <c r="W3" s="87">
        <v>43686.261666666665</v>
      </c>
      <c r="X3" s="89" t="s">
        <v>275</v>
      </c>
      <c r="Y3" s="85"/>
      <c r="Z3" s="85"/>
      <c r="AA3" s="91" t="s">
        <v>294</v>
      </c>
      <c r="AB3" s="85"/>
      <c r="AC3" s="85" t="b">
        <v>0</v>
      </c>
      <c r="AD3" s="85">
        <v>0</v>
      </c>
      <c r="AE3" s="91" t="s">
        <v>317</v>
      </c>
      <c r="AF3" s="85" t="b">
        <v>0</v>
      </c>
      <c r="AG3" s="85" t="s">
        <v>321</v>
      </c>
      <c r="AH3" s="85"/>
      <c r="AI3" s="91" t="s">
        <v>317</v>
      </c>
      <c r="AJ3" s="85" t="b">
        <v>0</v>
      </c>
      <c r="AK3" s="85">
        <v>0</v>
      </c>
      <c r="AL3" s="91" t="s">
        <v>317</v>
      </c>
      <c r="AM3" s="85" t="s">
        <v>324</v>
      </c>
      <c r="AN3" s="85" t="b">
        <v>1</v>
      </c>
      <c r="AO3" s="91" t="s">
        <v>294</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1</v>
      </c>
      <c r="BE3" s="52">
        <v>5.2631578947368425</v>
      </c>
      <c r="BF3" s="51">
        <v>0</v>
      </c>
      <c r="BG3" s="52">
        <v>0</v>
      </c>
      <c r="BH3" s="51">
        <v>0</v>
      </c>
      <c r="BI3" s="52">
        <v>0</v>
      </c>
      <c r="BJ3" s="51">
        <v>18</v>
      </c>
      <c r="BK3" s="52">
        <v>94.73684210526316</v>
      </c>
      <c r="BL3" s="51">
        <v>19</v>
      </c>
    </row>
    <row r="4" spans="1:64" ht="15" customHeight="1">
      <c r="A4" s="84" t="s">
        <v>213</v>
      </c>
      <c r="B4" s="84" t="s">
        <v>213</v>
      </c>
      <c r="C4" s="53"/>
      <c r="D4" s="54"/>
      <c r="E4" s="65"/>
      <c r="F4" s="55"/>
      <c r="G4" s="53"/>
      <c r="H4" s="57"/>
      <c r="I4" s="56"/>
      <c r="J4" s="56"/>
      <c r="K4" s="36" t="s">
        <v>65</v>
      </c>
      <c r="L4" s="83">
        <v>4</v>
      </c>
      <c r="M4" s="83"/>
      <c r="N4" s="63"/>
      <c r="O4" s="86" t="s">
        <v>176</v>
      </c>
      <c r="P4" s="88">
        <v>43690.67600694444</v>
      </c>
      <c r="Q4" s="86" t="s">
        <v>232</v>
      </c>
      <c r="R4" s="86"/>
      <c r="S4" s="86"/>
      <c r="T4" s="86" t="s">
        <v>253</v>
      </c>
      <c r="U4" s="90" t="s">
        <v>259</v>
      </c>
      <c r="V4" s="90" t="s">
        <v>259</v>
      </c>
      <c r="W4" s="88">
        <v>43690.67600694444</v>
      </c>
      <c r="X4" s="90" t="s">
        <v>276</v>
      </c>
      <c r="Y4" s="86"/>
      <c r="Z4" s="86"/>
      <c r="AA4" s="92" t="s">
        <v>295</v>
      </c>
      <c r="AB4" s="86"/>
      <c r="AC4" s="86" t="b">
        <v>0</v>
      </c>
      <c r="AD4" s="86">
        <v>0</v>
      </c>
      <c r="AE4" s="92" t="s">
        <v>317</v>
      </c>
      <c r="AF4" s="86" t="b">
        <v>0</v>
      </c>
      <c r="AG4" s="86" t="s">
        <v>322</v>
      </c>
      <c r="AH4" s="86"/>
      <c r="AI4" s="92" t="s">
        <v>317</v>
      </c>
      <c r="AJ4" s="86" t="b">
        <v>0</v>
      </c>
      <c r="AK4" s="86">
        <v>0</v>
      </c>
      <c r="AL4" s="92" t="s">
        <v>317</v>
      </c>
      <c r="AM4" s="86" t="s">
        <v>324</v>
      </c>
      <c r="AN4" s="86" t="b">
        <v>0</v>
      </c>
      <c r="AO4" s="92" t="s">
        <v>295</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0</v>
      </c>
      <c r="BE4" s="52">
        <v>0</v>
      </c>
      <c r="BF4" s="51">
        <v>1</v>
      </c>
      <c r="BG4" s="52">
        <v>12.5</v>
      </c>
      <c r="BH4" s="51">
        <v>0</v>
      </c>
      <c r="BI4" s="52">
        <v>0</v>
      </c>
      <c r="BJ4" s="51">
        <v>7</v>
      </c>
      <c r="BK4" s="52">
        <v>87.5</v>
      </c>
      <c r="BL4" s="51">
        <v>8</v>
      </c>
    </row>
    <row r="5" spans="1:64" ht="15">
      <c r="A5" s="84" t="s">
        <v>214</v>
      </c>
      <c r="B5" s="84" t="s">
        <v>214</v>
      </c>
      <c r="C5" s="53"/>
      <c r="D5" s="54"/>
      <c r="E5" s="65"/>
      <c r="F5" s="55"/>
      <c r="G5" s="53"/>
      <c r="H5" s="57"/>
      <c r="I5" s="56"/>
      <c r="J5" s="56"/>
      <c r="K5" s="36" t="s">
        <v>65</v>
      </c>
      <c r="L5" s="83">
        <v>5</v>
      </c>
      <c r="M5" s="83"/>
      <c r="N5" s="63"/>
      <c r="O5" s="86" t="s">
        <v>176</v>
      </c>
      <c r="P5" s="88">
        <v>43691.52315972222</v>
      </c>
      <c r="Q5" s="86" t="s">
        <v>233</v>
      </c>
      <c r="R5" s="86"/>
      <c r="S5" s="86"/>
      <c r="T5" s="86" t="s">
        <v>253</v>
      </c>
      <c r="U5" s="90" t="s">
        <v>260</v>
      </c>
      <c r="V5" s="90" t="s">
        <v>260</v>
      </c>
      <c r="W5" s="88">
        <v>43691.52315972222</v>
      </c>
      <c r="X5" s="90" t="s">
        <v>277</v>
      </c>
      <c r="Y5" s="86"/>
      <c r="Z5" s="86"/>
      <c r="AA5" s="92" t="s">
        <v>296</v>
      </c>
      <c r="AB5" s="86"/>
      <c r="AC5" s="86" t="b">
        <v>0</v>
      </c>
      <c r="AD5" s="86">
        <v>1</v>
      </c>
      <c r="AE5" s="92" t="s">
        <v>317</v>
      </c>
      <c r="AF5" s="86" t="b">
        <v>0</v>
      </c>
      <c r="AG5" s="86" t="s">
        <v>322</v>
      </c>
      <c r="AH5" s="86"/>
      <c r="AI5" s="92" t="s">
        <v>317</v>
      </c>
      <c r="AJ5" s="86" t="b">
        <v>0</v>
      </c>
      <c r="AK5" s="86">
        <v>0</v>
      </c>
      <c r="AL5" s="92" t="s">
        <v>317</v>
      </c>
      <c r="AM5" s="86" t="s">
        <v>324</v>
      </c>
      <c r="AN5" s="86" t="b">
        <v>0</v>
      </c>
      <c r="AO5" s="92" t="s">
        <v>296</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v>0</v>
      </c>
      <c r="BE5" s="52">
        <v>0</v>
      </c>
      <c r="BF5" s="51">
        <v>1</v>
      </c>
      <c r="BG5" s="52">
        <v>12.5</v>
      </c>
      <c r="BH5" s="51">
        <v>0</v>
      </c>
      <c r="BI5" s="52">
        <v>0</v>
      </c>
      <c r="BJ5" s="51">
        <v>7</v>
      </c>
      <c r="BK5" s="52">
        <v>87.5</v>
      </c>
      <c r="BL5" s="51">
        <v>8</v>
      </c>
    </row>
    <row r="6" spans="1:64" ht="15">
      <c r="A6" s="84" t="s">
        <v>215</v>
      </c>
      <c r="B6" s="84" t="s">
        <v>218</v>
      </c>
      <c r="C6" s="53"/>
      <c r="D6" s="54"/>
      <c r="E6" s="65"/>
      <c r="F6" s="55"/>
      <c r="G6" s="53"/>
      <c r="H6" s="57"/>
      <c r="I6" s="56"/>
      <c r="J6" s="56"/>
      <c r="K6" s="36" t="s">
        <v>65</v>
      </c>
      <c r="L6" s="83">
        <v>6</v>
      </c>
      <c r="M6" s="83"/>
      <c r="N6" s="63"/>
      <c r="O6" s="86" t="s">
        <v>229</v>
      </c>
      <c r="P6" s="88">
        <v>43689.62803240741</v>
      </c>
      <c r="Q6" s="86" t="s">
        <v>234</v>
      </c>
      <c r="R6" s="86"/>
      <c r="S6" s="86"/>
      <c r="T6" s="86" t="s">
        <v>254</v>
      </c>
      <c r="U6" s="86"/>
      <c r="V6" s="90" t="s">
        <v>268</v>
      </c>
      <c r="W6" s="88">
        <v>43689.62803240741</v>
      </c>
      <c r="X6" s="90" t="s">
        <v>278</v>
      </c>
      <c r="Y6" s="86"/>
      <c r="Z6" s="86"/>
      <c r="AA6" s="92" t="s">
        <v>297</v>
      </c>
      <c r="AB6" s="92" t="s">
        <v>313</v>
      </c>
      <c r="AC6" s="86" t="b">
        <v>0</v>
      </c>
      <c r="AD6" s="86">
        <v>0</v>
      </c>
      <c r="AE6" s="92" t="s">
        <v>318</v>
      </c>
      <c r="AF6" s="86" t="b">
        <v>0</v>
      </c>
      <c r="AG6" s="86" t="s">
        <v>323</v>
      </c>
      <c r="AH6" s="86"/>
      <c r="AI6" s="92" t="s">
        <v>317</v>
      </c>
      <c r="AJ6" s="86" t="b">
        <v>0</v>
      </c>
      <c r="AK6" s="86">
        <v>0</v>
      </c>
      <c r="AL6" s="92" t="s">
        <v>317</v>
      </c>
      <c r="AM6" s="86" t="s">
        <v>325</v>
      </c>
      <c r="AN6" s="86" t="b">
        <v>0</v>
      </c>
      <c r="AO6" s="92" t="s">
        <v>313</v>
      </c>
      <c r="AP6" s="86" t="s">
        <v>176</v>
      </c>
      <c r="AQ6" s="86">
        <v>0</v>
      </c>
      <c r="AR6" s="86">
        <v>0</v>
      </c>
      <c r="AS6" s="86"/>
      <c r="AT6" s="86"/>
      <c r="AU6" s="86"/>
      <c r="AV6" s="86"/>
      <c r="AW6" s="86"/>
      <c r="AX6" s="86"/>
      <c r="AY6" s="86"/>
      <c r="AZ6" s="86"/>
      <c r="BA6">
        <v>2</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3</v>
      </c>
      <c r="BK6" s="52">
        <v>100</v>
      </c>
      <c r="BL6" s="51">
        <v>3</v>
      </c>
    </row>
    <row r="7" spans="1:64" ht="15">
      <c r="A7" s="84" t="s">
        <v>215</v>
      </c>
      <c r="B7" s="84" t="s">
        <v>218</v>
      </c>
      <c r="C7" s="53"/>
      <c r="D7" s="54"/>
      <c r="E7" s="65"/>
      <c r="F7" s="55"/>
      <c r="G7" s="53"/>
      <c r="H7" s="57"/>
      <c r="I7" s="56"/>
      <c r="J7" s="56"/>
      <c r="K7" s="36" t="s">
        <v>65</v>
      </c>
      <c r="L7" s="83">
        <v>7</v>
      </c>
      <c r="M7" s="83"/>
      <c r="N7" s="63"/>
      <c r="O7" s="86" t="s">
        <v>229</v>
      </c>
      <c r="P7" s="88">
        <v>43699.782222222224</v>
      </c>
      <c r="Q7" s="86" t="s">
        <v>235</v>
      </c>
      <c r="R7" s="86"/>
      <c r="S7" s="86"/>
      <c r="T7" s="86" t="s">
        <v>254</v>
      </c>
      <c r="U7" s="90" t="s">
        <v>261</v>
      </c>
      <c r="V7" s="90" t="s">
        <v>261</v>
      </c>
      <c r="W7" s="88">
        <v>43699.782222222224</v>
      </c>
      <c r="X7" s="90" t="s">
        <v>279</v>
      </c>
      <c r="Y7" s="86"/>
      <c r="Z7" s="86"/>
      <c r="AA7" s="92" t="s">
        <v>298</v>
      </c>
      <c r="AB7" s="92" t="s">
        <v>314</v>
      </c>
      <c r="AC7" s="86" t="b">
        <v>0</v>
      </c>
      <c r="AD7" s="86">
        <v>0</v>
      </c>
      <c r="AE7" s="92" t="s">
        <v>318</v>
      </c>
      <c r="AF7" s="86" t="b">
        <v>0</v>
      </c>
      <c r="AG7" s="86" t="s">
        <v>321</v>
      </c>
      <c r="AH7" s="86"/>
      <c r="AI7" s="92" t="s">
        <v>317</v>
      </c>
      <c r="AJ7" s="86" t="b">
        <v>0</v>
      </c>
      <c r="AK7" s="86">
        <v>0</v>
      </c>
      <c r="AL7" s="92" t="s">
        <v>317</v>
      </c>
      <c r="AM7" s="86" t="s">
        <v>325</v>
      </c>
      <c r="AN7" s="86" t="b">
        <v>0</v>
      </c>
      <c r="AO7" s="92" t="s">
        <v>314</v>
      </c>
      <c r="AP7" s="86" t="s">
        <v>176</v>
      </c>
      <c r="AQ7" s="86">
        <v>0</v>
      </c>
      <c r="AR7" s="86">
        <v>0</v>
      </c>
      <c r="AS7" s="86"/>
      <c r="AT7" s="86"/>
      <c r="AU7" s="86"/>
      <c r="AV7" s="86"/>
      <c r="AW7" s="86"/>
      <c r="AX7" s="86"/>
      <c r="AY7" s="86"/>
      <c r="AZ7" s="86"/>
      <c r="BA7">
        <v>2</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4</v>
      </c>
      <c r="BK7" s="52">
        <v>100</v>
      </c>
      <c r="BL7" s="51">
        <v>4</v>
      </c>
    </row>
    <row r="8" spans="1:64" ht="15">
      <c r="A8" s="84" t="s">
        <v>216</v>
      </c>
      <c r="B8" s="84" t="s">
        <v>216</v>
      </c>
      <c r="C8" s="53"/>
      <c r="D8" s="54"/>
      <c r="E8" s="65"/>
      <c r="F8" s="55"/>
      <c r="G8" s="53"/>
      <c r="H8" s="57"/>
      <c r="I8" s="56"/>
      <c r="J8" s="56"/>
      <c r="K8" s="36" t="s">
        <v>65</v>
      </c>
      <c r="L8" s="83">
        <v>8</v>
      </c>
      <c r="M8" s="83"/>
      <c r="N8" s="63"/>
      <c r="O8" s="86" t="s">
        <v>176</v>
      </c>
      <c r="P8" s="88">
        <v>43701.72248842593</v>
      </c>
      <c r="Q8" s="86" t="s">
        <v>236</v>
      </c>
      <c r="R8" s="86"/>
      <c r="S8" s="86"/>
      <c r="T8" s="86" t="s">
        <v>253</v>
      </c>
      <c r="U8" s="90" t="s">
        <v>262</v>
      </c>
      <c r="V8" s="90" t="s">
        <v>262</v>
      </c>
      <c r="W8" s="88">
        <v>43701.72248842593</v>
      </c>
      <c r="X8" s="90" t="s">
        <v>280</v>
      </c>
      <c r="Y8" s="86"/>
      <c r="Z8" s="86"/>
      <c r="AA8" s="92" t="s">
        <v>299</v>
      </c>
      <c r="AB8" s="86"/>
      <c r="AC8" s="86" t="b">
        <v>0</v>
      </c>
      <c r="AD8" s="86">
        <v>1</v>
      </c>
      <c r="AE8" s="92" t="s">
        <v>317</v>
      </c>
      <c r="AF8" s="86" t="b">
        <v>0</v>
      </c>
      <c r="AG8" s="86" t="s">
        <v>322</v>
      </c>
      <c r="AH8" s="86"/>
      <c r="AI8" s="92" t="s">
        <v>317</v>
      </c>
      <c r="AJ8" s="86" t="b">
        <v>0</v>
      </c>
      <c r="AK8" s="86">
        <v>0</v>
      </c>
      <c r="AL8" s="92" t="s">
        <v>317</v>
      </c>
      <c r="AM8" s="86" t="s">
        <v>324</v>
      </c>
      <c r="AN8" s="86" t="b">
        <v>0</v>
      </c>
      <c r="AO8" s="92" t="s">
        <v>299</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1</v>
      </c>
      <c r="BG8" s="52">
        <v>12.5</v>
      </c>
      <c r="BH8" s="51">
        <v>0</v>
      </c>
      <c r="BI8" s="52">
        <v>0</v>
      </c>
      <c r="BJ8" s="51">
        <v>7</v>
      </c>
      <c r="BK8" s="52">
        <v>87.5</v>
      </c>
      <c r="BL8" s="51">
        <v>8</v>
      </c>
    </row>
    <row r="9" spans="1:64" ht="15">
      <c r="A9" s="84" t="s">
        <v>217</v>
      </c>
      <c r="B9" s="84" t="s">
        <v>225</v>
      </c>
      <c r="C9" s="53"/>
      <c r="D9" s="54"/>
      <c r="E9" s="65"/>
      <c r="F9" s="55"/>
      <c r="G9" s="53"/>
      <c r="H9" s="57"/>
      <c r="I9" s="56"/>
      <c r="J9" s="56"/>
      <c r="K9" s="36" t="s">
        <v>65</v>
      </c>
      <c r="L9" s="83">
        <v>9</v>
      </c>
      <c r="M9" s="83"/>
      <c r="N9" s="63"/>
      <c r="O9" s="86" t="s">
        <v>230</v>
      </c>
      <c r="P9" s="88">
        <v>43717.7455787037</v>
      </c>
      <c r="Q9" s="86" t="s">
        <v>237</v>
      </c>
      <c r="R9" s="86"/>
      <c r="S9" s="86"/>
      <c r="T9" s="86" t="s">
        <v>255</v>
      </c>
      <c r="U9" s="86"/>
      <c r="V9" s="90" t="s">
        <v>269</v>
      </c>
      <c r="W9" s="88">
        <v>43717.7455787037</v>
      </c>
      <c r="X9" s="90" t="s">
        <v>281</v>
      </c>
      <c r="Y9" s="86"/>
      <c r="Z9" s="86"/>
      <c r="AA9" s="92" t="s">
        <v>300</v>
      </c>
      <c r="AB9" s="86"/>
      <c r="AC9" s="86" t="b">
        <v>0</v>
      </c>
      <c r="AD9" s="86">
        <v>0</v>
      </c>
      <c r="AE9" s="92" t="s">
        <v>317</v>
      </c>
      <c r="AF9" s="86" t="b">
        <v>0</v>
      </c>
      <c r="AG9" s="86" t="s">
        <v>321</v>
      </c>
      <c r="AH9" s="86"/>
      <c r="AI9" s="92" t="s">
        <v>317</v>
      </c>
      <c r="AJ9" s="86" t="b">
        <v>0</v>
      </c>
      <c r="AK9" s="86">
        <v>0</v>
      </c>
      <c r="AL9" s="92" t="s">
        <v>309</v>
      </c>
      <c r="AM9" s="86" t="s">
        <v>325</v>
      </c>
      <c r="AN9" s="86" t="b">
        <v>0</v>
      </c>
      <c r="AO9" s="92" t="s">
        <v>309</v>
      </c>
      <c r="AP9" s="86" t="s">
        <v>176</v>
      </c>
      <c r="AQ9" s="86">
        <v>0</v>
      </c>
      <c r="AR9" s="86">
        <v>0</v>
      </c>
      <c r="AS9" s="86"/>
      <c r="AT9" s="86"/>
      <c r="AU9" s="86"/>
      <c r="AV9" s="86"/>
      <c r="AW9" s="86"/>
      <c r="AX9" s="86"/>
      <c r="AY9" s="86"/>
      <c r="AZ9" s="86"/>
      <c r="BA9">
        <v>1</v>
      </c>
      <c r="BB9" s="85" t="str">
        <f>REPLACE(INDEX(GroupVertices[Group],MATCH(Edges25[[#This Row],[Vertex 1]],GroupVertices[Vertex],0)),1,1,"")</f>
        <v>3</v>
      </c>
      <c r="BC9" s="85" t="str">
        <f>REPLACE(INDEX(GroupVertices[Group],MATCH(Edges25[[#This Row],[Vertex 2]],GroupVertices[Vertex],0)),1,1,"")</f>
        <v>3</v>
      </c>
      <c r="BD9" s="51">
        <v>4</v>
      </c>
      <c r="BE9" s="52">
        <v>22.22222222222222</v>
      </c>
      <c r="BF9" s="51">
        <v>0</v>
      </c>
      <c r="BG9" s="52">
        <v>0</v>
      </c>
      <c r="BH9" s="51">
        <v>0</v>
      </c>
      <c r="BI9" s="52">
        <v>0</v>
      </c>
      <c r="BJ9" s="51">
        <v>14</v>
      </c>
      <c r="BK9" s="52">
        <v>77.77777777777777</v>
      </c>
      <c r="BL9" s="51">
        <v>18</v>
      </c>
    </row>
    <row r="10" spans="1:64" ht="15">
      <c r="A10" s="84" t="s">
        <v>218</v>
      </c>
      <c r="B10" s="84" t="s">
        <v>228</v>
      </c>
      <c r="C10" s="53"/>
      <c r="D10" s="54"/>
      <c r="E10" s="65"/>
      <c r="F10" s="55"/>
      <c r="G10" s="53"/>
      <c r="H10" s="57"/>
      <c r="I10" s="56"/>
      <c r="J10" s="56"/>
      <c r="K10" s="36" t="s">
        <v>65</v>
      </c>
      <c r="L10" s="83">
        <v>10</v>
      </c>
      <c r="M10" s="83"/>
      <c r="N10" s="63"/>
      <c r="O10" s="86" t="s">
        <v>229</v>
      </c>
      <c r="P10" s="88">
        <v>42810.743784722225</v>
      </c>
      <c r="Q10" s="86" t="s">
        <v>238</v>
      </c>
      <c r="R10" s="86"/>
      <c r="S10" s="86"/>
      <c r="T10" s="86" t="s">
        <v>254</v>
      </c>
      <c r="U10" s="90" t="s">
        <v>263</v>
      </c>
      <c r="V10" s="90" t="s">
        <v>263</v>
      </c>
      <c r="W10" s="88">
        <v>42810.743784722225</v>
      </c>
      <c r="X10" s="90" t="s">
        <v>282</v>
      </c>
      <c r="Y10" s="86"/>
      <c r="Z10" s="86"/>
      <c r="AA10" s="92" t="s">
        <v>301</v>
      </c>
      <c r="AB10" s="92" t="s">
        <v>315</v>
      </c>
      <c r="AC10" s="86" t="b">
        <v>0</v>
      </c>
      <c r="AD10" s="86">
        <v>21</v>
      </c>
      <c r="AE10" s="92" t="s">
        <v>319</v>
      </c>
      <c r="AF10" s="86" t="b">
        <v>0</v>
      </c>
      <c r="AG10" s="86" t="s">
        <v>321</v>
      </c>
      <c r="AH10" s="86"/>
      <c r="AI10" s="92" t="s">
        <v>317</v>
      </c>
      <c r="AJ10" s="86" t="b">
        <v>0</v>
      </c>
      <c r="AK10" s="86">
        <v>6</v>
      </c>
      <c r="AL10" s="92" t="s">
        <v>317</v>
      </c>
      <c r="AM10" s="86" t="s">
        <v>326</v>
      </c>
      <c r="AN10" s="86" t="b">
        <v>0</v>
      </c>
      <c r="AO10" s="92" t="s">
        <v>315</v>
      </c>
      <c r="AP10" s="86" t="s">
        <v>331</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1</v>
      </c>
      <c r="BE10" s="52">
        <v>5.2631578947368425</v>
      </c>
      <c r="BF10" s="51">
        <v>0</v>
      </c>
      <c r="BG10" s="52">
        <v>0</v>
      </c>
      <c r="BH10" s="51">
        <v>0</v>
      </c>
      <c r="BI10" s="52">
        <v>0</v>
      </c>
      <c r="BJ10" s="51">
        <v>18</v>
      </c>
      <c r="BK10" s="52">
        <v>94.73684210526316</v>
      </c>
      <c r="BL10" s="51">
        <v>19</v>
      </c>
    </row>
    <row r="11" spans="1:64" ht="15">
      <c r="A11" s="84" t="s">
        <v>219</v>
      </c>
      <c r="B11" s="84" t="s">
        <v>228</v>
      </c>
      <c r="C11" s="53"/>
      <c r="D11" s="54"/>
      <c r="E11" s="65"/>
      <c r="F11" s="55"/>
      <c r="G11" s="53"/>
      <c r="H11" s="57"/>
      <c r="I11" s="56"/>
      <c r="J11" s="56"/>
      <c r="K11" s="36" t="s">
        <v>65</v>
      </c>
      <c r="L11" s="83">
        <v>11</v>
      </c>
      <c r="M11" s="83"/>
      <c r="N11" s="63"/>
      <c r="O11" s="86" t="s">
        <v>230</v>
      </c>
      <c r="P11" s="88">
        <v>43731.005636574075</v>
      </c>
      <c r="Q11" s="86" t="s">
        <v>239</v>
      </c>
      <c r="R11" s="86"/>
      <c r="S11" s="86"/>
      <c r="T11" s="86" t="s">
        <v>254</v>
      </c>
      <c r="U11" s="90" t="s">
        <v>263</v>
      </c>
      <c r="V11" s="90" t="s">
        <v>263</v>
      </c>
      <c r="W11" s="88">
        <v>43731.005636574075</v>
      </c>
      <c r="X11" s="90" t="s">
        <v>283</v>
      </c>
      <c r="Y11" s="86"/>
      <c r="Z11" s="86"/>
      <c r="AA11" s="92" t="s">
        <v>302</v>
      </c>
      <c r="AB11" s="86"/>
      <c r="AC11" s="86" t="b">
        <v>0</v>
      </c>
      <c r="AD11" s="86">
        <v>0</v>
      </c>
      <c r="AE11" s="92" t="s">
        <v>317</v>
      </c>
      <c r="AF11" s="86" t="b">
        <v>0</v>
      </c>
      <c r="AG11" s="86" t="s">
        <v>321</v>
      </c>
      <c r="AH11" s="86"/>
      <c r="AI11" s="92" t="s">
        <v>317</v>
      </c>
      <c r="AJ11" s="86" t="b">
        <v>0</v>
      </c>
      <c r="AK11" s="86">
        <v>6</v>
      </c>
      <c r="AL11" s="92" t="s">
        <v>301</v>
      </c>
      <c r="AM11" s="86" t="s">
        <v>325</v>
      </c>
      <c r="AN11" s="86" t="b">
        <v>0</v>
      </c>
      <c r="AO11" s="92" t="s">
        <v>301</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c r="BE11" s="52"/>
      <c r="BF11" s="51"/>
      <c r="BG11" s="52"/>
      <c r="BH11" s="51"/>
      <c r="BI11" s="52"/>
      <c r="BJ11" s="51"/>
      <c r="BK11" s="52"/>
      <c r="BL11" s="51"/>
    </row>
    <row r="12" spans="1:64" ht="15">
      <c r="A12" s="84" t="s">
        <v>219</v>
      </c>
      <c r="B12" s="84" t="s">
        <v>218</v>
      </c>
      <c r="C12" s="53"/>
      <c r="D12" s="54"/>
      <c r="E12" s="65"/>
      <c r="F12" s="55"/>
      <c r="G12" s="53"/>
      <c r="H12" s="57"/>
      <c r="I12" s="56"/>
      <c r="J12" s="56"/>
      <c r="K12" s="36" t="s">
        <v>65</v>
      </c>
      <c r="L12" s="83">
        <v>12</v>
      </c>
      <c r="M12" s="83"/>
      <c r="N12" s="63"/>
      <c r="O12" s="86" t="s">
        <v>230</v>
      </c>
      <c r="P12" s="88">
        <v>43731.005636574075</v>
      </c>
      <c r="Q12" s="86" t="s">
        <v>239</v>
      </c>
      <c r="R12" s="86"/>
      <c r="S12" s="86"/>
      <c r="T12" s="86" t="s">
        <v>254</v>
      </c>
      <c r="U12" s="90" t="s">
        <v>263</v>
      </c>
      <c r="V12" s="90" t="s">
        <v>263</v>
      </c>
      <c r="W12" s="88">
        <v>43731.005636574075</v>
      </c>
      <c r="X12" s="90" t="s">
        <v>283</v>
      </c>
      <c r="Y12" s="86"/>
      <c r="Z12" s="86"/>
      <c r="AA12" s="92" t="s">
        <v>302</v>
      </c>
      <c r="AB12" s="86"/>
      <c r="AC12" s="86" t="b">
        <v>0</v>
      </c>
      <c r="AD12" s="86">
        <v>0</v>
      </c>
      <c r="AE12" s="92" t="s">
        <v>317</v>
      </c>
      <c r="AF12" s="86" t="b">
        <v>0</v>
      </c>
      <c r="AG12" s="86" t="s">
        <v>321</v>
      </c>
      <c r="AH12" s="86"/>
      <c r="AI12" s="92" t="s">
        <v>317</v>
      </c>
      <c r="AJ12" s="86" t="b">
        <v>0</v>
      </c>
      <c r="AK12" s="86">
        <v>6</v>
      </c>
      <c r="AL12" s="92" t="s">
        <v>301</v>
      </c>
      <c r="AM12" s="86" t="s">
        <v>325</v>
      </c>
      <c r="AN12" s="86" t="b">
        <v>0</v>
      </c>
      <c r="AO12" s="92" t="s">
        <v>301</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1</v>
      </c>
      <c r="BE12" s="52">
        <v>4.761904761904762</v>
      </c>
      <c r="BF12" s="51">
        <v>0</v>
      </c>
      <c r="BG12" s="52">
        <v>0</v>
      </c>
      <c r="BH12" s="51">
        <v>0</v>
      </c>
      <c r="BI12" s="52">
        <v>0</v>
      </c>
      <c r="BJ12" s="51">
        <v>20</v>
      </c>
      <c r="BK12" s="52">
        <v>95.23809523809524</v>
      </c>
      <c r="BL12" s="51">
        <v>21</v>
      </c>
    </row>
    <row r="13" spans="1:64" ht="15">
      <c r="A13" s="84" t="s">
        <v>220</v>
      </c>
      <c r="B13" s="84" t="s">
        <v>220</v>
      </c>
      <c r="C13" s="53"/>
      <c r="D13" s="54"/>
      <c r="E13" s="65"/>
      <c r="F13" s="55"/>
      <c r="G13" s="53"/>
      <c r="H13" s="57"/>
      <c r="I13" s="56"/>
      <c r="J13" s="56"/>
      <c r="K13" s="36" t="s">
        <v>65</v>
      </c>
      <c r="L13" s="83">
        <v>13</v>
      </c>
      <c r="M13" s="83"/>
      <c r="N13" s="63"/>
      <c r="O13" s="86" t="s">
        <v>176</v>
      </c>
      <c r="P13" s="88">
        <v>43733.347037037034</v>
      </c>
      <c r="Q13" s="86" t="s">
        <v>240</v>
      </c>
      <c r="R13" s="90" t="s">
        <v>249</v>
      </c>
      <c r="S13" s="86" t="s">
        <v>251</v>
      </c>
      <c r="T13" s="86" t="s">
        <v>256</v>
      </c>
      <c r="U13" s="86"/>
      <c r="V13" s="90" t="s">
        <v>270</v>
      </c>
      <c r="W13" s="88">
        <v>43733.347037037034</v>
      </c>
      <c r="X13" s="90" t="s">
        <v>284</v>
      </c>
      <c r="Y13" s="86"/>
      <c r="Z13" s="86"/>
      <c r="AA13" s="92" t="s">
        <v>303</v>
      </c>
      <c r="AB13" s="86"/>
      <c r="AC13" s="86" t="b">
        <v>0</v>
      </c>
      <c r="AD13" s="86">
        <v>0</v>
      </c>
      <c r="AE13" s="92" t="s">
        <v>317</v>
      </c>
      <c r="AF13" s="86" t="b">
        <v>0</v>
      </c>
      <c r="AG13" s="86" t="s">
        <v>323</v>
      </c>
      <c r="AH13" s="86"/>
      <c r="AI13" s="92" t="s">
        <v>317</v>
      </c>
      <c r="AJ13" s="86" t="b">
        <v>0</v>
      </c>
      <c r="AK13" s="86">
        <v>0</v>
      </c>
      <c r="AL13" s="92" t="s">
        <v>317</v>
      </c>
      <c r="AM13" s="86" t="s">
        <v>324</v>
      </c>
      <c r="AN13" s="86" t="b">
        <v>1</v>
      </c>
      <c r="AO13" s="92" t="s">
        <v>303</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10</v>
      </c>
      <c r="BK13" s="52">
        <v>100</v>
      </c>
      <c r="BL13" s="51">
        <v>10</v>
      </c>
    </row>
    <row r="14" spans="1:64" ht="15">
      <c r="A14" s="84" t="s">
        <v>221</v>
      </c>
      <c r="B14" s="84" t="s">
        <v>222</v>
      </c>
      <c r="C14" s="53"/>
      <c r="D14" s="54"/>
      <c r="E14" s="65"/>
      <c r="F14" s="55"/>
      <c r="G14" s="53"/>
      <c r="H14" s="57"/>
      <c r="I14" s="56"/>
      <c r="J14" s="56"/>
      <c r="K14" s="36" t="s">
        <v>65</v>
      </c>
      <c r="L14" s="83">
        <v>14</v>
      </c>
      <c r="M14" s="83"/>
      <c r="N14" s="63"/>
      <c r="O14" s="86" t="s">
        <v>230</v>
      </c>
      <c r="P14" s="88">
        <v>43741.71103009259</v>
      </c>
      <c r="Q14" s="86" t="s">
        <v>241</v>
      </c>
      <c r="R14" s="86"/>
      <c r="S14" s="86"/>
      <c r="T14" s="86" t="s">
        <v>257</v>
      </c>
      <c r="U14" s="86"/>
      <c r="V14" s="90" t="s">
        <v>271</v>
      </c>
      <c r="W14" s="88">
        <v>43741.71103009259</v>
      </c>
      <c r="X14" s="90" t="s">
        <v>285</v>
      </c>
      <c r="Y14" s="86"/>
      <c r="Z14" s="86"/>
      <c r="AA14" s="92" t="s">
        <v>304</v>
      </c>
      <c r="AB14" s="86"/>
      <c r="AC14" s="86" t="b">
        <v>0</v>
      </c>
      <c r="AD14" s="86">
        <v>0</v>
      </c>
      <c r="AE14" s="92" t="s">
        <v>317</v>
      </c>
      <c r="AF14" s="86" t="b">
        <v>0</v>
      </c>
      <c r="AG14" s="86" t="s">
        <v>321</v>
      </c>
      <c r="AH14" s="86"/>
      <c r="AI14" s="92" t="s">
        <v>317</v>
      </c>
      <c r="AJ14" s="86" t="b">
        <v>0</v>
      </c>
      <c r="AK14" s="86">
        <v>2</v>
      </c>
      <c r="AL14" s="92" t="s">
        <v>305</v>
      </c>
      <c r="AM14" s="86" t="s">
        <v>327</v>
      </c>
      <c r="AN14" s="86" t="b">
        <v>0</v>
      </c>
      <c r="AO14" s="92" t="s">
        <v>305</v>
      </c>
      <c r="AP14" s="86" t="s">
        <v>176</v>
      </c>
      <c r="AQ14" s="86">
        <v>0</v>
      </c>
      <c r="AR14" s="86">
        <v>0</v>
      </c>
      <c r="AS14" s="86"/>
      <c r="AT14" s="86"/>
      <c r="AU14" s="86"/>
      <c r="AV14" s="86"/>
      <c r="AW14" s="86"/>
      <c r="AX14" s="86"/>
      <c r="AY14" s="86"/>
      <c r="AZ14" s="86"/>
      <c r="BA14">
        <v>1</v>
      </c>
      <c r="BB14" s="85" t="str">
        <f>REPLACE(INDEX(GroupVertices[Group],MATCH(Edges25[[#This Row],[Vertex 1]],GroupVertices[Vertex],0)),1,1,"")</f>
        <v>4</v>
      </c>
      <c r="BC14" s="85" t="str">
        <f>REPLACE(INDEX(GroupVertices[Group],MATCH(Edges25[[#This Row],[Vertex 2]],GroupVertices[Vertex],0)),1,1,"")</f>
        <v>4</v>
      </c>
      <c r="BD14" s="51">
        <v>1</v>
      </c>
      <c r="BE14" s="52">
        <v>5.2631578947368425</v>
      </c>
      <c r="BF14" s="51">
        <v>0</v>
      </c>
      <c r="BG14" s="52">
        <v>0</v>
      </c>
      <c r="BH14" s="51">
        <v>0</v>
      </c>
      <c r="BI14" s="52">
        <v>0</v>
      </c>
      <c r="BJ14" s="51">
        <v>18</v>
      </c>
      <c r="BK14" s="52">
        <v>94.73684210526316</v>
      </c>
      <c r="BL14" s="51">
        <v>19</v>
      </c>
    </row>
    <row r="15" spans="1:64" ht="15">
      <c r="A15" s="84" t="s">
        <v>222</v>
      </c>
      <c r="B15" s="84" t="s">
        <v>222</v>
      </c>
      <c r="C15" s="53"/>
      <c r="D15" s="54"/>
      <c r="E15" s="65"/>
      <c r="F15" s="55"/>
      <c r="G15" s="53"/>
      <c r="H15" s="57"/>
      <c r="I15" s="56"/>
      <c r="J15" s="56"/>
      <c r="K15" s="36" t="s">
        <v>65</v>
      </c>
      <c r="L15" s="83">
        <v>15</v>
      </c>
      <c r="M15" s="83"/>
      <c r="N15" s="63"/>
      <c r="O15" s="86" t="s">
        <v>176</v>
      </c>
      <c r="P15" s="88">
        <v>43741.71097222222</v>
      </c>
      <c r="Q15" s="86" t="s">
        <v>242</v>
      </c>
      <c r="R15" s="90" t="s">
        <v>250</v>
      </c>
      <c r="S15" s="86" t="s">
        <v>252</v>
      </c>
      <c r="T15" s="86" t="s">
        <v>257</v>
      </c>
      <c r="U15" s="90" t="s">
        <v>264</v>
      </c>
      <c r="V15" s="90" t="s">
        <v>264</v>
      </c>
      <c r="W15" s="88">
        <v>43741.71097222222</v>
      </c>
      <c r="X15" s="90" t="s">
        <v>286</v>
      </c>
      <c r="Y15" s="86"/>
      <c r="Z15" s="86"/>
      <c r="AA15" s="92" t="s">
        <v>305</v>
      </c>
      <c r="AB15" s="86"/>
      <c r="AC15" s="86" t="b">
        <v>0</v>
      </c>
      <c r="AD15" s="86">
        <v>1</v>
      </c>
      <c r="AE15" s="92" t="s">
        <v>317</v>
      </c>
      <c r="AF15" s="86" t="b">
        <v>0</v>
      </c>
      <c r="AG15" s="86" t="s">
        <v>321</v>
      </c>
      <c r="AH15" s="86"/>
      <c r="AI15" s="92" t="s">
        <v>317</v>
      </c>
      <c r="AJ15" s="86" t="b">
        <v>0</v>
      </c>
      <c r="AK15" s="86">
        <v>2</v>
      </c>
      <c r="AL15" s="92" t="s">
        <v>317</v>
      </c>
      <c r="AM15" s="86" t="s">
        <v>328</v>
      </c>
      <c r="AN15" s="86" t="b">
        <v>0</v>
      </c>
      <c r="AO15" s="92" t="s">
        <v>305</v>
      </c>
      <c r="AP15" s="86" t="s">
        <v>176</v>
      </c>
      <c r="AQ15" s="86">
        <v>0</v>
      </c>
      <c r="AR15" s="86">
        <v>0</v>
      </c>
      <c r="AS15" s="86"/>
      <c r="AT15" s="86"/>
      <c r="AU15" s="86"/>
      <c r="AV15" s="86"/>
      <c r="AW15" s="86"/>
      <c r="AX15" s="86"/>
      <c r="AY15" s="86"/>
      <c r="AZ15" s="86"/>
      <c r="BA15">
        <v>1</v>
      </c>
      <c r="BB15" s="85" t="str">
        <f>REPLACE(INDEX(GroupVertices[Group],MATCH(Edges25[[#This Row],[Vertex 1]],GroupVertices[Vertex],0)),1,1,"")</f>
        <v>4</v>
      </c>
      <c r="BC15" s="85" t="str">
        <f>REPLACE(INDEX(GroupVertices[Group],MATCH(Edges25[[#This Row],[Vertex 2]],GroupVertices[Vertex],0)),1,1,"")</f>
        <v>4</v>
      </c>
      <c r="BD15" s="51">
        <v>1</v>
      </c>
      <c r="BE15" s="52">
        <v>6.666666666666667</v>
      </c>
      <c r="BF15" s="51">
        <v>0</v>
      </c>
      <c r="BG15" s="52">
        <v>0</v>
      </c>
      <c r="BH15" s="51">
        <v>0</v>
      </c>
      <c r="BI15" s="52">
        <v>0</v>
      </c>
      <c r="BJ15" s="51">
        <v>14</v>
      </c>
      <c r="BK15" s="52">
        <v>93.33333333333333</v>
      </c>
      <c r="BL15" s="51">
        <v>15</v>
      </c>
    </row>
    <row r="16" spans="1:64" ht="15">
      <c r="A16" s="84" t="s">
        <v>223</v>
      </c>
      <c r="B16" s="84" t="s">
        <v>222</v>
      </c>
      <c r="C16" s="53"/>
      <c r="D16" s="54"/>
      <c r="E16" s="65"/>
      <c r="F16" s="55"/>
      <c r="G16" s="53"/>
      <c r="H16" s="57"/>
      <c r="I16" s="56"/>
      <c r="J16" s="56"/>
      <c r="K16" s="36" t="s">
        <v>65</v>
      </c>
      <c r="L16" s="83">
        <v>16</v>
      </c>
      <c r="M16" s="83"/>
      <c r="N16" s="63"/>
      <c r="O16" s="86" t="s">
        <v>230</v>
      </c>
      <c r="P16" s="88">
        <v>43741.711331018516</v>
      </c>
      <c r="Q16" s="86" t="s">
        <v>241</v>
      </c>
      <c r="R16" s="86"/>
      <c r="S16" s="86"/>
      <c r="T16" s="86" t="s">
        <v>257</v>
      </c>
      <c r="U16" s="86"/>
      <c r="V16" s="90" t="s">
        <v>272</v>
      </c>
      <c r="W16" s="88">
        <v>43741.711331018516</v>
      </c>
      <c r="X16" s="90" t="s">
        <v>287</v>
      </c>
      <c r="Y16" s="86"/>
      <c r="Z16" s="86"/>
      <c r="AA16" s="92" t="s">
        <v>306</v>
      </c>
      <c r="AB16" s="86"/>
      <c r="AC16" s="86" t="b">
        <v>0</v>
      </c>
      <c r="AD16" s="86">
        <v>0</v>
      </c>
      <c r="AE16" s="92" t="s">
        <v>317</v>
      </c>
      <c r="AF16" s="86" t="b">
        <v>0</v>
      </c>
      <c r="AG16" s="86" t="s">
        <v>321</v>
      </c>
      <c r="AH16" s="86"/>
      <c r="AI16" s="92" t="s">
        <v>317</v>
      </c>
      <c r="AJ16" s="86" t="b">
        <v>0</v>
      </c>
      <c r="AK16" s="86">
        <v>2</v>
      </c>
      <c r="AL16" s="92" t="s">
        <v>305</v>
      </c>
      <c r="AM16" s="86" t="s">
        <v>324</v>
      </c>
      <c r="AN16" s="86" t="b">
        <v>0</v>
      </c>
      <c r="AO16" s="92" t="s">
        <v>305</v>
      </c>
      <c r="AP16" s="86" t="s">
        <v>176</v>
      </c>
      <c r="AQ16" s="86">
        <v>0</v>
      </c>
      <c r="AR16" s="86">
        <v>0</v>
      </c>
      <c r="AS16" s="86"/>
      <c r="AT16" s="86"/>
      <c r="AU16" s="86"/>
      <c r="AV16" s="86"/>
      <c r="AW16" s="86"/>
      <c r="AX16" s="86"/>
      <c r="AY16" s="86"/>
      <c r="AZ16" s="86"/>
      <c r="BA16">
        <v>1</v>
      </c>
      <c r="BB16" s="85" t="str">
        <f>REPLACE(INDEX(GroupVertices[Group],MATCH(Edges25[[#This Row],[Vertex 1]],GroupVertices[Vertex],0)),1,1,"")</f>
        <v>4</v>
      </c>
      <c r="BC16" s="85" t="str">
        <f>REPLACE(INDEX(GroupVertices[Group],MATCH(Edges25[[#This Row],[Vertex 2]],GroupVertices[Vertex],0)),1,1,"")</f>
        <v>4</v>
      </c>
      <c r="BD16" s="51">
        <v>1</v>
      </c>
      <c r="BE16" s="52">
        <v>5.2631578947368425</v>
      </c>
      <c r="BF16" s="51">
        <v>0</v>
      </c>
      <c r="BG16" s="52">
        <v>0</v>
      </c>
      <c r="BH16" s="51">
        <v>0</v>
      </c>
      <c r="BI16" s="52">
        <v>0</v>
      </c>
      <c r="BJ16" s="51">
        <v>18</v>
      </c>
      <c r="BK16" s="52">
        <v>94.73684210526316</v>
      </c>
      <c r="BL16" s="51">
        <v>19</v>
      </c>
    </row>
    <row r="17" spans="1:64" ht="15">
      <c r="A17" s="84" t="s">
        <v>218</v>
      </c>
      <c r="B17" s="84" t="s">
        <v>224</v>
      </c>
      <c r="C17" s="53"/>
      <c r="D17" s="54"/>
      <c r="E17" s="65"/>
      <c r="F17" s="55"/>
      <c r="G17" s="53"/>
      <c r="H17" s="57"/>
      <c r="I17" s="56"/>
      <c r="J17" s="56"/>
      <c r="K17" s="36" t="s">
        <v>66</v>
      </c>
      <c r="L17" s="83">
        <v>17</v>
      </c>
      <c r="M17" s="83"/>
      <c r="N17" s="63"/>
      <c r="O17" s="86" t="s">
        <v>229</v>
      </c>
      <c r="P17" s="88">
        <v>43104.708657407406</v>
      </c>
      <c r="Q17" s="86" t="s">
        <v>243</v>
      </c>
      <c r="R17" s="86"/>
      <c r="S17" s="86"/>
      <c r="T17" s="86" t="s">
        <v>254</v>
      </c>
      <c r="U17" s="90" t="s">
        <v>265</v>
      </c>
      <c r="V17" s="90" t="s">
        <v>265</v>
      </c>
      <c r="W17" s="88">
        <v>43104.708657407406</v>
      </c>
      <c r="X17" s="90" t="s">
        <v>288</v>
      </c>
      <c r="Y17" s="86"/>
      <c r="Z17" s="86"/>
      <c r="AA17" s="92" t="s">
        <v>307</v>
      </c>
      <c r="AB17" s="92" t="s">
        <v>316</v>
      </c>
      <c r="AC17" s="86" t="b">
        <v>0</v>
      </c>
      <c r="AD17" s="86">
        <v>1</v>
      </c>
      <c r="AE17" s="92" t="s">
        <v>320</v>
      </c>
      <c r="AF17" s="86" t="b">
        <v>0</v>
      </c>
      <c r="AG17" s="86" t="s">
        <v>321</v>
      </c>
      <c r="AH17" s="86"/>
      <c r="AI17" s="92" t="s">
        <v>317</v>
      </c>
      <c r="AJ17" s="86" t="b">
        <v>0</v>
      </c>
      <c r="AK17" s="86">
        <v>1</v>
      </c>
      <c r="AL17" s="92" t="s">
        <v>317</v>
      </c>
      <c r="AM17" s="86" t="s">
        <v>326</v>
      </c>
      <c r="AN17" s="86" t="b">
        <v>0</v>
      </c>
      <c r="AO17" s="92" t="s">
        <v>316</v>
      </c>
      <c r="AP17" s="86" t="s">
        <v>331</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1</v>
      </c>
      <c r="BE17" s="52">
        <v>7.6923076923076925</v>
      </c>
      <c r="BF17" s="51">
        <v>0</v>
      </c>
      <c r="BG17" s="52">
        <v>0</v>
      </c>
      <c r="BH17" s="51">
        <v>0</v>
      </c>
      <c r="BI17" s="52">
        <v>0</v>
      </c>
      <c r="BJ17" s="51">
        <v>12</v>
      </c>
      <c r="BK17" s="52">
        <v>92.3076923076923</v>
      </c>
      <c r="BL17" s="51">
        <v>13</v>
      </c>
    </row>
    <row r="18" spans="1:64" ht="15">
      <c r="A18" s="84" t="s">
        <v>224</v>
      </c>
      <c r="B18" s="84" t="s">
        <v>218</v>
      </c>
      <c r="C18" s="53"/>
      <c r="D18" s="54"/>
      <c r="E18" s="65"/>
      <c r="F18" s="55"/>
      <c r="G18" s="53"/>
      <c r="H18" s="57"/>
      <c r="I18" s="56"/>
      <c r="J18" s="56"/>
      <c r="K18" s="36" t="s">
        <v>66</v>
      </c>
      <c r="L18" s="83">
        <v>18</v>
      </c>
      <c r="M18" s="83"/>
      <c r="N18" s="63"/>
      <c r="O18" s="86" t="s">
        <v>230</v>
      </c>
      <c r="P18" s="88">
        <v>43768.34271990741</v>
      </c>
      <c r="Q18" s="86" t="s">
        <v>244</v>
      </c>
      <c r="R18" s="86"/>
      <c r="S18" s="86"/>
      <c r="T18" s="86" t="s">
        <v>254</v>
      </c>
      <c r="U18" s="90" t="s">
        <v>265</v>
      </c>
      <c r="V18" s="90" t="s">
        <v>265</v>
      </c>
      <c r="W18" s="88">
        <v>43768.34271990741</v>
      </c>
      <c r="X18" s="90" t="s">
        <v>289</v>
      </c>
      <c r="Y18" s="86"/>
      <c r="Z18" s="86"/>
      <c r="AA18" s="92" t="s">
        <v>308</v>
      </c>
      <c r="AB18" s="86"/>
      <c r="AC18" s="86" t="b">
        <v>0</v>
      </c>
      <c r="AD18" s="86">
        <v>0</v>
      </c>
      <c r="AE18" s="92" t="s">
        <v>317</v>
      </c>
      <c r="AF18" s="86" t="b">
        <v>0</v>
      </c>
      <c r="AG18" s="86" t="s">
        <v>321</v>
      </c>
      <c r="AH18" s="86"/>
      <c r="AI18" s="92" t="s">
        <v>317</v>
      </c>
      <c r="AJ18" s="86" t="b">
        <v>0</v>
      </c>
      <c r="AK18" s="86">
        <v>0</v>
      </c>
      <c r="AL18" s="92" t="s">
        <v>307</v>
      </c>
      <c r="AM18" s="86" t="s">
        <v>325</v>
      </c>
      <c r="AN18" s="86" t="b">
        <v>0</v>
      </c>
      <c r="AO18" s="92" t="s">
        <v>307</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1</v>
      </c>
      <c r="BE18" s="52">
        <v>6.666666666666667</v>
      </c>
      <c r="BF18" s="51">
        <v>0</v>
      </c>
      <c r="BG18" s="52">
        <v>0</v>
      </c>
      <c r="BH18" s="51">
        <v>0</v>
      </c>
      <c r="BI18" s="52">
        <v>0</v>
      </c>
      <c r="BJ18" s="51">
        <v>14</v>
      </c>
      <c r="BK18" s="52">
        <v>93.33333333333333</v>
      </c>
      <c r="BL18" s="51">
        <v>15</v>
      </c>
    </row>
    <row r="19" spans="1:64" ht="15">
      <c r="A19" s="84" t="s">
        <v>225</v>
      </c>
      <c r="B19" s="84" t="s">
        <v>225</v>
      </c>
      <c r="C19" s="53"/>
      <c r="D19" s="54"/>
      <c r="E19" s="65"/>
      <c r="F19" s="55"/>
      <c r="G19" s="53"/>
      <c r="H19" s="57"/>
      <c r="I19" s="56"/>
      <c r="J19" s="56"/>
      <c r="K19" s="36" t="s">
        <v>65</v>
      </c>
      <c r="L19" s="83">
        <v>19</v>
      </c>
      <c r="M19" s="83"/>
      <c r="N19" s="63"/>
      <c r="O19" s="86" t="s">
        <v>176</v>
      </c>
      <c r="P19" s="88">
        <v>42463.604421296295</v>
      </c>
      <c r="Q19" s="86" t="s">
        <v>245</v>
      </c>
      <c r="R19" s="86"/>
      <c r="S19" s="86"/>
      <c r="T19" s="86" t="s">
        <v>258</v>
      </c>
      <c r="U19" s="86"/>
      <c r="V19" s="90" t="s">
        <v>273</v>
      </c>
      <c r="W19" s="88">
        <v>42463.604421296295</v>
      </c>
      <c r="X19" s="90" t="s">
        <v>290</v>
      </c>
      <c r="Y19" s="86"/>
      <c r="Z19" s="86"/>
      <c r="AA19" s="92" t="s">
        <v>309</v>
      </c>
      <c r="AB19" s="86"/>
      <c r="AC19" s="86" t="b">
        <v>0</v>
      </c>
      <c r="AD19" s="86">
        <v>100</v>
      </c>
      <c r="AE19" s="92" t="s">
        <v>317</v>
      </c>
      <c r="AF19" s="86" t="b">
        <v>0</v>
      </c>
      <c r="AG19" s="86" t="s">
        <v>321</v>
      </c>
      <c r="AH19" s="86"/>
      <c r="AI19" s="92" t="s">
        <v>317</v>
      </c>
      <c r="AJ19" s="86" t="b">
        <v>0</v>
      </c>
      <c r="AK19" s="86">
        <v>56</v>
      </c>
      <c r="AL19" s="92" t="s">
        <v>317</v>
      </c>
      <c r="AM19" s="86" t="s">
        <v>325</v>
      </c>
      <c r="AN19" s="86" t="b">
        <v>0</v>
      </c>
      <c r="AO19" s="92" t="s">
        <v>309</v>
      </c>
      <c r="AP19" s="86" t="s">
        <v>331</v>
      </c>
      <c r="AQ19" s="86">
        <v>0</v>
      </c>
      <c r="AR19" s="86">
        <v>0</v>
      </c>
      <c r="AS19" s="86"/>
      <c r="AT19" s="86"/>
      <c r="AU19" s="86"/>
      <c r="AV19" s="86"/>
      <c r="AW19" s="86"/>
      <c r="AX19" s="86"/>
      <c r="AY19" s="86"/>
      <c r="AZ19" s="86"/>
      <c r="BA19">
        <v>1</v>
      </c>
      <c r="BB19" s="85" t="str">
        <f>REPLACE(INDEX(GroupVertices[Group],MATCH(Edges25[[#This Row],[Vertex 1]],GroupVertices[Vertex],0)),1,1,"")</f>
        <v>3</v>
      </c>
      <c r="BC19" s="85" t="str">
        <f>REPLACE(INDEX(GroupVertices[Group],MATCH(Edges25[[#This Row],[Vertex 2]],GroupVertices[Vertex],0)),1,1,"")</f>
        <v>3</v>
      </c>
      <c r="BD19" s="51">
        <v>4</v>
      </c>
      <c r="BE19" s="52">
        <v>22.22222222222222</v>
      </c>
      <c r="BF19" s="51">
        <v>0</v>
      </c>
      <c r="BG19" s="52">
        <v>0</v>
      </c>
      <c r="BH19" s="51">
        <v>0</v>
      </c>
      <c r="BI19" s="52">
        <v>0</v>
      </c>
      <c r="BJ19" s="51">
        <v>14</v>
      </c>
      <c r="BK19" s="52">
        <v>77.77777777777777</v>
      </c>
      <c r="BL19" s="51">
        <v>18</v>
      </c>
    </row>
    <row r="20" spans="1:64" ht="15">
      <c r="A20" s="84" t="s">
        <v>226</v>
      </c>
      <c r="B20" s="84" t="s">
        <v>225</v>
      </c>
      <c r="C20" s="53"/>
      <c r="D20" s="54"/>
      <c r="E20" s="65"/>
      <c r="F20" s="55"/>
      <c r="G20" s="53"/>
      <c r="H20" s="57"/>
      <c r="I20" s="56"/>
      <c r="J20" s="56"/>
      <c r="K20" s="36" t="s">
        <v>65</v>
      </c>
      <c r="L20" s="83">
        <v>20</v>
      </c>
      <c r="M20" s="83"/>
      <c r="N20" s="63"/>
      <c r="O20" s="86" t="s">
        <v>230</v>
      </c>
      <c r="P20" s="88">
        <v>43768.63798611111</v>
      </c>
      <c r="Q20" s="86" t="s">
        <v>237</v>
      </c>
      <c r="R20" s="86"/>
      <c r="S20" s="86"/>
      <c r="T20" s="86" t="s">
        <v>255</v>
      </c>
      <c r="U20" s="86"/>
      <c r="V20" s="90" t="s">
        <v>274</v>
      </c>
      <c r="W20" s="88">
        <v>43768.63798611111</v>
      </c>
      <c r="X20" s="90" t="s">
        <v>291</v>
      </c>
      <c r="Y20" s="86"/>
      <c r="Z20" s="86"/>
      <c r="AA20" s="92" t="s">
        <v>310</v>
      </c>
      <c r="AB20" s="86"/>
      <c r="AC20" s="86" t="b">
        <v>0</v>
      </c>
      <c r="AD20" s="86">
        <v>0</v>
      </c>
      <c r="AE20" s="92" t="s">
        <v>317</v>
      </c>
      <c r="AF20" s="86" t="b">
        <v>0</v>
      </c>
      <c r="AG20" s="86" t="s">
        <v>321</v>
      </c>
      <c r="AH20" s="86"/>
      <c r="AI20" s="92" t="s">
        <v>317</v>
      </c>
      <c r="AJ20" s="86" t="b">
        <v>0</v>
      </c>
      <c r="AK20" s="86">
        <v>0</v>
      </c>
      <c r="AL20" s="92" t="s">
        <v>309</v>
      </c>
      <c r="AM20" s="86" t="s">
        <v>329</v>
      </c>
      <c r="AN20" s="86" t="b">
        <v>0</v>
      </c>
      <c r="AO20" s="92" t="s">
        <v>309</v>
      </c>
      <c r="AP20" s="86" t="s">
        <v>176</v>
      </c>
      <c r="AQ20" s="86">
        <v>0</v>
      </c>
      <c r="AR20" s="86">
        <v>0</v>
      </c>
      <c r="AS20" s="86"/>
      <c r="AT20" s="86"/>
      <c r="AU20" s="86"/>
      <c r="AV20" s="86"/>
      <c r="AW20" s="86"/>
      <c r="AX20" s="86"/>
      <c r="AY20" s="86"/>
      <c r="AZ20" s="86"/>
      <c r="BA20">
        <v>1</v>
      </c>
      <c r="BB20" s="85" t="str">
        <f>REPLACE(INDEX(GroupVertices[Group],MATCH(Edges25[[#This Row],[Vertex 1]],GroupVertices[Vertex],0)),1,1,"")</f>
        <v>3</v>
      </c>
      <c r="BC20" s="85" t="str">
        <f>REPLACE(INDEX(GroupVertices[Group],MATCH(Edges25[[#This Row],[Vertex 2]],GroupVertices[Vertex],0)),1,1,"")</f>
        <v>3</v>
      </c>
      <c r="BD20" s="51">
        <v>4</v>
      </c>
      <c r="BE20" s="52">
        <v>22.22222222222222</v>
      </c>
      <c r="BF20" s="51">
        <v>0</v>
      </c>
      <c r="BG20" s="52">
        <v>0</v>
      </c>
      <c r="BH20" s="51">
        <v>0</v>
      </c>
      <c r="BI20" s="52">
        <v>0</v>
      </c>
      <c r="BJ20" s="51">
        <v>14</v>
      </c>
      <c r="BK20" s="52">
        <v>77.77777777777777</v>
      </c>
      <c r="BL20" s="51">
        <v>18</v>
      </c>
    </row>
    <row r="21" spans="1:64" ht="15">
      <c r="A21" s="84" t="s">
        <v>218</v>
      </c>
      <c r="B21" s="84" t="s">
        <v>218</v>
      </c>
      <c r="C21" s="53"/>
      <c r="D21" s="54"/>
      <c r="E21" s="65"/>
      <c r="F21" s="55"/>
      <c r="G21" s="53"/>
      <c r="H21" s="57"/>
      <c r="I21" s="56"/>
      <c r="J21" s="56"/>
      <c r="K21" s="36" t="s">
        <v>65</v>
      </c>
      <c r="L21" s="83">
        <v>21</v>
      </c>
      <c r="M21" s="83"/>
      <c r="N21" s="63"/>
      <c r="O21" s="86" t="s">
        <v>176</v>
      </c>
      <c r="P21" s="88">
        <v>42873.722291666665</v>
      </c>
      <c r="Q21" s="86" t="s">
        <v>246</v>
      </c>
      <c r="R21" s="86"/>
      <c r="S21" s="86"/>
      <c r="T21" s="86" t="s">
        <v>254</v>
      </c>
      <c r="U21" s="90" t="s">
        <v>266</v>
      </c>
      <c r="V21" s="90" t="s">
        <v>266</v>
      </c>
      <c r="W21" s="88">
        <v>42873.722291666665</v>
      </c>
      <c r="X21" s="90" t="s">
        <v>292</v>
      </c>
      <c r="Y21" s="86"/>
      <c r="Z21" s="86"/>
      <c r="AA21" s="92" t="s">
        <v>311</v>
      </c>
      <c r="AB21" s="86"/>
      <c r="AC21" s="86" t="b">
        <v>0</v>
      </c>
      <c r="AD21" s="86">
        <v>218</v>
      </c>
      <c r="AE21" s="92" t="s">
        <v>317</v>
      </c>
      <c r="AF21" s="86" t="b">
        <v>0</v>
      </c>
      <c r="AG21" s="86" t="s">
        <v>321</v>
      </c>
      <c r="AH21" s="86"/>
      <c r="AI21" s="92" t="s">
        <v>317</v>
      </c>
      <c r="AJ21" s="86" t="b">
        <v>0</v>
      </c>
      <c r="AK21" s="86">
        <v>42</v>
      </c>
      <c r="AL21" s="92" t="s">
        <v>317</v>
      </c>
      <c r="AM21" s="86" t="s">
        <v>330</v>
      </c>
      <c r="AN21" s="86" t="b">
        <v>0</v>
      </c>
      <c r="AO21" s="92" t="s">
        <v>311</v>
      </c>
      <c r="AP21" s="86" t="s">
        <v>331</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13</v>
      </c>
      <c r="BK21" s="52">
        <v>100</v>
      </c>
      <c r="BL21" s="51">
        <v>13</v>
      </c>
    </row>
    <row r="22" spans="1:64" ht="15">
      <c r="A22" s="84" t="s">
        <v>227</v>
      </c>
      <c r="B22" s="84" t="s">
        <v>218</v>
      </c>
      <c r="C22" s="53"/>
      <c r="D22" s="54"/>
      <c r="E22" s="65"/>
      <c r="F22" s="55"/>
      <c r="G22" s="53"/>
      <c r="H22" s="57"/>
      <c r="I22" s="56"/>
      <c r="J22" s="56"/>
      <c r="K22" s="36" t="s">
        <v>65</v>
      </c>
      <c r="L22" s="83">
        <v>22</v>
      </c>
      <c r="M22" s="83"/>
      <c r="N22" s="63"/>
      <c r="O22" s="86" t="s">
        <v>230</v>
      </c>
      <c r="P22" s="88">
        <v>43772.275509259256</v>
      </c>
      <c r="Q22" s="86" t="s">
        <v>247</v>
      </c>
      <c r="R22" s="86"/>
      <c r="S22" s="86"/>
      <c r="T22" s="86" t="s">
        <v>254</v>
      </c>
      <c r="U22" s="90" t="s">
        <v>266</v>
      </c>
      <c r="V22" s="90" t="s">
        <v>266</v>
      </c>
      <c r="W22" s="88">
        <v>43772.275509259256</v>
      </c>
      <c r="X22" s="90" t="s">
        <v>293</v>
      </c>
      <c r="Y22" s="86"/>
      <c r="Z22" s="86"/>
      <c r="AA22" s="92" t="s">
        <v>312</v>
      </c>
      <c r="AB22" s="86"/>
      <c r="AC22" s="86" t="b">
        <v>0</v>
      </c>
      <c r="AD22" s="86">
        <v>0</v>
      </c>
      <c r="AE22" s="92" t="s">
        <v>317</v>
      </c>
      <c r="AF22" s="86" t="b">
        <v>0</v>
      </c>
      <c r="AG22" s="86" t="s">
        <v>321</v>
      </c>
      <c r="AH22" s="86"/>
      <c r="AI22" s="92" t="s">
        <v>317</v>
      </c>
      <c r="AJ22" s="86" t="b">
        <v>0</v>
      </c>
      <c r="AK22" s="86">
        <v>42</v>
      </c>
      <c r="AL22" s="92" t="s">
        <v>311</v>
      </c>
      <c r="AM22" s="86" t="s">
        <v>326</v>
      </c>
      <c r="AN22" s="86" t="b">
        <v>0</v>
      </c>
      <c r="AO22" s="92" t="s">
        <v>311</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15</v>
      </c>
      <c r="BK22" s="52">
        <v>100</v>
      </c>
      <c r="BL22"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hyperlinks>
    <hyperlink ref="R3" r:id="rId1" display="https://twitter.com/i/web/status/1159710098085699584"/>
    <hyperlink ref="R13" r:id="rId2" display="https://twitter.com/i/web/status/1176773263520935936"/>
    <hyperlink ref="R15" r:id="rId3" display="http://www.madalynsklar.com/2016/09/21/the-very-best-twitter-chats-for-social-media-marketing/"/>
    <hyperlink ref="U4" r:id="rId4" display="https://pbs.twimg.com/media/EB3NGbjWsAAiHSi.jpg"/>
    <hyperlink ref="U5" r:id="rId5" display="https://pbs.twimg.com/media/EB7kTWNXoAAfsyZ.jpg"/>
    <hyperlink ref="U7" r:id="rId6" display="https://pbs.twimg.com/media/ECmGa5SXkAIiTA4.jpg"/>
    <hyperlink ref="U8" r:id="rId7" display="https://pbs.twimg.com/media/ECwF6FrXUAEExS9.jpg"/>
    <hyperlink ref="U10" r:id="rId8" display="https://pbs.twimg.com/tweet_video_thumb/C7DsXRQWYAAaj_a.jpg"/>
    <hyperlink ref="U11" r:id="rId9" display="https://pbs.twimg.com/tweet_video_thumb/C7DsXRQWYAAaj_a.jpg"/>
    <hyperlink ref="U12" r:id="rId10" display="https://pbs.twimg.com/tweet_video_thumb/C7DsXRQWYAAaj_a.jpg"/>
    <hyperlink ref="U15" r:id="rId11" display="https://pbs.twimg.com/media/EF-Bt6FXoAgoxLt.jpg"/>
    <hyperlink ref="U17" r:id="rId12" display="https://pbs.twimg.com/tweet_video_thumb/DStkLQeUMAAwmE0.jpg"/>
    <hyperlink ref="U18" r:id="rId13" display="https://pbs.twimg.com/tweet_video_thumb/DStkLQeUMAAwmE0.jpg"/>
    <hyperlink ref="U21" r:id="rId14" display="https://pbs.twimg.com/media/DAIBdjQXkAACMIq.png"/>
    <hyperlink ref="U22" r:id="rId15" display="https://pbs.twimg.com/media/DAIBdjQXkAACMIq.png"/>
    <hyperlink ref="V3" r:id="rId16" display="http://pbs.twimg.com/profile_images/882906503128031232/eXj44TqJ_normal.jpg"/>
    <hyperlink ref="V4" r:id="rId17" display="https://pbs.twimg.com/media/EB3NGbjWsAAiHSi.jpg"/>
    <hyperlink ref="V5" r:id="rId18" display="https://pbs.twimg.com/media/EB7kTWNXoAAfsyZ.jpg"/>
    <hyperlink ref="V6" r:id="rId19" display="http://pbs.twimg.com/profile_images/1112903143044468736/kYX8FghC_normal.jpg"/>
    <hyperlink ref="V7" r:id="rId20" display="https://pbs.twimg.com/media/ECmGa5SXkAIiTA4.jpg"/>
    <hyperlink ref="V8" r:id="rId21" display="https://pbs.twimg.com/media/ECwF6FrXUAEExS9.jpg"/>
    <hyperlink ref="V9" r:id="rId22" display="http://pbs.twimg.com/profile_images/1169915349585862656/2YftyKPm_normal.jpg"/>
    <hyperlink ref="V10" r:id="rId23" display="https://pbs.twimg.com/tweet_video_thumb/C7DsXRQWYAAaj_a.jpg"/>
    <hyperlink ref="V11" r:id="rId24" display="https://pbs.twimg.com/tweet_video_thumb/C7DsXRQWYAAaj_a.jpg"/>
    <hyperlink ref="V12" r:id="rId25" display="https://pbs.twimg.com/tweet_video_thumb/C7DsXRQWYAAaj_a.jpg"/>
    <hyperlink ref="V13" r:id="rId26" display="http://pbs.twimg.com/profile_images/842957932463620096/VMYTGfjD_normal.jpg"/>
    <hyperlink ref="V14" r:id="rId27" display="http://pbs.twimg.com/profile_images/1034502335672737792/c9ln_mNt_normal.jpg"/>
    <hyperlink ref="V15" r:id="rId28" display="https://pbs.twimg.com/media/EF-Bt6FXoAgoxLt.jpg"/>
    <hyperlink ref="V16" r:id="rId29" display="http://pbs.twimg.com/profile_images/1154880080683905024/0RLIBFet_normal.jpg"/>
    <hyperlink ref="V17" r:id="rId30" display="https://pbs.twimg.com/tweet_video_thumb/DStkLQeUMAAwmE0.jpg"/>
    <hyperlink ref="V18" r:id="rId31" display="https://pbs.twimg.com/tweet_video_thumb/DStkLQeUMAAwmE0.jpg"/>
    <hyperlink ref="V19" r:id="rId32" display="http://pbs.twimg.com/profile_images/618478053837139968/NGI7tTaA_normal.jpg"/>
    <hyperlink ref="V20" r:id="rId33" display="http://pbs.twimg.com/profile_images/645482549272313856/VDymfuDB_normal.jpg"/>
    <hyperlink ref="V21" r:id="rId34" display="https://pbs.twimg.com/media/DAIBdjQXkAACMIq.png"/>
    <hyperlink ref="V22" r:id="rId35" display="https://pbs.twimg.com/media/DAIBdjQXkAACMIq.png"/>
    <hyperlink ref="X3" r:id="rId36" display="https://twitter.com/#!/thecoolzephyr/status/1159710098085699584"/>
    <hyperlink ref="X4" r:id="rId37" display="https://twitter.com/#!/paulapuckett16/status/1161309802280181760"/>
    <hyperlink ref="X5" r:id="rId38" display="https://twitter.com/#!/shannonwarfiel3/status/1161616798460125184"/>
    <hyperlink ref="X6" r:id="rId39" display="https://twitter.com/#!/hustlernature/status/1160930028760121346"/>
    <hyperlink ref="X7" r:id="rId40" display="https://twitter.com/#!/hustlernature/status/1164609781711036417"/>
    <hyperlink ref="X8" r:id="rId41" display="https://twitter.com/#!/janettebolton15/status/1165312911230820354"/>
    <hyperlink ref="X9" r:id="rId42" display="https://twitter.com/#!/genuine_lerato/status/1171119486071689216"/>
    <hyperlink ref="X10" r:id="rId43" display="https://twitter.com/#!/crowdfire/status/842433042174115840"/>
    <hyperlink ref="X11" r:id="rId44" display="https://twitter.com/#!/th3songwrit3r/status/1175924769201512449"/>
    <hyperlink ref="X12" r:id="rId45" display="https://twitter.com/#!/th3songwrit3r/status/1175924769201512449"/>
    <hyperlink ref="X13" r:id="rId46" display="https://twitter.com/#!/tracy19671/status/1176773263520935936"/>
    <hyperlink ref="X14" r:id="rId47" display="https://twitter.com/#!/askjudihays/status/1179804276740296704"/>
    <hyperlink ref="X15" r:id="rId48" display="https://twitter.com/#!/madalynsklar/status/1179804254648901632"/>
    <hyperlink ref="X16" r:id="rId49" display="https://twitter.com/#!/joanarssousa/status/1179804384299032576"/>
    <hyperlink ref="X17" r:id="rId50" display="https://twitter.com/#!/crowdfire/status/948962346101166080"/>
    <hyperlink ref="X18" r:id="rId51" display="https://twitter.com/#!/janvijoyce/status/1189455275918381056"/>
    <hyperlink ref="X19" r:id="rId52" display="https://twitter.com/#!/kamohelo_mosia/status/716633947480985602"/>
    <hyperlink ref="X20" r:id="rId53" display="https://twitter.com/#!/natyssb/status/1189562275075710976"/>
    <hyperlink ref="X21" r:id="rId54" display="https://twitter.com/#!/crowdfire/status/865255688448167936"/>
    <hyperlink ref="X22" r:id="rId55" display="https://twitter.com/#!/f_bin_rshash/status/1190880472928333824"/>
  </hyperlinks>
  <printOptions/>
  <pageMargins left="0.7" right="0.7" top="0.75" bottom="0.75" header="0.3" footer="0.3"/>
  <pageSetup horizontalDpi="600" verticalDpi="600" orientation="portrait" r:id="rId59"/>
  <legacyDrawing r:id="rId57"/>
  <tableParts>
    <tablePart r:id="rId5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v>
      </c>
      <c r="B1" s="13" t="s">
        <v>34</v>
      </c>
    </row>
    <row r="2" spans="1:2" ht="15">
      <c r="A2" s="124" t="s">
        <v>218</v>
      </c>
      <c r="B2" s="85">
        <v>18</v>
      </c>
    </row>
    <row r="3" spans="1:2" ht="15">
      <c r="A3" s="124" t="s">
        <v>222</v>
      </c>
      <c r="B3" s="85">
        <v>2</v>
      </c>
    </row>
    <row r="4" spans="1:2" ht="15">
      <c r="A4" s="124" t="s">
        <v>225</v>
      </c>
      <c r="B4" s="85">
        <v>2</v>
      </c>
    </row>
    <row r="5" spans="1:2" ht="15">
      <c r="A5" s="124" t="s">
        <v>220</v>
      </c>
      <c r="B5" s="85">
        <v>0</v>
      </c>
    </row>
    <row r="6" spans="1:2" ht="15">
      <c r="A6" s="124" t="s">
        <v>221</v>
      </c>
      <c r="B6" s="85">
        <v>0</v>
      </c>
    </row>
    <row r="7" spans="1:2" ht="15">
      <c r="A7" s="124" t="s">
        <v>224</v>
      </c>
      <c r="B7" s="85">
        <v>0</v>
      </c>
    </row>
    <row r="8" spans="1:2" ht="15">
      <c r="A8" s="124" t="s">
        <v>226</v>
      </c>
      <c r="B8" s="85">
        <v>0</v>
      </c>
    </row>
    <row r="9" spans="1:2" ht="15">
      <c r="A9" s="124" t="s">
        <v>227</v>
      </c>
      <c r="B9" s="85">
        <v>0</v>
      </c>
    </row>
    <row r="10" spans="1:2" ht="15">
      <c r="A10" s="124" t="s">
        <v>223</v>
      </c>
      <c r="B10" s="85">
        <v>0</v>
      </c>
    </row>
    <row r="11" spans="1:2" ht="15">
      <c r="A11" s="124" t="s">
        <v>219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5" t="s">
        <v>784</v>
      </c>
      <c r="B25" t="s">
        <v>783</v>
      </c>
    </row>
    <row r="26" spans="1:2" ht="15">
      <c r="A26" s="136">
        <v>42463.604421296295</v>
      </c>
      <c r="B26" s="3">
        <v>1</v>
      </c>
    </row>
    <row r="27" spans="1:2" ht="15">
      <c r="A27" s="136">
        <v>42810.743784722225</v>
      </c>
      <c r="B27" s="3">
        <v>1</v>
      </c>
    </row>
    <row r="28" spans="1:2" ht="15">
      <c r="A28" s="136">
        <v>42873.722291666665</v>
      </c>
      <c r="B28" s="3">
        <v>1</v>
      </c>
    </row>
    <row r="29" spans="1:2" ht="15">
      <c r="A29" s="136">
        <v>43104.708657407406</v>
      </c>
      <c r="B29" s="3">
        <v>1</v>
      </c>
    </row>
    <row r="30" spans="1:2" ht="15">
      <c r="A30" s="136">
        <v>43686.261666666665</v>
      </c>
      <c r="B30" s="3">
        <v>1</v>
      </c>
    </row>
    <row r="31" spans="1:2" ht="15">
      <c r="A31" s="136">
        <v>43689.62803240741</v>
      </c>
      <c r="B31" s="3">
        <v>1</v>
      </c>
    </row>
    <row r="32" spans="1:2" ht="15">
      <c r="A32" s="136">
        <v>43690.67600694444</v>
      </c>
      <c r="B32" s="3">
        <v>1</v>
      </c>
    </row>
    <row r="33" spans="1:2" ht="15">
      <c r="A33" s="136">
        <v>43691.52315972222</v>
      </c>
      <c r="B33" s="3">
        <v>1</v>
      </c>
    </row>
    <row r="34" spans="1:2" ht="15">
      <c r="A34" s="136">
        <v>43699.782222222224</v>
      </c>
      <c r="B34" s="3">
        <v>1</v>
      </c>
    </row>
    <row r="35" spans="1:2" ht="15">
      <c r="A35" s="136">
        <v>43701.72248842593</v>
      </c>
      <c r="B35" s="3">
        <v>1</v>
      </c>
    </row>
    <row r="36" spans="1:2" ht="15">
      <c r="A36" s="136">
        <v>43717.7455787037</v>
      </c>
      <c r="B36" s="3">
        <v>1</v>
      </c>
    </row>
    <row r="37" spans="1:2" ht="15">
      <c r="A37" s="136">
        <v>43731.005636574075</v>
      </c>
      <c r="B37" s="3">
        <v>2</v>
      </c>
    </row>
    <row r="38" spans="1:2" ht="15">
      <c r="A38" s="136">
        <v>43733.347037037034</v>
      </c>
      <c r="B38" s="3">
        <v>1</v>
      </c>
    </row>
    <row r="39" spans="1:2" ht="15">
      <c r="A39" s="136">
        <v>43741.71097222222</v>
      </c>
      <c r="B39" s="3">
        <v>1</v>
      </c>
    </row>
    <row r="40" spans="1:2" ht="15">
      <c r="A40" s="136">
        <v>43741.71103009259</v>
      </c>
      <c r="B40" s="3">
        <v>1</v>
      </c>
    </row>
    <row r="41" spans="1:2" ht="15">
      <c r="A41" s="136">
        <v>43741.711331018516</v>
      </c>
      <c r="B41" s="3">
        <v>1</v>
      </c>
    </row>
    <row r="42" spans="1:2" ht="15">
      <c r="A42" s="136">
        <v>43768.34271990741</v>
      </c>
      <c r="B42" s="3">
        <v>1</v>
      </c>
    </row>
    <row r="43" spans="1:2" ht="15">
      <c r="A43" s="136">
        <v>43768.63798611111</v>
      </c>
      <c r="B43" s="3">
        <v>1</v>
      </c>
    </row>
    <row r="44" spans="1:2" ht="15">
      <c r="A44" s="136">
        <v>43772.275509259256</v>
      </c>
      <c r="B44" s="3">
        <v>1</v>
      </c>
    </row>
    <row r="45" spans="1:2" ht="15">
      <c r="A45" s="136" t="s">
        <v>785</v>
      </c>
      <c r="B45"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332</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192</v>
      </c>
      <c r="AT2" s="13" t="s">
        <v>347</v>
      </c>
      <c r="AU2" s="13" t="s">
        <v>348</v>
      </c>
      <c r="AV2" s="13" t="s">
        <v>349</v>
      </c>
      <c r="AW2" s="13" t="s">
        <v>350</v>
      </c>
      <c r="AX2" s="13" t="s">
        <v>351</v>
      </c>
      <c r="AY2" s="13" t="s">
        <v>352</v>
      </c>
      <c r="AZ2" s="13" t="s">
        <v>516</v>
      </c>
      <c r="BA2" s="127" t="s">
        <v>677</v>
      </c>
      <c r="BB2" s="127" t="s">
        <v>678</v>
      </c>
      <c r="BC2" s="127" t="s">
        <v>679</v>
      </c>
      <c r="BD2" s="127" t="s">
        <v>680</v>
      </c>
      <c r="BE2" s="127" t="s">
        <v>681</v>
      </c>
      <c r="BF2" s="127" t="s">
        <v>682</v>
      </c>
      <c r="BG2" s="127" t="s">
        <v>683</v>
      </c>
      <c r="BH2" s="127" t="s">
        <v>696</v>
      </c>
      <c r="BI2" s="127" t="s">
        <v>698</v>
      </c>
      <c r="BJ2" s="127" t="s">
        <v>711</v>
      </c>
      <c r="BK2" s="127" t="s">
        <v>738</v>
      </c>
      <c r="BL2" s="127" t="s">
        <v>739</v>
      </c>
      <c r="BM2" s="127" t="s">
        <v>740</v>
      </c>
      <c r="BN2" s="127" t="s">
        <v>741</v>
      </c>
      <c r="BO2" s="127" t="s">
        <v>742</v>
      </c>
      <c r="BP2" s="127" t="s">
        <v>743</v>
      </c>
      <c r="BQ2" s="127" t="s">
        <v>744</v>
      </c>
      <c r="BR2" s="127" t="s">
        <v>745</v>
      </c>
      <c r="BS2" s="127" t="s">
        <v>747</v>
      </c>
      <c r="BT2" s="3"/>
      <c r="BU2" s="3"/>
    </row>
    <row r="3" spans="1:73" ht="15" customHeight="1">
      <c r="A3" s="50" t="s">
        <v>212</v>
      </c>
      <c r="B3" s="53"/>
      <c r="C3" s="53" t="s">
        <v>64</v>
      </c>
      <c r="D3" s="54">
        <v>172.5163707927265</v>
      </c>
      <c r="E3" s="55"/>
      <c r="F3" s="112" t="s">
        <v>267</v>
      </c>
      <c r="G3" s="53"/>
      <c r="H3" s="57" t="s">
        <v>212</v>
      </c>
      <c r="I3" s="56"/>
      <c r="J3" s="56"/>
      <c r="K3" s="114" t="s">
        <v>452</v>
      </c>
      <c r="L3" s="59">
        <v>1</v>
      </c>
      <c r="M3" s="60">
        <v>5670.32275390625</v>
      </c>
      <c r="N3" s="60">
        <v>4999.5</v>
      </c>
      <c r="O3" s="58"/>
      <c r="P3" s="61"/>
      <c r="Q3" s="61"/>
      <c r="R3" s="51"/>
      <c r="S3" s="51">
        <v>1</v>
      </c>
      <c r="T3" s="51">
        <v>1</v>
      </c>
      <c r="U3" s="52">
        <v>0</v>
      </c>
      <c r="V3" s="52">
        <v>0</v>
      </c>
      <c r="W3" s="52">
        <v>0</v>
      </c>
      <c r="X3" s="52">
        <v>0.999971</v>
      </c>
      <c r="Y3" s="52">
        <v>0</v>
      </c>
      <c r="Z3" s="52" t="s">
        <v>519</v>
      </c>
      <c r="AA3" s="62">
        <v>3</v>
      </c>
      <c r="AB3" s="62"/>
      <c r="AC3" s="63"/>
      <c r="AD3" s="85" t="s">
        <v>353</v>
      </c>
      <c r="AE3" s="85">
        <v>568</v>
      </c>
      <c r="AF3" s="85">
        <v>939</v>
      </c>
      <c r="AG3" s="85">
        <v>28325</v>
      </c>
      <c r="AH3" s="85">
        <v>335</v>
      </c>
      <c r="AI3" s="85"/>
      <c r="AJ3" s="85" t="s">
        <v>370</v>
      </c>
      <c r="AK3" s="85" t="s">
        <v>387</v>
      </c>
      <c r="AL3" s="85"/>
      <c r="AM3" s="85"/>
      <c r="AN3" s="87">
        <v>39930.48400462963</v>
      </c>
      <c r="AO3" s="89" t="s">
        <v>405</v>
      </c>
      <c r="AP3" s="85" t="b">
        <v>0</v>
      </c>
      <c r="AQ3" s="85" t="b">
        <v>0</v>
      </c>
      <c r="AR3" s="85" t="b">
        <v>0</v>
      </c>
      <c r="AS3" s="85"/>
      <c r="AT3" s="85">
        <v>91</v>
      </c>
      <c r="AU3" s="89" t="s">
        <v>419</v>
      </c>
      <c r="AV3" s="85" t="b">
        <v>0</v>
      </c>
      <c r="AW3" s="85" t="s">
        <v>434</v>
      </c>
      <c r="AX3" s="89" t="s">
        <v>435</v>
      </c>
      <c r="AY3" s="85" t="s">
        <v>66</v>
      </c>
      <c r="AZ3" s="85" t="str">
        <f>REPLACE(INDEX(GroupVertices[Group],MATCH(Vertices[[#This Row],[Vertex]],GroupVertices[Vertex],0)),1,1,"")</f>
        <v>2</v>
      </c>
      <c r="BA3" s="51" t="s">
        <v>248</v>
      </c>
      <c r="BB3" s="51" t="s">
        <v>248</v>
      </c>
      <c r="BC3" s="51" t="s">
        <v>251</v>
      </c>
      <c r="BD3" s="51" t="s">
        <v>251</v>
      </c>
      <c r="BE3" s="51"/>
      <c r="BF3" s="51"/>
      <c r="BG3" s="128" t="s">
        <v>684</v>
      </c>
      <c r="BH3" s="128" t="s">
        <v>684</v>
      </c>
      <c r="BI3" s="128" t="s">
        <v>699</v>
      </c>
      <c r="BJ3" s="128" t="s">
        <v>699</v>
      </c>
      <c r="BK3" s="128">
        <v>1</v>
      </c>
      <c r="BL3" s="131">
        <v>5.2631578947368425</v>
      </c>
      <c r="BM3" s="128">
        <v>0</v>
      </c>
      <c r="BN3" s="131">
        <v>0</v>
      </c>
      <c r="BO3" s="128">
        <v>0</v>
      </c>
      <c r="BP3" s="131">
        <v>0</v>
      </c>
      <c r="BQ3" s="128">
        <v>18</v>
      </c>
      <c r="BR3" s="131">
        <v>94.73684210526316</v>
      </c>
      <c r="BS3" s="128">
        <v>19</v>
      </c>
      <c r="BT3" s="3"/>
      <c r="BU3" s="3"/>
    </row>
    <row r="4" spans="1:76" ht="15">
      <c r="A4" s="14" t="s">
        <v>213</v>
      </c>
      <c r="B4" s="15"/>
      <c r="C4" s="15" t="s">
        <v>64</v>
      </c>
      <c r="D4" s="93">
        <v>162.0903662366722</v>
      </c>
      <c r="E4" s="81"/>
      <c r="F4" s="112" t="s">
        <v>425</v>
      </c>
      <c r="G4" s="15"/>
      <c r="H4" s="16" t="s">
        <v>213</v>
      </c>
      <c r="I4" s="66"/>
      <c r="J4" s="66"/>
      <c r="K4" s="114" t="s">
        <v>453</v>
      </c>
      <c r="L4" s="94">
        <v>1</v>
      </c>
      <c r="M4" s="95">
        <v>4328.67724609375</v>
      </c>
      <c r="N4" s="95">
        <v>1901.7708740234375</v>
      </c>
      <c r="O4" s="77"/>
      <c r="P4" s="96"/>
      <c r="Q4" s="96"/>
      <c r="R4" s="97"/>
      <c r="S4" s="51">
        <v>1</v>
      </c>
      <c r="T4" s="51">
        <v>1</v>
      </c>
      <c r="U4" s="52">
        <v>0</v>
      </c>
      <c r="V4" s="52">
        <v>0</v>
      </c>
      <c r="W4" s="52">
        <v>0</v>
      </c>
      <c r="X4" s="52">
        <v>0.999971</v>
      </c>
      <c r="Y4" s="52">
        <v>0</v>
      </c>
      <c r="Z4" s="52" t="s">
        <v>519</v>
      </c>
      <c r="AA4" s="82">
        <v>4</v>
      </c>
      <c r="AB4" s="82"/>
      <c r="AC4" s="98"/>
      <c r="AD4" s="85" t="s">
        <v>354</v>
      </c>
      <c r="AE4" s="85">
        <v>0</v>
      </c>
      <c r="AF4" s="85">
        <v>16</v>
      </c>
      <c r="AG4" s="85">
        <v>166</v>
      </c>
      <c r="AH4" s="85">
        <v>0</v>
      </c>
      <c r="AI4" s="85"/>
      <c r="AJ4" s="85" t="s">
        <v>371</v>
      </c>
      <c r="AK4" s="85"/>
      <c r="AL4" s="85"/>
      <c r="AM4" s="85"/>
      <c r="AN4" s="87">
        <v>43682.31743055556</v>
      </c>
      <c r="AO4" s="85"/>
      <c r="AP4" s="85" t="b">
        <v>1</v>
      </c>
      <c r="AQ4" s="85" t="b">
        <v>0</v>
      </c>
      <c r="AR4" s="85" t="b">
        <v>0</v>
      </c>
      <c r="AS4" s="85"/>
      <c r="AT4" s="85">
        <v>0</v>
      </c>
      <c r="AU4" s="85"/>
      <c r="AV4" s="85" t="b">
        <v>0</v>
      </c>
      <c r="AW4" s="85" t="s">
        <v>434</v>
      </c>
      <c r="AX4" s="89" t="s">
        <v>436</v>
      </c>
      <c r="AY4" s="85" t="s">
        <v>66</v>
      </c>
      <c r="AZ4" s="85" t="str">
        <f>REPLACE(INDEX(GroupVertices[Group],MATCH(Vertices[[#This Row],[Vertex]],GroupVertices[Vertex],0)),1,1,"")</f>
        <v>2</v>
      </c>
      <c r="BA4" s="51"/>
      <c r="BB4" s="51"/>
      <c r="BC4" s="51"/>
      <c r="BD4" s="51"/>
      <c r="BE4" s="51" t="s">
        <v>253</v>
      </c>
      <c r="BF4" s="51" t="s">
        <v>253</v>
      </c>
      <c r="BG4" s="128" t="s">
        <v>685</v>
      </c>
      <c r="BH4" s="128" t="s">
        <v>685</v>
      </c>
      <c r="BI4" s="128" t="s">
        <v>700</v>
      </c>
      <c r="BJ4" s="128" t="s">
        <v>700</v>
      </c>
      <c r="BK4" s="128">
        <v>0</v>
      </c>
      <c r="BL4" s="131">
        <v>0</v>
      </c>
      <c r="BM4" s="128">
        <v>1</v>
      </c>
      <c r="BN4" s="131">
        <v>12.5</v>
      </c>
      <c r="BO4" s="128">
        <v>0</v>
      </c>
      <c r="BP4" s="131">
        <v>0</v>
      </c>
      <c r="BQ4" s="128">
        <v>7</v>
      </c>
      <c r="BR4" s="131">
        <v>87.5</v>
      </c>
      <c r="BS4" s="128">
        <v>8</v>
      </c>
      <c r="BT4" s="2"/>
      <c r="BU4" s="3"/>
      <c r="BV4" s="3"/>
      <c r="BW4" s="3"/>
      <c r="BX4" s="3"/>
    </row>
    <row r="5" spans="1:76" ht="15">
      <c r="A5" s="14" t="s">
        <v>214</v>
      </c>
      <c r="B5" s="15"/>
      <c r="C5" s="15" t="s">
        <v>64</v>
      </c>
      <c r="D5" s="93">
        <v>163.6830711580196</v>
      </c>
      <c r="E5" s="81"/>
      <c r="F5" s="112" t="s">
        <v>426</v>
      </c>
      <c r="G5" s="15"/>
      <c r="H5" s="16" t="s">
        <v>214</v>
      </c>
      <c r="I5" s="66"/>
      <c r="J5" s="66"/>
      <c r="K5" s="114" t="s">
        <v>454</v>
      </c>
      <c r="L5" s="94">
        <v>1</v>
      </c>
      <c r="M5" s="95">
        <v>4328.67724609375</v>
      </c>
      <c r="N5" s="95">
        <v>4999.5</v>
      </c>
      <c r="O5" s="77"/>
      <c r="P5" s="96"/>
      <c r="Q5" s="96"/>
      <c r="R5" s="97"/>
      <c r="S5" s="51">
        <v>1</v>
      </c>
      <c r="T5" s="51">
        <v>1</v>
      </c>
      <c r="U5" s="52">
        <v>0</v>
      </c>
      <c r="V5" s="52">
        <v>0</v>
      </c>
      <c r="W5" s="52">
        <v>0</v>
      </c>
      <c r="X5" s="52">
        <v>0.999971</v>
      </c>
      <c r="Y5" s="52">
        <v>0</v>
      </c>
      <c r="Z5" s="52" t="s">
        <v>519</v>
      </c>
      <c r="AA5" s="82">
        <v>5</v>
      </c>
      <c r="AB5" s="82"/>
      <c r="AC5" s="98"/>
      <c r="AD5" s="85" t="s">
        <v>355</v>
      </c>
      <c r="AE5" s="85">
        <v>0</v>
      </c>
      <c r="AF5" s="85">
        <v>157</v>
      </c>
      <c r="AG5" s="85">
        <v>419</v>
      </c>
      <c r="AH5" s="85">
        <v>0</v>
      </c>
      <c r="AI5" s="85"/>
      <c r="AJ5" s="85" t="s">
        <v>372</v>
      </c>
      <c r="AK5" s="85"/>
      <c r="AL5" s="85"/>
      <c r="AM5" s="85"/>
      <c r="AN5" s="87">
        <v>43649.08201388889</v>
      </c>
      <c r="AO5" s="85"/>
      <c r="AP5" s="85" t="b">
        <v>1</v>
      </c>
      <c r="AQ5" s="85" t="b">
        <v>0</v>
      </c>
      <c r="AR5" s="85" t="b">
        <v>0</v>
      </c>
      <c r="AS5" s="85"/>
      <c r="AT5" s="85">
        <v>0</v>
      </c>
      <c r="AU5" s="85"/>
      <c r="AV5" s="85" t="b">
        <v>0</v>
      </c>
      <c r="AW5" s="85" t="s">
        <v>434</v>
      </c>
      <c r="AX5" s="89" t="s">
        <v>437</v>
      </c>
      <c r="AY5" s="85" t="s">
        <v>66</v>
      </c>
      <c r="AZ5" s="85" t="str">
        <f>REPLACE(INDEX(GroupVertices[Group],MATCH(Vertices[[#This Row],[Vertex]],GroupVertices[Vertex],0)),1,1,"")</f>
        <v>2</v>
      </c>
      <c r="BA5" s="51"/>
      <c r="BB5" s="51"/>
      <c r="BC5" s="51"/>
      <c r="BD5" s="51"/>
      <c r="BE5" s="51" t="s">
        <v>253</v>
      </c>
      <c r="BF5" s="51" t="s">
        <v>253</v>
      </c>
      <c r="BG5" s="128" t="s">
        <v>685</v>
      </c>
      <c r="BH5" s="128" t="s">
        <v>685</v>
      </c>
      <c r="BI5" s="128" t="s">
        <v>700</v>
      </c>
      <c r="BJ5" s="128" t="s">
        <v>700</v>
      </c>
      <c r="BK5" s="128">
        <v>0</v>
      </c>
      <c r="BL5" s="131">
        <v>0</v>
      </c>
      <c r="BM5" s="128">
        <v>1</v>
      </c>
      <c r="BN5" s="131">
        <v>12.5</v>
      </c>
      <c r="BO5" s="128">
        <v>0</v>
      </c>
      <c r="BP5" s="131">
        <v>0</v>
      </c>
      <c r="BQ5" s="128">
        <v>7</v>
      </c>
      <c r="BR5" s="131">
        <v>87.5</v>
      </c>
      <c r="BS5" s="128">
        <v>8</v>
      </c>
      <c r="BT5" s="2"/>
      <c r="BU5" s="3"/>
      <c r="BV5" s="3"/>
      <c r="BW5" s="3"/>
      <c r="BX5" s="3"/>
    </row>
    <row r="6" spans="1:76" ht="15">
      <c r="A6" s="14" t="s">
        <v>215</v>
      </c>
      <c r="B6" s="15"/>
      <c r="C6" s="15" t="s">
        <v>64</v>
      </c>
      <c r="D6" s="93">
        <v>172.0984269481176</v>
      </c>
      <c r="E6" s="81"/>
      <c r="F6" s="112" t="s">
        <v>268</v>
      </c>
      <c r="G6" s="15"/>
      <c r="H6" s="16" t="s">
        <v>215</v>
      </c>
      <c r="I6" s="66"/>
      <c r="J6" s="66"/>
      <c r="K6" s="114" t="s">
        <v>455</v>
      </c>
      <c r="L6" s="94">
        <v>1</v>
      </c>
      <c r="M6" s="95">
        <v>2531.7158203125</v>
      </c>
      <c r="N6" s="95">
        <v>440.24993896484375</v>
      </c>
      <c r="O6" s="77"/>
      <c r="P6" s="96"/>
      <c r="Q6" s="96"/>
      <c r="R6" s="97"/>
      <c r="S6" s="51">
        <v>0</v>
      </c>
      <c r="T6" s="51">
        <v>1</v>
      </c>
      <c r="U6" s="52">
        <v>0</v>
      </c>
      <c r="V6" s="52">
        <v>0.111111</v>
      </c>
      <c r="W6" s="52">
        <v>0.111111</v>
      </c>
      <c r="X6" s="52">
        <v>0.52143</v>
      </c>
      <c r="Y6" s="52">
        <v>0</v>
      </c>
      <c r="Z6" s="52">
        <v>0</v>
      </c>
      <c r="AA6" s="82">
        <v>6</v>
      </c>
      <c r="AB6" s="82"/>
      <c r="AC6" s="98"/>
      <c r="AD6" s="85" t="s">
        <v>356</v>
      </c>
      <c r="AE6" s="85">
        <v>758</v>
      </c>
      <c r="AF6" s="85">
        <v>902</v>
      </c>
      <c r="AG6" s="85">
        <v>42152</v>
      </c>
      <c r="AH6" s="85">
        <v>15052</v>
      </c>
      <c r="AI6" s="85"/>
      <c r="AJ6" s="85" t="s">
        <v>373</v>
      </c>
      <c r="AK6" s="85" t="s">
        <v>388</v>
      </c>
      <c r="AL6" s="85"/>
      <c r="AM6" s="85"/>
      <c r="AN6" s="87">
        <v>42290.65351851852</v>
      </c>
      <c r="AO6" s="89" t="s">
        <v>406</v>
      </c>
      <c r="AP6" s="85" t="b">
        <v>1</v>
      </c>
      <c r="AQ6" s="85" t="b">
        <v>0</v>
      </c>
      <c r="AR6" s="85" t="b">
        <v>1</v>
      </c>
      <c r="AS6" s="85"/>
      <c r="AT6" s="85">
        <v>227</v>
      </c>
      <c r="AU6" s="89" t="s">
        <v>420</v>
      </c>
      <c r="AV6" s="85" t="b">
        <v>0</v>
      </c>
      <c r="AW6" s="85" t="s">
        <v>434</v>
      </c>
      <c r="AX6" s="89" t="s">
        <v>438</v>
      </c>
      <c r="AY6" s="85" t="s">
        <v>66</v>
      </c>
      <c r="AZ6" s="85" t="str">
        <f>REPLACE(INDEX(GroupVertices[Group],MATCH(Vertices[[#This Row],[Vertex]],GroupVertices[Vertex],0)),1,1,"")</f>
        <v>1</v>
      </c>
      <c r="BA6" s="51"/>
      <c r="BB6" s="51"/>
      <c r="BC6" s="51"/>
      <c r="BD6" s="51"/>
      <c r="BE6" s="51" t="s">
        <v>254</v>
      </c>
      <c r="BF6" s="51" t="s">
        <v>254</v>
      </c>
      <c r="BG6" s="128" t="s">
        <v>686</v>
      </c>
      <c r="BH6" s="128" t="s">
        <v>697</v>
      </c>
      <c r="BI6" s="128" t="s">
        <v>701</v>
      </c>
      <c r="BJ6" s="128" t="s">
        <v>701</v>
      </c>
      <c r="BK6" s="128">
        <v>0</v>
      </c>
      <c r="BL6" s="131">
        <v>0</v>
      </c>
      <c r="BM6" s="128">
        <v>0</v>
      </c>
      <c r="BN6" s="131">
        <v>0</v>
      </c>
      <c r="BO6" s="128">
        <v>0</v>
      </c>
      <c r="BP6" s="131">
        <v>0</v>
      </c>
      <c r="BQ6" s="128">
        <v>7</v>
      </c>
      <c r="BR6" s="131">
        <v>100</v>
      </c>
      <c r="BS6" s="128">
        <v>7</v>
      </c>
      <c r="BT6" s="2"/>
      <c r="BU6" s="3"/>
      <c r="BV6" s="3"/>
      <c r="BW6" s="3"/>
      <c r="BX6" s="3"/>
    </row>
    <row r="7" spans="1:76" ht="15">
      <c r="A7" s="14" t="s">
        <v>218</v>
      </c>
      <c r="B7" s="15"/>
      <c r="C7" s="15" t="s">
        <v>64</v>
      </c>
      <c r="D7" s="93">
        <v>1000</v>
      </c>
      <c r="E7" s="81"/>
      <c r="F7" s="112" t="s">
        <v>427</v>
      </c>
      <c r="G7" s="15"/>
      <c r="H7" s="16" t="s">
        <v>218</v>
      </c>
      <c r="I7" s="66"/>
      <c r="J7" s="66"/>
      <c r="K7" s="114" t="s">
        <v>456</v>
      </c>
      <c r="L7" s="94">
        <v>9999</v>
      </c>
      <c r="M7" s="95">
        <v>2028.3193359375</v>
      </c>
      <c r="N7" s="95">
        <v>5806.83447265625</v>
      </c>
      <c r="O7" s="77"/>
      <c r="P7" s="96"/>
      <c r="Q7" s="96"/>
      <c r="R7" s="97"/>
      <c r="S7" s="51">
        <v>5</v>
      </c>
      <c r="T7" s="51">
        <v>3</v>
      </c>
      <c r="U7" s="52">
        <v>18</v>
      </c>
      <c r="V7" s="52">
        <v>0.2</v>
      </c>
      <c r="W7" s="52">
        <v>0.333333</v>
      </c>
      <c r="X7" s="52">
        <v>2.621874</v>
      </c>
      <c r="Y7" s="52">
        <v>0.05</v>
      </c>
      <c r="Z7" s="52">
        <v>0.2</v>
      </c>
      <c r="AA7" s="82">
        <v>7</v>
      </c>
      <c r="AB7" s="82"/>
      <c r="AC7" s="98"/>
      <c r="AD7" s="85" t="s">
        <v>357</v>
      </c>
      <c r="AE7" s="85">
        <v>146367</v>
      </c>
      <c r="AF7" s="85">
        <v>5589957</v>
      </c>
      <c r="AG7" s="85">
        <v>75399</v>
      </c>
      <c r="AH7" s="85">
        <v>47651</v>
      </c>
      <c r="AI7" s="85"/>
      <c r="AJ7" s="85" t="s">
        <v>374</v>
      </c>
      <c r="AK7" s="85" t="s">
        <v>389</v>
      </c>
      <c r="AL7" s="89" t="s">
        <v>398</v>
      </c>
      <c r="AM7" s="85"/>
      <c r="AN7" s="87">
        <v>40188.491215277776</v>
      </c>
      <c r="AO7" s="89" t="s">
        <v>407</v>
      </c>
      <c r="AP7" s="85" t="b">
        <v>0</v>
      </c>
      <c r="AQ7" s="85" t="b">
        <v>0</v>
      </c>
      <c r="AR7" s="85" t="b">
        <v>0</v>
      </c>
      <c r="AS7" s="85"/>
      <c r="AT7" s="85">
        <v>7670</v>
      </c>
      <c r="AU7" s="89" t="s">
        <v>421</v>
      </c>
      <c r="AV7" s="85" t="b">
        <v>1</v>
      </c>
      <c r="AW7" s="85" t="s">
        <v>434</v>
      </c>
      <c r="AX7" s="89" t="s">
        <v>439</v>
      </c>
      <c r="AY7" s="85" t="s">
        <v>66</v>
      </c>
      <c r="AZ7" s="85" t="str">
        <f>REPLACE(INDEX(GroupVertices[Group],MATCH(Vertices[[#This Row],[Vertex]],GroupVertices[Vertex],0)),1,1,"")</f>
        <v>1</v>
      </c>
      <c r="BA7" s="51"/>
      <c r="BB7" s="51"/>
      <c r="BC7" s="51"/>
      <c r="BD7" s="51"/>
      <c r="BE7" s="51" t="s">
        <v>254</v>
      </c>
      <c r="BF7" s="51" t="s">
        <v>254</v>
      </c>
      <c r="BG7" s="128" t="s">
        <v>687</v>
      </c>
      <c r="BH7" s="128" t="s">
        <v>687</v>
      </c>
      <c r="BI7" s="128" t="s">
        <v>702</v>
      </c>
      <c r="BJ7" s="128" t="s">
        <v>702</v>
      </c>
      <c r="BK7" s="128">
        <v>2</v>
      </c>
      <c r="BL7" s="131">
        <v>4.444444444444445</v>
      </c>
      <c r="BM7" s="128">
        <v>0</v>
      </c>
      <c r="BN7" s="131">
        <v>0</v>
      </c>
      <c r="BO7" s="128">
        <v>0</v>
      </c>
      <c r="BP7" s="131">
        <v>0</v>
      </c>
      <c r="BQ7" s="128">
        <v>43</v>
      </c>
      <c r="BR7" s="131">
        <v>95.55555555555556</v>
      </c>
      <c r="BS7" s="128">
        <v>45</v>
      </c>
      <c r="BT7" s="2"/>
      <c r="BU7" s="3"/>
      <c r="BV7" s="3"/>
      <c r="BW7" s="3"/>
      <c r="BX7" s="3"/>
    </row>
    <row r="8" spans="1:76" ht="15">
      <c r="A8" s="14" t="s">
        <v>216</v>
      </c>
      <c r="B8" s="15"/>
      <c r="C8" s="15" t="s">
        <v>64</v>
      </c>
      <c r="D8" s="93">
        <v>162.10166201625623</v>
      </c>
      <c r="E8" s="81"/>
      <c r="F8" s="112" t="s">
        <v>428</v>
      </c>
      <c r="G8" s="15"/>
      <c r="H8" s="16" t="s">
        <v>216</v>
      </c>
      <c r="I8" s="66"/>
      <c r="J8" s="66"/>
      <c r="K8" s="114" t="s">
        <v>457</v>
      </c>
      <c r="L8" s="94">
        <v>1</v>
      </c>
      <c r="M8" s="95">
        <v>4328.67724609375</v>
      </c>
      <c r="N8" s="95">
        <v>8097.2294921875</v>
      </c>
      <c r="O8" s="77"/>
      <c r="P8" s="96"/>
      <c r="Q8" s="96"/>
      <c r="R8" s="97"/>
      <c r="S8" s="51">
        <v>1</v>
      </c>
      <c r="T8" s="51">
        <v>1</v>
      </c>
      <c r="U8" s="52">
        <v>0</v>
      </c>
      <c r="V8" s="52">
        <v>0</v>
      </c>
      <c r="W8" s="52">
        <v>0</v>
      </c>
      <c r="X8" s="52">
        <v>0.999971</v>
      </c>
      <c r="Y8" s="52">
        <v>0</v>
      </c>
      <c r="Z8" s="52" t="s">
        <v>519</v>
      </c>
      <c r="AA8" s="82">
        <v>8</v>
      </c>
      <c r="AB8" s="82"/>
      <c r="AC8" s="98"/>
      <c r="AD8" s="85" t="s">
        <v>358</v>
      </c>
      <c r="AE8" s="85">
        <v>0</v>
      </c>
      <c r="AF8" s="85">
        <v>17</v>
      </c>
      <c r="AG8" s="85">
        <v>213</v>
      </c>
      <c r="AH8" s="85">
        <v>0</v>
      </c>
      <c r="AI8" s="85"/>
      <c r="AJ8" s="85" t="s">
        <v>375</v>
      </c>
      <c r="AK8" s="85"/>
      <c r="AL8" s="89" t="s">
        <v>399</v>
      </c>
      <c r="AM8" s="85"/>
      <c r="AN8" s="87">
        <v>43687.85634259259</v>
      </c>
      <c r="AO8" s="89" t="s">
        <v>408</v>
      </c>
      <c r="AP8" s="85" t="b">
        <v>1</v>
      </c>
      <c r="AQ8" s="85" t="b">
        <v>0</v>
      </c>
      <c r="AR8" s="85" t="b">
        <v>0</v>
      </c>
      <c r="AS8" s="85"/>
      <c r="AT8" s="85">
        <v>0</v>
      </c>
      <c r="AU8" s="85"/>
      <c r="AV8" s="85" t="b">
        <v>0</v>
      </c>
      <c r="AW8" s="85" t="s">
        <v>434</v>
      </c>
      <c r="AX8" s="89" t="s">
        <v>440</v>
      </c>
      <c r="AY8" s="85" t="s">
        <v>66</v>
      </c>
      <c r="AZ8" s="85" t="str">
        <f>REPLACE(INDEX(GroupVertices[Group],MATCH(Vertices[[#This Row],[Vertex]],GroupVertices[Vertex],0)),1,1,"")</f>
        <v>2</v>
      </c>
      <c r="BA8" s="51"/>
      <c r="BB8" s="51"/>
      <c r="BC8" s="51"/>
      <c r="BD8" s="51"/>
      <c r="BE8" s="51" t="s">
        <v>253</v>
      </c>
      <c r="BF8" s="51" t="s">
        <v>253</v>
      </c>
      <c r="BG8" s="128" t="s">
        <v>685</v>
      </c>
      <c r="BH8" s="128" t="s">
        <v>685</v>
      </c>
      <c r="BI8" s="128" t="s">
        <v>700</v>
      </c>
      <c r="BJ8" s="128" t="s">
        <v>700</v>
      </c>
      <c r="BK8" s="128">
        <v>0</v>
      </c>
      <c r="BL8" s="131">
        <v>0</v>
      </c>
      <c r="BM8" s="128">
        <v>1</v>
      </c>
      <c r="BN8" s="131">
        <v>12.5</v>
      </c>
      <c r="BO8" s="128">
        <v>0</v>
      </c>
      <c r="BP8" s="131">
        <v>0</v>
      </c>
      <c r="BQ8" s="128">
        <v>7</v>
      </c>
      <c r="BR8" s="131">
        <v>87.5</v>
      </c>
      <c r="BS8" s="128">
        <v>8</v>
      </c>
      <c r="BT8" s="2"/>
      <c r="BU8" s="3"/>
      <c r="BV8" s="3"/>
      <c r="BW8" s="3"/>
      <c r="BX8" s="3"/>
    </row>
    <row r="9" spans="1:76" ht="15">
      <c r="A9" s="14" t="s">
        <v>217</v>
      </c>
      <c r="B9" s="15"/>
      <c r="C9" s="15" t="s">
        <v>64</v>
      </c>
      <c r="D9" s="93">
        <v>170.58479248385837</v>
      </c>
      <c r="E9" s="81"/>
      <c r="F9" s="112" t="s">
        <v>269</v>
      </c>
      <c r="G9" s="15"/>
      <c r="H9" s="16" t="s">
        <v>217</v>
      </c>
      <c r="I9" s="66"/>
      <c r="J9" s="66"/>
      <c r="K9" s="114" t="s">
        <v>458</v>
      </c>
      <c r="L9" s="94">
        <v>1</v>
      </c>
      <c r="M9" s="95">
        <v>7353.0654296875</v>
      </c>
      <c r="N9" s="95">
        <v>3705.51171875</v>
      </c>
      <c r="O9" s="77"/>
      <c r="P9" s="96"/>
      <c r="Q9" s="96"/>
      <c r="R9" s="97"/>
      <c r="S9" s="51">
        <v>0</v>
      </c>
      <c r="T9" s="51">
        <v>1</v>
      </c>
      <c r="U9" s="52">
        <v>0</v>
      </c>
      <c r="V9" s="52">
        <v>0.333333</v>
      </c>
      <c r="W9" s="52">
        <v>0</v>
      </c>
      <c r="X9" s="52">
        <v>0.638281</v>
      </c>
      <c r="Y9" s="52">
        <v>0</v>
      </c>
      <c r="Z9" s="52">
        <v>0</v>
      </c>
      <c r="AA9" s="82">
        <v>9</v>
      </c>
      <c r="AB9" s="82"/>
      <c r="AC9" s="98"/>
      <c r="AD9" s="85" t="s">
        <v>359</v>
      </c>
      <c r="AE9" s="85">
        <v>935</v>
      </c>
      <c r="AF9" s="85">
        <v>768</v>
      </c>
      <c r="AG9" s="85">
        <v>3464</v>
      </c>
      <c r="AH9" s="85">
        <v>8171</v>
      </c>
      <c r="AI9" s="85"/>
      <c r="AJ9" s="85" t="s">
        <v>376</v>
      </c>
      <c r="AK9" s="85" t="s">
        <v>390</v>
      </c>
      <c r="AL9" s="85"/>
      <c r="AM9" s="85"/>
      <c r="AN9" s="87">
        <v>42018.27321759259</v>
      </c>
      <c r="AO9" s="89" t="s">
        <v>409</v>
      </c>
      <c r="AP9" s="85" t="b">
        <v>1</v>
      </c>
      <c r="AQ9" s="85" t="b">
        <v>0</v>
      </c>
      <c r="AR9" s="85" t="b">
        <v>0</v>
      </c>
      <c r="AS9" s="85"/>
      <c r="AT9" s="85">
        <v>1</v>
      </c>
      <c r="AU9" s="89" t="s">
        <v>420</v>
      </c>
      <c r="AV9" s="85" t="b">
        <v>0</v>
      </c>
      <c r="AW9" s="85" t="s">
        <v>434</v>
      </c>
      <c r="AX9" s="89" t="s">
        <v>441</v>
      </c>
      <c r="AY9" s="85" t="s">
        <v>66</v>
      </c>
      <c r="AZ9" s="85" t="str">
        <f>REPLACE(INDEX(GroupVertices[Group],MATCH(Vertices[[#This Row],[Vertex]],GroupVertices[Vertex],0)),1,1,"")</f>
        <v>3</v>
      </c>
      <c r="BA9" s="51"/>
      <c r="BB9" s="51"/>
      <c r="BC9" s="51"/>
      <c r="BD9" s="51"/>
      <c r="BE9" s="51" t="s">
        <v>255</v>
      </c>
      <c r="BF9" s="51" t="s">
        <v>255</v>
      </c>
      <c r="BG9" s="128" t="s">
        <v>688</v>
      </c>
      <c r="BH9" s="128" t="s">
        <v>688</v>
      </c>
      <c r="BI9" s="128" t="s">
        <v>703</v>
      </c>
      <c r="BJ9" s="128" t="s">
        <v>703</v>
      </c>
      <c r="BK9" s="128">
        <v>4</v>
      </c>
      <c r="BL9" s="131">
        <v>22.22222222222222</v>
      </c>
      <c r="BM9" s="128">
        <v>0</v>
      </c>
      <c r="BN9" s="131">
        <v>0</v>
      </c>
      <c r="BO9" s="128">
        <v>0</v>
      </c>
      <c r="BP9" s="131">
        <v>0</v>
      </c>
      <c r="BQ9" s="128">
        <v>14</v>
      </c>
      <c r="BR9" s="131">
        <v>77.77777777777777</v>
      </c>
      <c r="BS9" s="128">
        <v>18</v>
      </c>
      <c r="BT9" s="2"/>
      <c r="BU9" s="3"/>
      <c r="BV9" s="3"/>
      <c r="BW9" s="3"/>
      <c r="BX9" s="3"/>
    </row>
    <row r="10" spans="1:76" ht="15">
      <c r="A10" s="14" t="s">
        <v>225</v>
      </c>
      <c r="B10" s="15"/>
      <c r="C10" s="15" t="s">
        <v>64</v>
      </c>
      <c r="D10" s="93">
        <v>316.7182929623789</v>
      </c>
      <c r="E10" s="81"/>
      <c r="F10" s="112" t="s">
        <v>273</v>
      </c>
      <c r="G10" s="15"/>
      <c r="H10" s="16" t="s">
        <v>225</v>
      </c>
      <c r="I10" s="66"/>
      <c r="J10" s="66"/>
      <c r="K10" s="114" t="s">
        <v>459</v>
      </c>
      <c r="L10" s="94">
        <v>1111.888888888889</v>
      </c>
      <c r="M10" s="95">
        <v>7353.0654296875</v>
      </c>
      <c r="N10" s="95">
        <v>1470.441162109375</v>
      </c>
      <c r="O10" s="77"/>
      <c r="P10" s="96"/>
      <c r="Q10" s="96"/>
      <c r="R10" s="97"/>
      <c r="S10" s="51">
        <v>3</v>
      </c>
      <c r="T10" s="51">
        <v>1</v>
      </c>
      <c r="U10" s="52">
        <v>2</v>
      </c>
      <c r="V10" s="52">
        <v>0.5</v>
      </c>
      <c r="W10" s="52">
        <v>0</v>
      </c>
      <c r="X10" s="52">
        <v>1.723353</v>
      </c>
      <c r="Y10" s="52">
        <v>0</v>
      </c>
      <c r="Z10" s="52">
        <v>0</v>
      </c>
      <c r="AA10" s="82">
        <v>10</v>
      </c>
      <c r="AB10" s="82"/>
      <c r="AC10" s="98"/>
      <c r="AD10" s="85" t="s">
        <v>360</v>
      </c>
      <c r="AE10" s="85">
        <v>13820</v>
      </c>
      <c r="AF10" s="85">
        <v>13705</v>
      </c>
      <c r="AG10" s="85">
        <v>1125</v>
      </c>
      <c r="AH10" s="85">
        <v>9261</v>
      </c>
      <c r="AI10" s="85"/>
      <c r="AJ10" s="85" t="s">
        <v>377</v>
      </c>
      <c r="AK10" s="85" t="s">
        <v>391</v>
      </c>
      <c r="AL10" s="85"/>
      <c r="AM10" s="85"/>
      <c r="AN10" s="87">
        <v>42089.19880787037</v>
      </c>
      <c r="AO10" s="89" t="s">
        <v>410</v>
      </c>
      <c r="AP10" s="85" t="b">
        <v>1</v>
      </c>
      <c r="AQ10" s="85" t="b">
        <v>0</v>
      </c>
      <c r="AR10" s="85" t="b">
        <v>1</v>
      </c>
      <c r="AS10" s="85" t="s">
        <v>321</v>
      </c>
      <c r="AT10" s="85">
        <v>97</v>
      </c>
      <c r="AU10" s="89" t="s">
        <v>420</v>
      </c>
      <c r="AV10" s="85" t="b">
        <v>0</v>
      </c>
      <c r="AW10" s="85" t="s">
        <v>434</v>
      </c>
      <c r="AX10" s="89" t="s">
        <v>442</v>
      </c>
      <c r="AY10" s="85" t="s">
        <v>66</v>
      </c>
      <c r="AZ10" s="85" t="str">
        <f>REPLACE(INDEX(GroupVertices[Group],MATCH(Vertices[[#This Row],[Vertex]],GroupVertices[Vertex],0)),1,1,"")</f>
        <v>3</v>
      </c>
      <c r="BA10" s="51"/>
      <c r="BB10" s="51"/>
      <c r="BC10" s="51"/>
      <c r="BD10" s="51"/>
      <c r="BE10" s="51" t="s">
        <v>258</v>
      </c>
      <c r="BF10" s="51" t="s">
        <v>258</v>
      </c>
      <c r="BG10" s="128" t="s">
        <v>689</v>
      </c>
      <c r="BH10" s="128" t="s">
        <v>689</v>
      </c>
      <c r="BI10" s="128" t="s">
        <v>704</v>
      </c>
      <c r="BJ10" s="128" t="s">
        <v>704</v>
      </c>
      <c r="BK10" s="128">
        <v>4</v>
      </c>
      <c r="BL10" s="131">
        <v>22.22222222222222</v>
      </c>
      <c r="BM10" s="128">
        <v>0</v>
      </c>
      <c r="BN10" s="131">
        <v>0</v>
      </c>
      <c r="BO10" s="128">
        <v>0</v>
      </c>
      <c r="BP10" s="131">
        <v>0</v>
      </c>
      <c r="BQ10" s="128">
        <v>14</v>
      </c>
      <c r="BR10" s="131">
        <v>77.77777777777777</v>
      </c>
      <c r="BS10" s="128">
        <v>18</v>
      </c>
      <c r="BT10" s="2"/>
      <c r="BU10" s="3"/>
      <c r="BV10" s="3"/>
      <c r="BW10" s="3"/>
      <c r="BX10" s="3"/>
    </row>
    <row r="11" spans="1:76" ht="15">
      <c r="A11" s="14" t="s">
        <v>228</v>
      </c>
      <c r="B11" s="15"/>
      <c r="C11" s="15" t="s">
        <v>64</v>
      </c>
      <c r="D11" s="93">
        <v>178.5031339722593</v>
      </c>
      <c r="E11" s="81"/>
      <c r="F11" s="112" t="s">
        <v>429</v>
      </c>
      <c r="G11" s="15"/>
      <c r="H11" s="16" t="s">
        <v>228</v>
      </c>
      <c r="I11" s="66"/>
      <c r="J11" s="66"/>
      <c r="K11" s="114" t="s">
        <v>460</v>
      </c>
      <c r="L11" s="94">
        <v>1</v>
      </c>
      <c r="M11" s="95">
        <v>1009.01123046875</v>
      </c>
      <c r="N11" s="95">
        <v>3060.87060546875</v>
      </c>
      <c r="O11" s="77"/>
      <c r="P11" s="96"/>
      <c r="Q11" s="96"/>
      <c r="R11" s="97"/>
      <c r="S11" s="51">
        <v>2</v>
      </c>
      <c r="T11" s="51">
        <v>0</v>
      </c>
      <c r="U11" s="52">
        <v>0</v>
      </c>
      <c r="V11" s="52">
        <v>0.125</v>
      </c>
      <c r="W11" s="52">
        <v>0.166666</v>
      </c>
      <c r="X11" s="52">
        <v>0.906832</v>
      </c>
      <c r="Y11" s="52">
        <v>0.5</v>
      </c>
      <c r="Z11" s="52">
        <v>0</v>
      </c>
      <c r="AA11" s="82">
        <v>11</v>
      </c>
      <c r="AB11" s="82"/>
      <c r="AC11" s="98"/>
      <c r="AD11" s="85" t="s">
        <v>361</v>
      </c>
      <c r="AE11" s="85">
        <v>2240</v>
      </c>
      <c r="AF11" s="85">
        <v>1469</v>
      </c>
      <c r="AG11" s="85">
        <v>16967</v>
      </c>
      <c r="AH11" s="85">
        <v>2793</v>
      </c>
      <c r="AI11" s="85">
        <v>-25200</v>
      </c>
      <c r="AJ11" s="85" t="s">
        <v>378</v>
      </c>
      <c r="AK11" s="85" t="s">
        <v>392</v>
      </c>
      <c r="AL11" s="85"/>
      <c r="AM11" s="85" t="s">
        <v>404</v>
      </c>
      <c r="AN11" s="87">
        <v>40759.082453703704</v>
      </c>
      <c r="AO11" s="89" t="s">
        <v>411</v>
      </c>
      <c r="AP11" s="85" t="b">
        <v>0</v>
      </c>
      <c r="AQ11" s="85" t="b">
        <v>0</v>
      </c>
      <c r="AR11" s="85" t="b">
        <v>0</v>
      </c>
      <c r="AS11" s="85" t="s">
        <v>321</v>
      </c>
      <c r="AT11" s="85">
        <v>4</v>
      </c>
      <c r="AU11" s="89" t="s">
        <v>419</v>
      </c>
      <c r="AV11" s="85" t="b">
        <v>0</v>
      </c>
      <c r="AW11" s="85" t="s">
        <v>434</v>
      </c>
      <c r="AX11" s="89" t="s">
        <v>443</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219</v>
      </c>
      <c r="B12" s="15"/>
      <c r="C12" s="15" t="s">
        <v>64</v>
      </c>
      <c r="D12" s="93">
        <v>162</v>
      </c>
      <c r="E12" s="81"/>
      <c r="F12" s="112" t="s">
        <v>430</v>
      </c>
      <c r="G12" s="15"/>
      <c r="H12" s="16" t="s">
        <v>219</v>
      </c>
      <c r="I12" s="66"/>
      <c r="J12" s="66"/>
      <c r="K12" s="114" t="s">
        <v>461</v>
      </c>
      <c r="L12" s="94">
        <v>1</v>
      </c>
      <c r="M12" s="95">
        <v>3462.94140625</v>
      </c>
      <c r="N12" s="95">
        <v>4094.5185546875</v>
      </c>
      <c r="O12" s="77"/>
      <c r="P12" s="96"/>
      <c r="Q12" s="96"/>
      <c r="R12" s="97"/>
      <c r="S12" s="51">
        <v>0</v>
      </c>
      <c r="T12" s="51">
        <v>2</v>
      </c>
      <c r="U12" s="52">
        <v>0</v>
      </c>
      <c r="V12" s="52">
        <v>0.125</v>
      </c>
      <c r="W12" s="52">
        <v>0.166666</v>
      </c>
      <c r="X12" s="52">
        <v>0.906832</v>
      </c>
      <c r="Y12" s="52">
        <v>0.5</v>
      </c>
      <c r="Z12" s="52">
        <v>0</v>
      </c>
      <c r="AA12" s="82">
        <v>12</v>
      </c>
      <c r="AB12" s="82"/>
      <c r="AC12" s="98"/>
      <c r="AD12" s="85" t="s">
        <v>362</v>
      </c>
      <c r="AE12" s="85">
        <v>56</v>
      </c>
      <c r="AF12" s="85">
        <v>8</v>
      </c>
      <c r="AG12" s="85">
        <v>105</v>
      </c>
      <c r="AH12" s="85">
        <v>111</v>
      </c>
      <c r="AI12" s="85"/>
      <c r="AJ12" s="85" t="s">
        <v>379</v>
      </c>
      <c r="AK12" s="85" t="s">
        <v>392</v>
      </c>
      <c r="AL12" s="85"/>
      <c r="AM12" s="85"/>
      <c r="AN12" s="87">
        <v>43730.96556712963</v>
      </c>
      <c r="AO12" s="85"/>
      <c r="AP12" s="85" t="b">
        <v>1</v>
      </c>
      <c r="AQ12" s="85" t="b">
        <v>0</v>
      </c>
      <c r="AR12" s="85" t="b">
        <v>0</v>
      </c>
      <c r="AS12" s="85"/>
      <c r="AT12" s="85">
        <v>0</v>
      </c>
      <c r="AU12" s="85"/>
      <c r="AV12" s="85" t="b">
        <v>0</v>
      </c>
      <c r="AW12" s="85" t="s">
        <v>434</v>
      </c>
      <c r="AX12" s="89" t="s">
        <v>444</v>
      </c>
      <c r="AY12" s="85" t="s">
        <v>66</v>
      </c>
      <c r="AZ12" s="85" t="str">
        <f>REPLACE(INDEX(GroupVertices[Group],MATCH(Vertices[[#This Row],[Vertex]],GroupVertices[Vertex],0)),1,1,"")</f>
        <v>1</v>
      </c>
      <c r="BA12" s="51"/>
      <c r="BB12" s="51"/>
      <c r="BC12" s="51"/>
      <c r="BD12" s="51"/>
      <c r="BE12" s="51" t="s">
        <v>254</v>
      </c>
      <c r="BF12" s="51" t="s">
        <v>254</v>
      </c>
      <c r="BG12" s="128" t="s">
        <v>690</v>
      </c>
      <c r="BH12" s="128" t="s">
        <v>690</v>
      </c>
      <c r="BI12" s="128" t="s">
        <v>705</v>
      </c>
      <c r="BJ12" s="128" t="s">
        <v>705</v>
      </c>
      <c r="BK12" s="128">
        <v>1</v>
      </c>
      <c r="BL12" s="131">
        <v>4.761904761904762</v>
      </c>
      <c r="BM12" s="128">
        <v>0</v>
      </c>
      <c r="BN12" s="131">
        <v>0</v>
      </c>
      <c r="BO12" s="128">
        <v>0</v>
      </c>
      <c r="BP12" s="131">
        <v>0</v>
      </c>
      <c r="BQ12" s="128">
        <v>20</v>
      </c>
      <c r="BR12" s="131">
        <v>95.23809523809524</v>
      </c>
      <c r="BS12" s="128">
        <v>21</v>
      </c>
      <c r="BT12" s="2"/>
      <c r="BU12" s="3"/>
      <c r="BV12" s="3"/>
      <c r="BW12" s="3"/>
      <c r="BX12" s="3"/>
    </row>
    <row r="13" spans="1:76" ht="15">
      <c r="A13" s="14" t="s">
        <v>220</v>
      </c>
      <c r="B13" s="15"/>
      <c r="C13" s="15" t="s">
        <v>64</v>
      </c>
      <c r="D13" s="93">
        <v>163.67177537843557</v>
      </c>
      <c r="E13" s="81"/>
      <c r="F13" s="112" t="s">
        <v>270</v>
      </c>
      <c r="G13" s="15"/>
      <c r="H13" s="16" t="s">
        <v>220</v>
      </c>
      <c r="I13" s="66"/>
      <c r="J13" s="66"/>
      <c r="K13" s="114" t="s">
        <v>462</v>
      </c>
      <c r="L13" s="94">
        <v>1</v>
      </c>
      <c r="M13" s="95">
        <v>5670.32275390625</v>
      </c>
      <c r="N13" s="95">
        <v>8097.2294921875</v>
      </c>
      <c r="O13" s="77"/>
      <c r="P13" s="96"/>
      <c r="Q13" s="96"/>
      <c r="R13" s="97"/>
      <c r="S13" s="51">
        <v>1</v>
      </c>
      <c r="T13" s="51">
        <v>1</v>
      </c>
      <c r="U13" s="52">
        <v>0</v>
      </c>
      <c r="V13" s="52">
        <v>0</v>
      </c>
      <c r="W13" s="52">
        <v>0</v>
      </c>
      <c r="X13" s="52">
        <v>0.999971</v>
      </c>
      <c r="Y13" s="52">
        <v>0</v>
      </c>
      <c r="Z13" s="52" t="s">
        <v>519</v>
      </c>
      <c r="AA13" s="82">
        <v>13</v>
      </c>
      <c r="AB13" s="82"/>
      <c r="AC13" s="98"/>
      <c r="AD13" s="85" t="s">
        <v>363</v>
      </c>
      <c r="AE13" s="85">
        <v>310</v>
      </c>
      <c r="AF13" s="85">
        <v>156</v>
      </c>
      <c r="AG13" s="85">
        <v>32776</v>
      </c>
      <c r="AH13" s="85">
        <v>2057</v>
      </c>
      <c r="AI13" s="85"/>
      <c r="AJ13" s="85" t="s">
        <v>380</v>
      </c>
      <c r="AK13" s="85"/>
      <c r="AL13" s="85"/>
      <c r="AM13" s="85"/>
      <c r="AN13" s="87">
        <v>42805.80709490741</v>
      </c>
      <c r="AO13" s="89" t="s">
        <v>412</v>
      </c>
      <c r="AP13" s="85" t="b">
        <v>1</v>
      </c>
      <c r="AQ13" s="85" t="b">
        <v>0</v>
      </c>
      <c r="AR13" s="85" t="b">
        <v>0</v>
      </c>
      <c r="AS13" s="85"/>
      <c r="AT13" s="85">
        <v>13</v>
      </c>
      <c r="AU13" s="85"/>
      <c r="AV13" s="85" t="b">
        <v>0</v>
      </c>
      <c r="AW13" s="85" t="s">
        <v>434</v>
      </c>
      <c r="AX13" s="89" t="s">
        <v>445</v>
      </c>
      <c r="AY13" s="85" t="s">
        <v>66</v>
      </c>
      <c r="AZ13" s="85" t="str">
        <f>REPLACE(INDEX(GroupVertices[Group],MATCH(Vertices[[#This Row],[Vertex]],GroupVertices[Vertex],0)),1,1,"")</f>
        <v>2</v>
      </c>
      <c r="BA13" s="51" t="s">
        <v>249</v>
      </c>
      <c r="BB13" s="51" t="s">
        <v>249</v>
      </c>
      <c r="BC13" s="51" t="s">
        <v>251</v>
      </c>
      <c r="BD13" s="51" t="s">
        <v>251</v>
      </c>
      <c r="BE13" s="51" t="s">
        <v>256</v>
      </c>
      <c r="BF13" s="51" t="s">
        <v>256</v>
      </c>
      <c r="BG13" s="128" t="s">
        <v>691</v>
      </c>
      <c r="BH13" s="128" t="s">
        <v>691</v>
      </c>
      <c r="BI13" s="128" t="s">
        <v>706</v>
      </c>
      <c r="BJ13" s="128" t="s">
        <v>706</v>
      </c>
      <c r="BK13" s="128">
        <v>0</v>
      </c>
      <c r="BL13" s="131">
        <v>0</v>
      </c>
      <c r="BM13" s="128">
        <v>0</v>
      </c>
      <c r="BN13" s="131">
        <v>0</v>
      </c>
      <c r="BO13" s="128">
        <v>0</v>
      </c>
      <c r="BP13" s="131">
        <v>0</v>
      </c>
      <c r="BQ13" s="128">
        <v>10</v>
      </c>
      <c r="BR13" s="131">
        <v>100</v>
      </c>
      <c r="BS13" s="128">
        <v>10</v>
      </c>
      <c r="BT13" s="2"/>
      <c r="BU13" s="3"/>
      <c r="BV13" s="3"/>
      <c r="BW13" s="3"/>
      <c r="BX13" s="3"/>
    </row>
    <row r="14" spans="1:76" ht="15">
      <c r="A14" s="14" t="s">
        <v>221</v>
      </c>
      <c r="B14" s="15"/>
      <c r="C14" s="15" t="s">
        <v>64</v>
      </c>
      <c r="D14" s="93">
        <v>210.4024155175435</v>
      </c>
      <c r="E14" s="81"/>
      <c r="F14" s="112" t="s">
        <v>271</v>
      </c>
      <c r="G14" s="15"/>
      <c r="H14" s="16" t="s">
        <v>221</v>
      </c>
      <c r="I14" s="66"/>
      <c r="J14" s="66"/>
      <c r="K14" s="114" t="s">
        <v>463</v>
      </c>
      <c r="L14" s="94">
        <v>1</v>
      </c>
      <c r="M14" s="95">
        <v>7353.0654296875</v>
      </c>
      <c r="N14" s="95">
        <v>8528.55859375</v>
      </c>
      <c r="O14" s="77"/>
      <c r="P14" s="96"/>
      <c r="Q14" s="96"/>
      <c r="R14" s="97"/>
      <c r="S14" s="51">
        <v>0</v>
      </c>
      <c r="T14" s="51">
        <v>1</v>
      </c>
      <c r="U14" s="52">
        <v>0</v>
      </c>
      <c r="V14" s="52">
        <v>0.333333</v>
      </c>
      <c r="W14" s="52">
        <v>0</v>
      </c>
      <c r="X14" s="52">
        <v>0.638281</v>
      </c>
      <c r="Y14" s="52">
        <v>0</v>
      </c>
      <c r="Z14" s="52">
        <v>0</v>
      </c>
      <c r="AA14" s="82">
        <v>14</v>
      </c>
      <c r="AB14" s="82"/>
      <c r="AC14" s="98"/>
      <c r="AD14" s="85" t="s">
        <v>364</v>
      </c>
      <c r="AE14" s="85">
        <v>3282</v>
      </c>
      <c r="AF14" s="85">
        <v>4293</v>
      </c>
      <c r="AG14" s="85">
        <v>26088</v>
      </c>
      <c r="AH14" s="85">
        <v>4133</v>
      </c>
      <c r="AI14" s="85"/>
      <c r="AJ14" s="85" t="s">
        <v>381</v>
      </c>
      <c r="AK14" s="85" t="s">
        <v>393</v>
      </c>
      <c r="AL14" s="89" t="s">
        <v>400</v>
      </c>
      <c r="AM14" s="85"/>
      <c r="AN14" s="87">
        <v>40745.89875</v>
      </c>
      <c r="AO14" s="89" t="s">
        <v>413</v>
      </c>
      <c r="AP14" s="85" t="b">
        <v>0</v>
      </c>
      <c r="AQ14" s="85" t="b">
        <v>0</v>
      </c>
      <c r="AR14" s="85" t="b">
        <v>1</v>
      </c>
      <c r="AS14" s="85"/>
      <c r="AT14" s="85">
        <v>1187</v>
      </c>
      <c r="AU14" s="89" t="s">
        <v>422</v>
      </c>
      <c r="AV14" s="85" t="b">
        <v>0</v>
      </c>
      <c r="AW14" s="85" t="s">
        <v>434</v>
      </c>
      <c r="AX14" s="89" t="s">
        <v>446</v>
      </c>
      <c r="AY14" s="85" t="s">
        <v>66</v>
      </c>
      <c r="AZ14" s="85" t="str">
        <f>REPLACE(INDEX(GroupVertices[Group],MATCH(Vertices[[#This Row],[Vertex]],GroupVertices[Vertex],0)),1,1,"")</f>
        <v>4</v>
      </c>
      <c r="BA14" s="51"/>
      <c r="BB14" s="51"/>
      <c r="BC14" s="51"/>
      <c r="BD14" s="51"/>
      <c r="BE14" s="51" t="s">
        <v>257</v>
      </c>
      <c r="BF14" s="51" t="s">
        <v>257</v>
      </c>
      <c r="BG14" s="128" t="s">
        <v>692</v>
      </c>
      <c r="BH14" s="128" t="s">
        <v>692</v>
      </c>
      <c r="BI14" s="128" t="s">
        <v>707</v>
      </c>
      <c r="BJ14" s="128" t="s">
        <v>707</v>
      </c>
      <c r="BK14" s="128">
        <v>1</v>
      </c>
      <c r="BL14" s="131">
        <v>5.2631578947368425</v>
      </c>
      <c r="BM14" s="128">
        <v>0</v>
      </c>
      <c r="BN14" s="131">
        <v>0</v>
      </c>
      <c r="BO14" s="128">
        <v>0</v>
      </c>
      <c r="BP14" s="131">
        <v>0</v>
      </c>
      <c r="BQ14" s="128">
        <v>18</v>
      </c>
      <c r="BR14" s="131">
        <v>94.73684210526316</v>
      </c>
      <c r="BS14" s="128">
        <v>19</v>
      </c>
      <c r="BT14" s="2"/>
      <c r="BU14" s="3"/>
      <c r="BV14" s="3"/>
      <c r="BW14" s="3"/>
      <c r="BX14" s="3"/>
    </row>
    <row r="15" spans="1:76" ht="15">
      <c r="A15" s="14" t="s">
        <v>222</v>
      </c>
      <c r="B15" s="15"/>
      <c r="C15" s="15" t="s">
        <v>64</v>
      </c>
      <c r="D15" s="93">
        <v>1000</v>
      </c>
      <c r="E15" s="81"/>
      <c r="F15" s="112" t="s">
        <v>431</v>
      </c>
      <c r="G15" s="15"/>
      <c r="H15" s="16" t="s">
        <v>222</v>
      </c>
      <c r="I15" s="66"/>
      <c r="J15" s="66"/>
      <c r="K15" s="114" t="s">
        <v>464</v>
      </c>
      <c r="L15" s="94">
        <v>1111.888888888889</v>
      </c>
      <c r="M15" s="95">
        <v>7353.0654296875</v>
      </c>
      <c r="N15" s="95">
        <v>6293.48828125</v>
      </c>
      <c r="O15" s="77"/>
      <c r="P15" s="96"/>
      <c r="Q15" s="96"/>
      <c r="R15" s="97"/>
      <c r="S15" s="51">
        <v>3</v>
      </c>
      <c r="T15" s="51">
        <v>1</v>
      </c>
      <c r="U15" s="52">
        <v>2</v>
      </c>
      <c r="V15" s="52">
        <v>0.5</v>
      </c>
      <c r="W15" s="52">
        <v>0</v>
      </c>
      <c r="X15" s="52">
        <v>1.723353</v>
      </c>
      <c r="Y15" s="52">
        <v>0</v>
      </c>
      <c r="Z15" s="52">
        <v>0</v>
      </c>
      <c r="AA15" s="82">
        <v>15</v>
      </c>
      <c r="AB15" s="82"/>
      <c r="AC15" s="98"/>
      <c r="AD15" s="85" t="s">
        <v>365</v>
      </c>
      <c r="AE15" s="85">
        <v>51606</v>
      </c>
      <c r="AF15" s="85">
        <v>74195</v>
      </c>
      <c r="AG15" s="85">
        <v>210175</v>
      </c>
      <c r="AH15" s="85">
        <v>154990</v>
      </c>
      <c r="AI15" s="85"/>
      <c r="AJ15" s="85" t="s">
        <v>382</v>
      </c>
      <c r="AK15" s="85" t="s">
        <v>394</v>
      </c>
      <c r="AL15" s="89" t="s">
        <v>401</v>
      </c>
      <c r="AM15" s="85"/>
      <c r="AN15" s="87">
        <v>39524.70877314815</v>
      </c>
      <c r="AO15" s="89" t="s">
        <v>414</v>
      </c>
      <c r="AP15" s="85" t="b">
        <v>0</v>
      </c>
      <c r="AQ15" s="85" t="b">
        <v>0</v>
      </c>
      <c r="AR15" s="85" t="b">
        <v>1</v>
      </c>
      <c r="AS15" s="85"/>
      <c r="AT15" s="85">
        <v>4783</v>
      </c>
      <c r="AU15" s="89" t="s">
        <v>423</v>
      </c>
      <c r="AV15" s="85" t="b">
        <v>0</v>
      </c>
      <c r="AW15" s="85" t="s">
        <v>434</v>
      </c>
      <c r="AX15" s="89" t="s">
        <v>447</v>
      </c>
      <c r="AY15" s="85" t="s">
        <v>66</v>
      </c>
      <c r="AZ15" s="85" t="str">
        <f>REPLACE(INDEX(GroupVertices[Group],MATCH(Vertices[[#This Row],[Vertex]],GroupVertices[Vertex],0)),1,1,"")</f>
        <v>4</v>
      </c>
      <c r="BA15" s="51" t="s">
        <v>250</v>
      </c>
      <c r="BB15" s="51" t="s">
        <v>250</v>
      </c>
      <c r="BC15" s="51" t="s">
        <v>252</v>
      </c>
      <c r="BD15" s="51" t="s">
        <v>252</v>
      </c>
      <c r="BE15" s="51" t="s">
        <v>257</v>
      </c>
      <c r="BF15" s="51" t="s">
        <v>257</v>
      </c>
      <c r="BG15" s="128" t="s">
        <v>693</v>
      </c>
      <c r="BH15" s="128" t="s">
        <v>693</v>
      </c>
      <c r="BI15" s="128" t="s">
        <v>708</v>
      </c>
      <c r="BJ15" s="128" t="s">
        <v>708</v>
      </c>
      <c r="BK15" s="128">
        <v>1</v>
      </c>
      <c r="BL15" s="131">
        <v>6.666666666666667</v>
      </c>
      <c r="BM15" s="128">
        <v>0</v>
      </c>
      <c r="BN15" s="131">
        <v>0</v>
      </c>
      <c r="BO15" s="128">
        <v>0</v>
      </c>
      <c r="BP15" s="131">
        <v>0</v>
      </c>
      <c r="BQ15" s="128">
        <v>14</v>
      </c>
      <c r="BR15" s="131">
        <v>93.33333333333333</v>
      </c>
      <c r="BS15" s="128">
        <v>15</v>
      </c>
      <c r="BT15" s="2"/>
      <c r="BU15" s="3"/>
      <c r="BV15" s="3"/>
      <c r="BW15" s="3"/>
      <c r="BX15" s="3"/>
    </row>
    <row r="16" spans="1:76" ht="15">
      <c r="A16" s="14" t="s">
        <v>223</v>
      </c>
      <c r="B16" s="15"/>
      <c r="C16" s="15" t="s">
        <v>64</v>
      </c>
      <c r="D16" s="93">
        <v>349.04681413185597</v>
      </c>
      <c r="E16" s="81"/>
      <c r="F16" s="112" t="s">
        <v>272</v>
      </c>
      <c r="G16" s="15"/>
      <c r="H16" s="16" t="s">
        <v>223</v>
      </c>
      <c r="I16" s="66"/>
      <c r="J16" s="66"/>
      <c r="K16" s="114" t="s">
        <v>465</v>
      </c>
      <c r="L16" s="94">
        <v>1</v>
      </c>
      <c r="M16" s="95">
        <v>8987.0810546875</v>
      </c>
      <c r="N16" s="95">
        <v>8528.55859375</v>
      </c>
      <c r="O16" s="77"/>
      <c r="P16" s="96"/>
      <c r="Q16" s="96"/>
      <c r="R16" s="97"/>
      <c r="S16" s="51">
        <v>0</v>
      </c>
      <c r="T16" s="51">
        <v>1</v>
      </c>
      <c r="U16" s="52">
        <v>0</v>
      </c>
      <c r="V16" s="52">
        <v>0.333333</v>
      </c>
      <c r="W16" s="52">
        <v>0</v>
      </c>
      <c r="X16" s="52">
        <v>0.638281</v>
      </c>
      <c r="Y16" s="52">
        <v>0</v>
      </c>
      <c r="Z16" s="52">
        <v>0</v>
      </c>
      <c r="AA16" s="82">
        <v>16</v>
      </c>
      <c r="AB16" s="82"/>
      <c r="AC16" s="98"/>
      <c r="AD16" s="85" t="s">
        <v>366</v>
      </c>
      <c r="AE16" s="85">
        <v>404</v>
      </c>
      <c r="AF16" s="85">
        <v>16567</v>
      </c>
      <c r="AG16" s="85">
        <v>325234</v>
      </c>
      <c r="AH16" s="85">
        <v>21148</v>
      </c>
      <c r="AI16" s="85"/>
      <c r="AJ16" s="85" t="s">
        <v>383</v>
      </c>
      <c r="AK16" s="85" t="s">
        <v>395</v>
      </c>
      <c r="AL16" s="89" t="s">
        <v>402</v>
      </c>
      <c r="AM16" s="85"/>
      <c r="AN16" s="87">
        <v>39840.83991898148</v>
      </c>
      <c r="AO16" s="89" t="s">
        <v>415</v>
      </c>
      <c r="AP16" s="85" t="b">
        <v>0</v>
      </c>
      <c r="AQ16" s="85" t="b">
        <v>0</v>
      </c>
      <c r="AR16" s="85" t="b">
        <v>1</v>
      </c>
      <c r="AS16" s="85"/>
      <c r="AT16" s="85">
        <v>417</v>
      </c>
      <c r="AU16" s="89" t="s">
        <v>423</v>
      </c>
      <c r="AV16" s="85" t="b">
        <v>0</v>
      </c>
      <c r="AW16" s="85" t="s">
        <v>434</v>
      </c>
      <c r="AX16" s="89" t="s">
        <v>448</v>
      </c>
      <c r="AY16" s="85" t="s">
        <v>66</v>
      </c>
      <c r="AZ16" s="85" t="str">
        <f>REPLACE(INDEX(GroupVertices[Group],MATCH(Vertices[[#This Row],[Vertex]],GroupVertices[Vertex],0)),1,1,"")</f>
        <v>4</v>
      </c>
      <c r="BA16" s="51"/>
      <c r="BB16" s="51"/>
      <c r="BC16" s="51"/>
      <c r="BD16" s="51"/>
      <c r="BE16" s="51" t="s">
        <v>257</v>
      </c>
      <c r="BF16" s="51" t="s">
        <v>257</v>
      </c>
      <c r="BG16" s="128" t="s">
        <v>692</v>
      </c>
      <c r="BH16" s="128" t="s">
        <v>692</v>
      </c>
      <c r="BI16" s="128" t="s">
        <v>707</v>
      </c>
      <c r="BJ16" s="128" t="s">
        <v>707</v>
      </c>
      <c r="BK16" s="128">
        <v>1</v>
      </c>
      <c r="BL16" s="131">
        <v>5.2631578947368425</v>
      </c>
      <c r="BM16" s="128">
        <v>0</v>
      </c>
      <c r="BN16" s="131">
        <v>0</v>
      </c>
      <c r="BO16" s="128">
        <v>0</v>
      </c>
      <c r="BP16" s="131">
        <v>0</v>
      </c>
      <c r="BQ16" s="128">
        <v>18</v>
      </c>
      <c r="BR16" s="131">
        <v>94.73684210526316</v>
      </c>
      <c r="BS16" s="128">
        <v>19</v>
      </c>
      <c r="BT16" s="2"/>
      <c r="BU16" s="3"/>
      <c r="BV16" s="3"/>
      <c r="BW16" s="3"/>
      <c r="BX16" s="3"/>
    </row>
    <row r="17" spans="1:76" ht="15">
      <c r="A17" s="14" t="s">
        <v>224</v>
      </c>
      <c r="B17" s="15"/>
      <c r="C17" s="15" t="s">
        <v>64</v>
      </c>
      <c r="D17" s="93">
        <v>163.67177537843557</v>
      </c>
      <c r="E17" s="81"/>
      <c r="F17" s="112" t="s">
        <v>432</v>
      </c>
      <c r="G17" s="15"/>
      <c r="H17" s="16" t="s">
        <v>224</v>
      </c>
      <c r="I17" s="66"/>
      <c r="J17" s="66"/>
      <c r="K17" s="114" t="s">
        <v>466</v>
      </c>
      <c r="L17" s="94">
        <v>1</v>
      </c>
      <c r="M17" s="95">
        <v>3267.04150390625</v>
      </c>
      <c r="N17" s="95">
        <v>9566.8671875</v>
      </c>
      <c r="O17" s="77"/>
      <c r="P17" s="96"/>
      <c r="Q17" s="96"/>
      <c r="R17" s="97"/>
      <c r="S17" s="51">
        <v>1</v>
      </c>
      <c r="T17" s="51">
        <v>1</v>
      </c>
      <c r="U17" s="52">
        <v>0</v>
      </c>
      <c r="V17" s="52">
        <v>0.111111</v>
      </c>
      <c r="W17" s="52">
        <v>0.111111</v>
      </c>
      <c r="X17" s="52">
        <v>0.52143</v>
      </c>
      <c r="Y17" s="52">
        <v>0</v>
      </c>
      <c r="Z17" s="52">
        <v>1</v>
      </c>
      <c r="AA17" s="82">
        <v>17</v>
      </c>
      <c r="AB17" s="82"/>
      <c r="AC17" s="98"/>
      <c r="AD17" s="85" t="s">
        <v>367</v>
      </c>
      <c r="AE17" s="85">
        <v>353</v>
      </c>
      <c r="AF17" s="85">
        <v>156</v>
      </c>
      <c r="AG17" s="85">
        <v>2993</v>
      </c>
      <c r="AH17" s="85">
        <v>3837</v>
      </c>
      <c r="AI17" s="85"/>
      <c r="AJ17" s="85" t="s">
        <v>384</v>
      </c>
      <c r="AK17" s="85"/>
      <c r="AL17" s="89" t="s">
        <v>403</v>
      </c>
      <c r="AM17" s="85"/>
      <c r="AN17" s="87">
        <v>42616.48111111111</v>
      </c>
      <c r="AO17" s="89" t="s">
        <v>416</v>
      </c>
      <c r="AP17" s="85" t="b">
        <v>1</v>
      </c>
      <c r="AQ17" s="85" t="b">
        <v>0</v>
      </c>
      <c r="AR17" s="85" t="b">
        <v>1</v>
      </c>
      <c r="AS17" s="85"/>
      <c r="AT17" s="85">
        <v>0</v>
      </c>
      <c r="AU17" s="85"/>
      <c r="AV17" s="85" t="b">
        <v>0</v>
      </c>
      <c r="AW17" s="85" t="s">
        <v>434</v>
      </c>
      <c r="AX17" s="89" t="s">
        <v>449</v>
      </c>
      <c r="AY17" s="85" t="s">
        <v>66</v>
      </c>
      <c r="AZ17" s="85" t="str">
        <f>REPLACE(INDEX(GroupVertices[Group],MATCH(Vertices[[#This Row],[Vertex]],GroupVertices[Vertex],0)),1,1,"")</f>
        <v>1</v>
      </c>
      <c r="BA17" s="51"/>
      <c r="BB17" s="51"/>
      <c r="BC17" s="51"/>
      <c r="BD17" s="51"/>
      <c r="BE17" s="51" t="s">
        <v>254</v>
      </c>
      <c r="BF17" s="51" t="s">
        <v>254</v>
      </c>
      <c r="BG17" s="128" t="s">
        <v>694</v>
      </c>
      <c r="BH17" s="128" t="s">
        <v>694</v>
      </c>
      <c r="BI17" s="128" t="s">
        <v>709</v>
      </c>
      <c r="BJ17" s="128" t="s">
        <v>709</v>
      </c>
      <c r="BK17" s="128">
        <v>1</v>
      </c>
      <c r="BL17" s="131">
        <v>6.666666666666667</v>
      </c>
      <c r="BM17" s="128">
        <v>0</v>
      </c>
      <c r="BN17" s="131">
        <v>0</v>
      </c>
      <c r="BO17" s="128">
        <v>0</v>
      </c>
      <c r="BP17" s="131">
        <v>0</v>
      </c>
      <c r="BQ17" s="128">
        <v>14</v>
      </c>
      <c r="BR17" s="131">
        <v>93.33333333333333</v>
      </c>
      <c r="BS17" s="128">
        <v>15</v>
      </c>
      <c r="BT17" s="2"/>
      <c r="BU17" s="3"/>
      <c r="BV17" s="3"/>
      <c r="BW17" s="3"/>
      <c r="BX17" s="3"/>
    </row>
    <row r="18" spans="1:76" ht="15">
      <c r="A18" s="14" t="s">
        <v>226</v>
      </c>
      <c r="B18" s="15"/>
      <c r="C18" s="15" t="s">
        <v>64</v>
      </c>
      <c r="D18" s="93">
        <v>185.45003841643415</v>
      </c>
      <c r="E18" s="81"/>
      <c r="F18" s="112" t="s">
        <v>274</v>
      </c>
      <c r="G18" s="15"/>
      <c r="H18" s="16" t="s">
        <v>226</v>
      </c>
      <c r="I18" s="66"/>
      <c r="J18" s="66"/>
      <c r="K18" s="114" t="s">
        <v>467</v>
      </c>
      <c r="L18" s="94">
        <v>1</v>
      </c>
      <c r="M18" s="95">
        <v>8987.0810546875</v>
      </c>
      <c r="N18" s="95">
        <v>3705.51171875</v>
      </c>
      <c r="O18" s="77"/>
      <c r="P18" s="96"/>
      <c r="Q18" s="96"/>
      <c r="R18" s="97"/>
      <c r="S18" s="51">
        <v>0</v>
      </c>
      <c r="T18" s="51">
        <v>1</v>
      </c>
      <c r="U18" s="52">
        <v>0</v>
      </c>
      <c r="V18" s="52">
        <v>0.333333</v>
      </c>
      <c r="W18" s="52">
        <v>0</v>
      </c>
      <c r="X18" s="52">
        <v>0.638281</v>
      </c>
      <c r="Y18" s="52">
        <v>0</v>
      </c>
      <c r="Z18" s="52">
        <v>0</v>
      </c>
      <c r="AA18" s="82">
        <v>18</v>
      </c>
      <c r="AB18" s="82"/>
      <c r="AC18" s="98"/>
      <c r="AD18" s="85" t="s">
        <v>368</v>
      </c>
      <c r="AE18" s="85">
        <v>2459</v>
      </c>
      <c r="AF18" s="85">
        <v>2084</v>
      </c>
      <c r="AG18" s="85">
        <v>10788</v>
      </c>
      <c r="AH18" s="85">
        <v>8830</v>
      </c>
      <c r="AI18" s="85"/>
      <c r="AJ18" s="85" t="s">
        <v>385</v>
      </c>
      <c r="AK18" s="85" t="s">
        <v>396</v>
      </c>
      <c r="AL18" s="85"/>
      <c r="AM18" s="85"/>
      <c r="AN18" s="87">
        <v>40551.594722222224</v>
      </c>
      <c r="AO18" s="89" t="s">
        <v>417</v>
      </c>
      <c r="AP18" s="85" t="b">
        <v>0</v>
      </c>
      <c r="AQ18" s="85" t="b">
        <v>0</v>
      </c>
      <c r="AR18" s="85" t="b">
        <v>1</v>
      </c>
      <c r="AS18" s="85"/>
      <c r="AT18" s="85">
        <v>19</v>
      </c>
      <c r="AU18" s="89" t="s">
        <v>424</v>
      </c>
      <c r="AV18" s="85" t="b">
        <v>0</v>
      </c>
      <c r="AW18" s="85" t="s">
        <v>434</v>
      </c>
      <c r="AX18" s="89" t="s">
        <v>450</v>
      </c>
      <c r="AY18" s="85" t="s">
        <v>66</v>
      </c>
      <c r="AZ18" s="85" t="str">
        <f>REPLACE(INDEX(GroupVertices[Group],MATCH(Vertices[[#This Row],[Vertex]],GroupVertices[Vertex],0)),1,1,"")</f>
        <v>3</v>
      </c>
      <c r="BA18" s="51"/>
      <c r="BB18" s="51"/>
      <c r="BC18" s="51"/>
      <c r="BD18" s="51"/>
      <c r="BE18" s="51" t="s">
        <v>255</v>
      </c>
      <c r="BF18" s="51" t="s">
        <v>255</v>
      </c>
      <c r="BG18" s="128" t="s">
        <v>688</v>
      </c>
      <c r="BH18" s="128" t="s">
        <v>688</v>
      </c>
      <c r="BI18" s="128" t="s">
        <v>703</v>
      </c>
      <c r="BJ18" s="128" t="s">
        <v>703</v>
      </c>
      <c r="BK18" s="128">
        <v>4</v>
      </c>
      <c r="BL18" s="131">
        <v>22.22222222222222</v>
      </c>
      <c r="BM18" s="128">
        <v>0</v>
      </c>
      <c r="BN18" s="131">
        <v>0</v>
      </c>
      <c r="BO18" s="128">
        <v>0</v>
      </c>
      <c r="BP18" s="131">
        <v>0</v>
      </c>
      <c r="BQ18" s="128">
        <v>14</v>
      </c>
      <c r="BR18" s="131">
        <v>77.77777777777777</v>
      </c>
      <c r="BS18" s="128">
        <v>18</v>
      </c>
      <c r="BT18" s="2"/>
      <c r="BU18" s="3"/>
      <c r="BV18" s="3"/>
      <c r="BW18" s="3"/>
      <c r="BX18" s="3"/>
    </row>
    <row r="19" spans="1:76" ht="15">
      <c r="A19" s="99" t="s">
        <v>227</v>
      </c>
      <c r="B19" s="100"/>
      <c r="C19" s="100" t="s">
        <v>64</v>
      </c>
      <c r="D19" s="101">
        <v>173.1828217881839</v>
      </c>
      <c r="E19" s="102"/>
      <c r="F19" s="113" t="s">
        <v>433</v>
      </c>
      <c r="G19" s="100"/>
      <c r="H19" s="103" t="s">
        <v>227</v>
      </c>
      <c r="I19" s="104"/>
      <c r="J19" s="104"/>
      <c r="K19" s="115" t="s">
        <v>468</v>
      </c>
      <c r="L19" s="105">
        <v>1</v>
      </c>
      <c r="M19" s="106">
        <v>243.15306091308594</v>
      </c>
      <c r="N19" s="106">
        <v>8347.23046875</v>
      </c>
      <c r="O19" s="107"/>
      <c r="P19" s="108"/>
      <c r="Q19" s="108"/>
      <c r="R19" s="109"/>
      <c r="S19" s="51">
        <v>0</v>
      </c>
      <c r="T19" s="51">
        <v>1</v>
      </c>
      <c r="U19" s="52">
        <v>0</v>
      </c>
      <c r="V19" s="52">
        <v>0.111111</v>
      </c>
      <c r="W19" s="52">
        <v>0.111111</v>
      </c>
      <c r="X19" s="52">
        <v>0.52143</v>
      </c>
      <c r="Y19" s="52">
        <v>0</v>
      </c>
      <c r="Z19" s="52">
        <v>0</v>
      </c>
      <c r="AA19" s="110">
        <v>19</v>
      </c>
      <c r="AB19" s="110"/>
      <c r="AC19" s="111"/>
      <c r="AD19" s="85" t="s">
        <v>369</v>
      </c>
      <c r="AE19" s="85">
        <v>1022</v>
      </c>
      <c r="AF19" s="85">
        <v>998</v>
      </c>
      <c r="AG19" s="85">
        <v>22285</v>
      </c>
      <c r="AH19" s="85">
        <v>5</v>
      </c>
      <c r="AI19" s="85"/>
      <c r="AJ19" s="85" t="s">
        <v>386</v>
      </c>
      <c r="AK19" s="85" t="s">
        <v>397</v>
      </c>
      <c r="AL19" s="85"/>
      <c r="AM19" s="85"/>
      <c r="AN19" s="87">
        <v>43366.198217592595</v>
      </c>
      <c r="AO19" s="89" t="s">
        <v>418</v>
      </c>
      <c r="AP19" s="85" t="b">
        <v>1</v>
      </c>
      <c r="AQ19" s="85" t="b">
        <v>0</v>
      </c>
      <c r="AR19" s="85" t="b">
        <v>1</v>
      </c>
      <c r="AS19" s="85"/>
      <c r="AT19" s="85">
        <v>6</v>
      </c>
      <c r="AU19" s="85"/>
      <c r="AV19" s="85" t="b">
        <v>0</v>
      </c>
      <c r="AW19" s="85" t="s">
        <v>434</v>
      </c>
      <c r="AX19" s="89" t="s">
        <v>451</v>
      </c>
      <c r="AY19" s="85" t="s">
        <v>66</v>
      </c>
      <c r="AZ19" s="85" t="str">
        <f>REPLACE(INDEX(GroupVertices[Group],MATCH(Vertices[[#This Row],[Vertex]],GroupVertices[Vertex],0)),1,1,"")</f>
        <v>1</v>
      </c>
      <c r="BA19" s="51"/>
      <c r="BB19" s="51"/>
      <c r="BC19" s="51"/>
      <c r="BD19" s="51"/>
      <c r="BE19" s="51" t="s">
        <v>254</v>
      </c>
      <c r="BF19" s="51" t="s">
        <v>254</v>
      </c>
      <c r="BG19" s="128" t="s">
        <v>695</v>
      </c>
      <c r="BH19" s="128" t="s">
        <v>695</v>
      </c>
      <c r="BI19" s="128" t="s">
        <v>710</v>
      </c>
      <c r="BJ19" s="128" t="s">
        <v>710</v>
      </c>
      <c r="BK19" s="128">
        <v>0</v>
      </c>
      <c r="BL19" s="131">
        <v>0</v>
      </c>
      <c r="BM19" s="128">
        <v>0</v>
      </c>
      <c r="BN19" s="131">
        <v>0</v>
      </c>
      <c r="BO19" s="128">
        <v>0</v>
      </c>
      <c r="BP19" s="131">
        <v>0</v>
      </c>
      <c r="BQ19" s="128">
        <v>15</v>
      </c>
      <c r="BR19" s="131">
        <v>100</v>
      </c>
      <c r="BS19" s="128">
        <v>15</v>
      </c>
      <c r="BT19" s="2"/>
      <c r="BU19" s="3"/>
      <c r="BV19" s="3"/>
      <c r="BW19" s="3"/>
      <c r="BX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hyperlinks>
    <hyperlink ref="AL7" r:id="rId1" display="https://t.co/pBFDHSBmqA"/>
    <hyperlink ref="AL8" r:id="rId2" display="https://t.co/5cuIQcsf3N"/>
    <hyperlink ref="AL14" r:id="rId3" display="https://t.co/I7K7H9HWyn"/>
    <hyperlink ref="AL15" r:id="rId4" display="https://t.co/Oaeqp32FDf"/>
    <hyperlink ref="AL16" r:id="rId5" display="https://t.co/fucNg21Cnc"/>
    <hyperlink ref="AL17" r:id="rId6" display="https://www.smule.com/recording/idina-menzel-from-disneys-frozen-let-it-go/1383157451_1733925280/ens"/>
    <hyperlink ref="AO3" r:id="rId7" display="https://pbs.twimg.com/profile_banners/35721190/1463133137"/>
    <hyperlink ref="AO6" r:id="rId8" display="https://pbs.twimg.com/profile_banners/3882077653/1572830579"/>
    <hyperlink ref="AO7" r:id="rId9" display="https://pbs.twimg.com/profile_banners/103550181/1566886572"/>
    <hyperlink ref="AO8" r:id="rId10" display="https://pbs.twimg.com/profile_banners/1160287989588733953/1566035952"/>
    <hyperlink ref="AO9" r:id="rId11" display="https://pbs.twimg.com/profile_banners/2977694038/1566908379"/>
    <hyperlink ref="AO10" r:id="rId12" display="https://pbs.twimg.com/profile_banners/3117185813/1436586334"/>
    <hyperlink ref="AO11" r:id="rId13" display="https://pbs.twimg.com/profile_banners/348211642/1403569952"/>
    <hyperlink ref="AO13" r:id="rId14" display="https://pbs.twimg.com/profile_banners/840644042719399936/1489812311"/>
    <hyperlink ref="AO14" r:id="rId15" display="https://pbs.twimg.com/profile_banners/339919941/1565323340"/>
    <hyperlink ref="AO15" r:id="rId16" display="https://pbs.twimg.com/profile_banners/14164297/1485550174"/>
    <hyperlink ref="AO16" r:id="rId17" display="https://pbs.twimg.com/profile_banners/19612753/1553013734"/>
    <hyperlink ref="AO17" r:id="rId18" display="https://pbs.twimg.com/profile_banners/772034606144983040/1507882162"/>
    <hyperlink ref="AO18" r:id="rId19" display="https://pbs.twimg.com/profile_banners/235559330/1480710637"/>
    <hyperlink ref="AO19" r:id="rId20" display="https://pbs.twimg.com/profile_banners/1043722986828836864/1545432179"/>
    <hyperlink ref="AU3" r:id="rId21" display="http://abs.twimg.com/images/themes/theme19/bg.gif"/>
    <hyperlink ref="AU6" r:id="rId22" display="http://abs.twimg.com/images/themes/theme1/bg.png"/>
    <hyperlink ref="AU7" r:id="rId23" display="http://abs.twimg.com/images/themes/theme4/bg.gif"/>
    <hyperlink ref="AU9" r:id="rId24" display="http://abs.twimg.com/images/themes/theme1/bg.png"/>
    <hyperlink ref="AU10" r:id="rId25" display="http://abs.twimg.com/images/themes/theme1/bg.png"/>
    <hyperlink ref="AU11" r:id="rId26" display="http://abs.twimg.com/images/themes/theme19/bg.gif"/>
    <hyperlink ref="AU14" r:id="rId27" display="http://abs.twimg.com/images/themes/theme13/bg.gif"/>
    <hyperlink ref="AU15" r:id="rId28" display="http://abs.twimg.com/images/themes/theme14/bg.gif"/>
    <hyperlink ref="AU16" r:id="rId29" display="http://abs.twimg.com/images/themes/theme14/bg.gif"/>
    <hyperlink ref="AU18" r:id="rId30" display="http://abs.twimg.com/images/themes/theme10/bg.gif"/>
    <hyperlink ref="F3" r:id="rId31" display="http://pbs.twimg.com/profile_images/882906503128031232/eXj44TqJ_normal.jpg"/>
    <hyperlink ref="F4" r:id="rId32" display="http://pbs.twimg.com/profile_images/1160208478469808128/UOCI_Let_normal.jpg"/>
    <hyperlink ref="F5" r:id="rId33" display="http://pbs.twimg.com/profile_images/1157660996393197569/p-Bnon3p_normal.jpg"/>
    <hyperlink ref="F6" r:id="rId34" display="http://pbs.twimg.com/profile_images/1112903143044468736/kYX8FghC_normal.jpg"/>
    <hyperlink ref="F7" r:id="rId35" display="http://pbs.twimg.com/profile_images/1154282406033018881/kCJr-tRP_normal.png"/>
    <hyperlink ref="F8" r:id="rId36" display="http://pbs.twimg.com/profile_images/1162665138564079618/I74W0Vcx_normal.jpg"/>
    <hyperlink ref="F9" r:id="rId37" display="http://pbs.twimg.com/profile_images/1169915349585862656/2YftyKPm_normal.jpg"/>
    <hyperlink ref="F10" r:id="rId38" display="http://pbs.twimg.com/profile_images/618478053837139968/NGI7tTaA_normal.jpg"/>
    <hyperlink ref="F11" r:id="rId39" display="http://pbs.twimg.com/profile_images/707178876850409472/n1m0NccN_normal.jpg"/>
    <hyperlink ref="F12" r:id="rId40" display="http://pbs.twimg.com/profile_images/1175915693595930625/tqbgIQCr_normal.jpg"/>
    <hyperlink ref="F13" r:id="rId41" display="http://pbs.twimg.com/profile_images/842957932463620096/VMYTGfjD_normal.jpg"/>
    <hyperlink ref="F14" r:id="rId42" display="http://pbs.twimg.com/profile_images/1034502335672737792/c9ln_mNt_normal.jpg"/>
    <hyperlink ref="F15" r:id="rId43" display="http://pbs.twimg.com/profile_images/971518376076984320/eQdX_nIQ_normal.jpg"/>
    <hyperlink ref="F16" r:id="rId44" display="http://pbs.twimg.com/profile_images/1154880080683905024/0RLIBFet_normal.jpg"/>
    <hyperlink ref="F17" r:id="rId45" display="http://pbs.twimg.com/profile_images/1148900021519167488/KJfjgDzP_normal.jpg"/>
    <hyperlink ref="F18" r:id="rId46" display="http://pbs.twimg.com/profile_images/645482549272313856/VDymfuDB_normal.jpg"/>
    <hyperlink ref="F19" r:id="rId47" display="http://pbs.twimg.com/profile_images/1129554235941462017/0QX4yZE1_normal.jpg"/>
    <hyperlink ref="AX3" r:id="rId48" display="https://twitter.com/thecoolzephyr"/>
    <hyperlink ref="AX4" r:id="rId49" display="https://twitter.com/paulapuckett16"/>
    <hyperlink ref="AX5" r:id="rId50" display="https://twitter.com/shannonwarfiel3"/>
    <hyperlink ref="AX6" r:id="rId51" display="https://twitter.com/hustlernature"/>
    <hyperlink ref="AX7" r:id="rId52" display="https://twitter.com/crowdfire"/>
    <hyperlink ref="AX8" r:id="rId53" display="https://twitter.com/janettebolton15"/>
    <hyperlink ref="AX9" r:id="rId54" display="https://twitter.com/genuine_lerato"/>
    <hyperlink ref="AX10" r:id="rId55" display="https://twitter.com/kamohelo_mosia"/>
    <hyperlink ref="AX11" r:id="rId56" display="https://twitter.com/th3songwriter"/>
    <hyperlink ref="AX12" r:id="rId57" display="https://twitter.com/th3songwrit3r"/>
    <hyperlink ref="AX13" r:id="rId58" display="https://twitter.com/tracy19671"/>
    <hyperlink ref="AX14" r:id="rId59" display="https://twitter.com/askjudihays"/>
    <hyperlink ref="AX15" r:id="rId60" display="https://twitter.com/madalynsklar"/>
    <hyperlink ref="AX16" r:id="rId61" display="https://twitter.com/joanarssousa"/>
    <hyperlink ref="AX17" r:id="rId62" display="https://twitter.com/janvijoyce"/>
    <hyperlink ref="AX18" r:id="rId63" display="https://twitter.com/natyssb"/>
    <hyperlink ref="AX19" r:id="rId64" display="https://twitter.com/f_bin_rshash"/>
  </hyperlinks>
  <printOptions/>
  <pageMargins left="0.7" right="0.7" top="0.75" bottom="0.75" header="0.3" footer="0.3"/>
  <pageSetup horizontalDpi="600" verticalDpi="600" orientation="portrait" r:id="rId68"/>
  <legacyDrawing r:id="rId66"/>
  <tableParts>
    <tablePart r:id="rId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530</v>
      </c>
      <c r="Z2" s="13" t="s">
        <v>537</v>
      </c>
      <c r="AA2" s="13" t="s">
        <v>559</v>
      </c>
      <c r="AB2" s="13" t="s">
        <v>604</v>
      </c>
      <c r="AC2" s="13" t="s">
        <v>649</v>
      </c>
      <c r="AD2" s="13" t="s">
        <v>664</v>
      </c>
      <c r="AE2" s="13" t="s">
        <v>666</v>
      </c>
      <c r="AF2" s="13" t="s">
        <v>672</v>
      </c>
      <c r="AG2" s="67" t="s">
        <v>738</v>
      </c>
      <c r="AH2" s="67" t="s">
        <v>739</v>
      </c>
      <c r="AI2" s="67" t="s">
        <v>740</v>
      </c>
      <c r="AJ2" s="67" t="s">
        <v>741</v>
      </c>
      <c r="AK2" s="67" t="s">
        <v>742</v>
      </c>
      <c r="AL2" s="67" t="s">
        <v>743</v>
      </c>
      <c r="AM2" s="67" t="s">
        <v>744</v>
      </c>
      <c r="AN2" s="67" t="s">
        <v>745</v>
      </c>
      <c r="AO2" s="67" t="s">
        <v>748</v>
      </c>
    </row>
    <row r="3" spans="1:41" ht="15">
      <c r="A3" s="125" t="s">
        <v>508</v>
      </c>
      <c r="B3" s="126" t="s">
        <v>512</v>
      </c>
      <c r="C3" s="126" t="s">
        <v>56</v>
      </c>
      <c r="D3" s="117"/>
      <c r="E3" s="116"/>
      <c r="F3" s="118" t="s">
        <v>788</v>
      </c>
      <c r="G3" s="119"/>
      <c r="H3" s="119"/>
      <c r="I3" s="120">
        <v>3</v>
      </c>
      <c r="J3" s="121"/>
      <c r="K3" s="51">
        <v>6</v>
      </c>
      <c r="L3" s="51">
        <v>7</v>
      </c>
      <c r="M3" s="51">
        <v>2</v>
      </c>
      <c r="N3" s="51">
        <v>9</v>
      </c>
      <c r="O3" s="51">
        <v>1</v>
      </c>
      <c r="P3" s="52">
        <v>0.16666666666666666</v>
      </c>
      <c r="Q3" s="52">
        <v>0.2857142857142857</v>
      </c>
      <c r="R3" s="51">
        <v>1</v>
      </c>
      <c r="S3" s="51">
        <v>0</v>
      </c>
      <c r="T3" s="51">
        <v>6</v>
      </c>
      <c r="U3" s="51">
        <v>9</v>
      </c>
      <c r="V3" s="51">
        <v>2</v>
      </c>
      <c r="W3" s="52">
        <v>1.333333</v>
      </c>
      <c r="X3" s="52">
        <v>0.23333333333333334</v>
      </c>
      <c r="Y3" s="85"/>
      <c r="Z3" s="85"/>
      <c r="AA3" s="85" t="s">
        <v>254</v>
      </c>
      <c r="AB3" s="91" t="s">
        <v>605</v>
      </c>
      <c r="AC3" s="91" t="s">
        <v>650</v>
      </c>
      <c r="AD3" s="91" t="s">
        <v>665</v>
      </c>
      <c r="AE3" s="91" t="s">
        <v>665</v>
      </c>
      <c r="AF3" s="91" t="s">
        <v>673</v>
      </c>
      <c r="AG3" s="128">
        <v>4</v>
      </c>
      <c r="AH3" s="131">
        <v>3.883495145631068</v>
      </c>
      <c r="AI3" s="128">
        <v>0</v>
      </c>
      <c r="AJ3" s="131">
        <v>0</v>
      </c>
      <c r="AK3" s="128">
        <v>0</v>
      </c>
      <c r="AL3" s="131">
        <v>0</v>
      </c>
      <c r="AM3" s="128">
        <v>99</v>
      </c>
      <c r="AN3" s="131">
        <v>96.11650485436893</v>
      </c>
      <c r="AO3" s="128">
        <v>103</v>
      </c>
    </row>
    <row r="4" spans="1:41" ht="15">
      <c r="A4" s="125" t="s">
        <v>509</v>
      </c>
      <c r="B4" s="126" t="s">
        <v>513</v>
      </c>
      <c r="C4" s="126" t="s">
        <v>56</v>
      </c>
      <c r="D4" s="122"/>
      <c r="E4" s="100"/>
      <c r="F4" s="103" t="s">
        <v>789</v>
      </c>
      <c r="G4" s="107"/>
      <c r="H4" s="107"/>
      <c r="I4" s="123">
        <v>4</v>
      </c>
      <c r="J4" s="110"/>
      <c r="K4" s="51">
        <v>5</v>
      </c>
      <c r="L4" s="51">
        <v>5</v>
      </c>
      <c r="M4" s="51">
        <v>0</v>
      </c>
      <c r="N4" s="51">
        <v>5</v>
      </c>
      <c r="O4" s="51">
        <v>5</v>
      </c>
      <c r="P4" s="52" t="s">
        <v>519</v>
      </c>
      <c r="Q4" s="52" t="s">
        <v>519</v>
      </c>
      <c r="R4" s="51">
        <v>5</v>
      </c>
      <c r="S4" s="51">
        <v>5</v>
      </c>
      <c r="T4" s="51">
        <v>1</v>
      </c>
      <c r="U4" s="51">
        <v>1</v>
      </c>
      <c r="V4" s="51">
        <v>0</v>
      </c>
      <c r="W4" s="52">
        <v>0</v>
      </c>
      <c r="X4" s="52">
        <v>0</v>
      </c>
      <c r="Y4" s="85" t="s">
        <v>531</v>
      </c>
      <c r="Z4" s="85" t="s">
        <v>251</v>
      </c>
      <c r="AA4" s="85" t="s">
        <v>560</v>
      </c>
      <c r="AB4" s="91" t="s">
        <v>606</v>
      </c>
      <c r="AC4" s="91" t="s">
        <v>651</v>
      </c>
      <c r="AD4" s="91"/>
      <c r="AE4" s="91"/>
      <c r="AF4" s="91" t="s">
        <v>674</v>
      </c>
      <c r="AG4" s="128">
        <v>1</v>
      </c>
      <c r="AH4" s="131">
        <v>1.8867924528301887</v>
      </c>
      <c r="AI4" s="128">
        <v>3</v>
      </c>
      <c r="AJ4" s="131">
        <v>5.660377358490566</v>
      </c>
      <c r="AK4" s="128">
        <v>0</v>
      </c>
      <c r="AL4" s="131">
        <v>0</v>
      </c>
      <c r="AM4" s="128">
        <v>49</v>
      </c>
      <c r="AN4" s="131">
        <v>92.45283018867924</v>
      </c>
      <c r="AO4" s="128">
        <v>53</v>
      </c>
    </row>
    <row r="5" spans="1:41" ht="15">
      <c r="A5" s="125" t="s">
        <v>510</v>
      </c>
      <c r="B5" s="126" t="s">
        <v>514</v>
      </c>
      <c r="C5" s="126" t="s">
        <v>56</v>
      </c>
      <c r="D5" s="122"/>
      <c r="E5" s="100"/>
      <c r="F5" s="103" t="s">
        <v>790</v>
      </c>
      <c r="G5" s="107"/>
      <c r="H5" s="107"/>
      <c r="I5" s="123">
        <v>5</v>
      </c>
      <c r="J5" s="110"/>
      <c r="K5" s="51">
        <v>3</v>
      </c>
      <c r="L5" s="51">
        <v>3</v>
      </c>
      <c r="M5" s="51">
        <v>0</v>
      </c>
      <c r="N5" s="51">
        <v>3</v>
      </c>
      <c r="O5" s="51">
        <v>1</v>
      </c>
      <c r="P5" s="52">
        <v>0</v>
      </c>
      <c r="Q5" s="52">
        <v>0</v>
      </c>
      <c r="R5" s="51">
        <v>1</v>
      </c>
      <c r="S5" s="51">
        <v>0</v>
      </c>
      <c r="T5" s="51">
        <v>3</v>
      </c>
      <c r="U5" s="51">
        <v>3</v>
      </c>
      <c r="V5" s="51">
        <v>2</v>
      </c>
      <c r="W5" s="52">
        <v>0.888889</v>
      </c>
      <c r="X5" s="52">
        <v>0.3333333333333333</v>
      </c>
      <c r="Y5" s="85"/>
      <c r="Z5" s="85"/>
      <c r="AA5" s="85" t="s">
        <v>258</v>
      </c>
      <c r="AB5" s="91" t="s">
        <v>607</v>
      </c>
      <c r="AC5" s="91" t="s">
        <v>652</v>
      </c>
      <c r="AD5" s="91"/>
      <c r="AE5" s="91" t="s">
        <v>225</v>
      </c>
      <c r="AF5" s="91" t="s">
        <v>675</v>
      </c>
      <c r="AG5" s="128">
        <v>12</v>
      </c>
      <c r="AH5" s="131">
        <v>22.22222222222222</v>
      </c>
      <c r="AI5" s="128">
        <v>0</v>
      </c>
      <c r="AJ5" s="131">
        <v>0</v>
      </c>
      <c r="AK5" s="128">
        <v>0</v>
      </c>
      <c r="AL5" s="131">
        <v>0</v>
      </c>
      <c r="AM5" s="128">
        <v>42</v>
      </c>
      <c r="AN5" s="131">
        <v>77.77777777777777</v>
      </c>
      <c r="AO5" s="128">
        <v>54</v>
      </c>
    </row>
    <row r="6" spans="1:41" ht="15">
      <c r="A6" s="125" t="s">
        <v>511</v>
      </c>
      <c r="B6" s="126" t="s">
        <v>515</v>
      </c>
      <c r="C6" s="126" t="s">
        <v>56</v>
      </c>
      <c r="D6" s="122"/>
      <c r="E6" s="100"/>
      <c r="F6" s="103" t="s">
        <v>791</v>
      </c>
      <c r="G6" s="107"/>
      <c r="H6" s="107"/>
      <c r="I6" s="123">
        <v>6</v>
      </c>
      <c r="J6" s="110"/>
      <c r="K6" s="51">
        <v>3</v>
      </c>
      <c r="L6" s="51">
        <v>3</v>
      </c>
      <c r="M6" s="51">
        <v>0</v>
      </c>
      <c r="N6" s="51">
        <v>3</v>
      </c>
      <c r="O6" s="51">
        <v>1</v>
      </c>
      <c r="P6" s="52">
        <v>0</v>
      </c>
      <c r="Q6" s="52">
        <v>0</v>
      </c>
      <c r="R6" s="51">
        <v>1</v>
      </c>
      <c r="S6" s="51">
        <v>0</v>
      </c>
      <c r="T6" s="51">
        <v>3</v>
      </c>
      <c r="U6" s="51">
        <v>3</v>
      </c>
      <c r="V6" s="51">
        <v>2</v>
      </c>
      <c r="W6" s="52">
        <v>0.888889</v>
      </c>
      <c r="X6" s="52">
        <v>0.3333333333333333</v>
      </c>
      <c r="Y6" s="85" t="s">
        <v>250</v>
      </c>
      <c r="Z6" s="85" t="s">
        <v>252</v>
      </c>
      <c r="AA6" s="85" t="s">
        <v>257</v>
      </c>
      <c r="AB6" s="91" t="s">
        <v>608</v>
      </c>
      <c r="AC6" s="91" t="s">
        <v>653</v>
      </c>
      <c r="AD6" s="91"/>
      <c r="AE6" s="91" t="s">
        <v>222</v>
      </c>
      <c r="AF6" s="91" t="s">
        <v>676</v>
      </c>
      <c r="AG6" s="128">
        <v>3</v>
      </c>
      <c r="AH6" s="131">
        <v>5.660377358490566</v>
      </c>
      <c r="AI6" s="128">
        <v>0</v>
      </c>
      <c r="AJ6" s="131">
        <v>0</v>
      </c>
      <c r="AK6" s="128">
        <v>0</v>
      </c>
      <c r="AL6" s="131">
        <v>0</v>
      </c>
      <c r="AM6" s="128">
        <v>50</v>
      </c>
      <c r="AN6" s="131">
        <v>94.33962264150944</v>
      </c>
      <c r="AO6" s="128">
        <v>53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508</v>
      </c>
      <c r="B2" s="91" t="s">
        <v>227</v>
      </c>
      <c r="C2" s="85">
        <f>VLOOKUP(GroupVertices[[#This Row],[Vertex]],Vertices[],MATCH("ID",Vertices[[#Headers],[Vertex]:[Vertex Content Word Count]],0),FALSE)</f>
        <v>19</v>
      </c>
    </row>
    <row r="3" spans="1:3" ht="15">
      <c r="A3" s="85" t="s">
        <v>508</v>
      </c>
      <c r="B3" s="91" t="s">
        <v>218</v>
      </c>
      <c r="C3" s="85">
        <f>VLOOKUP(GroupVertices[[#This Row],[Vertex]],Vertices[],MATCH("ID",Vertices[[#Headers],[Vertex]:[Vertex Content Word Count]],0),FALSE)</f>
        <v>7</v>
      </c>
    </row>
    <row r="4" spans="1:3" ht="15">
      <c r="A4" s="85" t="s">
        <v>508</v>
      </c>
      <c r="B4" s="91" t="s">
        <v>224</v>
      </c>
      <c r="C4" s="85">
        <f>VLOOKUP(GroupVertices[[#This Row],[Vertex]],Vertices[],MATCH("ID",Vertices[[#Headers],[Vertex]:[Vertex Content Word Count]],0),FALSE)</f>
        <v>17</v>
      </c>
    </row>
    <row r="5" spans="1:3" ht="15">
      <c r="A5" s="85" t="s">
        <v>508</v>
      </c>
      <c r="B5" s="91" t="s">
        <v>219</v>
      </c>
      <c r="C5" s="85">
        <f>VLOOKUP(GroupVertices[[#This Row],[Vertex]],Vertices[],MATCH("ID",Vertices[[#Headers],[Vertex]:[Vertex Content Word Count]],0),FALSE)</f>
        <v>12</v>
      </c>
    </row>
    <row r="6" spans="1:3" ht="15">
      <c r="A6" s="85" t="s">
        <v>508</v>
      </c>
      <c r="B6" s="91" t="s">
        <v>228</v>
      </c>
      <c r="C6" s="85">
        <f>VLOOKUP(GroupVertices[[#This Row],[Vertex]],Vertices[],MATCH("ID",Vertices[[#Headers],[Vertex]:[Vertex Content Word Count]],0),FALSE)</f>
        <v>11</v>
      </c>
    </row>
    <row r="7" spans="1:3" ht="15">
      <c r="A7" s="85" t="s">
        <v>508</v>
      </c>
      <c r="B7" s="91" t="s">
        <v>215</v>
      </c>
      <c r="C7" s="85">
        <f>VLOOKUP(GroupVertices[[#This Row],[Vertex]],Vertices[],MATCH("ID",Vertices[[#Headers],[Vertex]:[Vertex Content Word Count]],0),FALSE)</f>
        <v>6</v>
      </c>
    </row>
    <row r="8" spans="1:3" ht="15">
      <c r="A8" s="85" t="s">
        <v>509</v>
      </c>
      <c r="B8" s="91" t="s">
        <v>212</v>
      </c>
      <c r="C8" s="85">
        <f>VLOOKUP(GroupVertices[[#This Row],[Vertex]],Vertices[],MATCH("ID",Vertices[[#Headers],[Vertex]:[Vertex Content Word Count]],0),FALSE)</f>
        <v>3</v>
      </c>
    </row>
    <row r="9" spans="1:3" ht="15">
      <c r="A9" s="85" t="s">
        <v>509</v>
      </c>
      <c r="B9" s="91" t="s">
        <v>213</v>
      </c>
      <c r="C9" s="85">
        <f>VLOOKUP(GroupVertices[[#This Row],[Vertex]],Vertices[],MATCH("ID",Vertices[[#Headers],[Vertex]:[Vertex Content Word Count]],0),FALSE)</f>
        <v>4</v>
      </c>
    </row>
    <row r="10" spans="1:3" ht="15">
      <c r="A10" s="85" t="s">
        <v>509</v>
      </c>
      <c r="B10" s="91" t="s">
        <v>214</v>
      </c>
      <c r="C10" s="85">
        <f>VLOOKUP(GroupVertices[[#This Row],[Vertex]],Vertices[],MATCH("ID",Vertices[[#Headers],[Vertex]:[Vertex Content Word Count]],0),FALSE)</f>
        <v>5</v>
      </c>
    </row>
    <row r="11" spans="1:3" ht="15">
      <c r="A11" s="85" t="s">
        <v>509</v>
      </c>
      <c r="B11" s="91" t="s">
        <v>216</v>
      </c>
      <c r="C11" s="85">
        <f>VLOOKUP(GroupVertices[[#This Row],[Vertex]],Vertices[],MATCH("ID",Vertices[[#Headers],[Vertex]:[Vertex Content Word Count]],0),FALSE)</f>
        <v>8</v>
      </c>
    </row>
    <row r="12" spans="1:3" ht="15">
      <c r="A12" s="85" t="s">
        <v>509</v>
      </c>
      <c r="B12" s="91" t="s">
        <v>220</v>
      </c>
      <c r="C12" s="85">
        <f>VLOOKUP(GroupVertices[[#This Row],[Vertex]],Vertices[],MATCH("ID",Vertices[[#Headers],[Vertex]:[Vertex Content Word Count]],0),FALSE)</f>
        <v>13</v>
      </c>
    </row>
    <row r="13" spans="1:3" ht="15">
      <c r="A13" s="85" t="s">
        <v>510</v>
      </c>
      <c r="B13" s="91" t="s">
        <v>226</v>
      </c>
      <c r="C13" s="85">
        <f>VLOOKUP(GroupVertices[[#This Row],[Vertex]],Vertices[],MATCH("ID",Vertices[[#Headers],[Vertex]:[Vertex Content Word Count]],0),FALSE)</f>
        <v>18</v>
      </c>
    </row>
    <row r="14" spans="1:3" ht="15">
      <c r="A14" s="85" t="s">
        <v>510</v>
      </c>
      <c r="B14" s="91" t="s">
        <v>225</v>
      </c>
      <c r="C14" s="85">
        <f>VLOOKUP(GroupVertices[[#This Row],[Vertex]],Vertices[],MATCH("ID",Vertices[[#Headers],[Vertex]:[Vertex Content Word Count]],0),FALSE)</f>
        <v>10</v>
      </c>
    </row>
    <row r="15" spans="1:3" ht="15">
      <c r="A15" s="85" t="s">
        <v>510</v>
      </c>
      <c r="B15" s="91" t="s">
        <v>217</v>
      </c>
      <c r="C15" s="85">
        <f>VLOOKUP(GroupVertices[[#This Row],[Vertex]],Vertices[],MATCH("ID",Vertices[[#Headers],[Vertex]:[Vertex Content Word Count]],0),FALSE)</f>
        <v>9</v>
      </c>
    </row>
    <row r="16" spans="1:3" ht="15">
      <c r="A16" s="85" t="s">
        <v>511</v>
      </c>
      <c r="B16" s="91" t="s">
        <v>223</v>
      </c>
      <c r="C16" s="85">
        <f>VLOOKUP(GroupVertices[[#This Row],[Vertex]],Vertices[],MATCH("ID",Vertices[[#Headers],[Vertex]:[Vertex Content Word Count]],0),FALSE)</f>
        <v>16</v>
      </c>
    </row>
    <row r="17" spans="1:3" ht="15">
      <c r="A17" s="85" t="s">
        <v>511</v>
      </c>
      <c r="B17" s="91" t="s">
        <v>222</v>
      </c>
      <c r="C17" s="85">
        <f>VLOOKUP(GroupVertices[[#This Row],[Vertex]],Vertices[],MATCH("ID",Vertices[[#Headers],[Vertex]:[Vertex Content Word Count]],0),FALSE)</f>
        <v>15</v>
      </c>
    </row>
    <row r="18" spans="1:3" ht="15">
      <c r="A18" s="85" t="s">
        <v>511</v>
      </c>
      <c r="B18" s="91" t="s">
        <v>221</v>
      </c>
      <c r="C18" s="85">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752</v>
      </c>
      <c r="B2" s="36" t="s">
        <v>469</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11</v>
      </c>
      <c r="P2" s="39">
        <f>MIN(Vertices[PageRank])</f>
        <v>0.52143</v>
      </c>
      <c r="Q2" s="40">
        <f>COUNTIF(Vertices[PageRank],"&gt;= "&amp;P2)-COUNTIF(Vertices[PageRank],"&gt;="&amp;P3)</f>
        <v>3</v>
      </c>
      <c r="R2" s="39">
        <f>MIN(Vertices[Clustering Coefficient])</f>
        <v>0</v>
      </c>
      <c r="S2" s="45">
        <f>COUNTIF(Vertices[Clustering Coefficient],"&gt;= "&amp;R2)-COUNTIF(Vertices[Clustering Coefficient],"&gt;="&amp;R3)</f>
        <v>14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0.32727272727272727</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0.0060606</v>
      </c>
      <c r="O3" s="42">
        <f>COUNTIF(Vertices[Eigenvector Centrality],"&gt;= "&amp;N3)-COUNTIF(Vertices[Eigenvector Centrality],"&gt;="&amp;N4)</f>
        <v>0</v>
      </c>
      <c r="P3" s="41">
        <f aca="true" t="shared" si="7" ref="P3:P26">P2+($P$57-$P$2)/BinDivisor</f>
        <v>0.5596198909090908</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0.18181818181818182</v>
      </c>
      <c r="G4" s="40">
        <f>COUNTIF(Vertices[In-Degree],"&gt;= "&amp;F4)-COUNTIF(Vertices[In-Degree],"&gt;="&amp;F5)</f>
        <v>0</v>
      </c>
      <c r="H4" s="39">
        <f t="shared" si="3"/>
        <v>0.10909090909090909</v>
      </c>
      <c r="I4" s="40">
        <f>COUNTIF(Vertices[Out-Degree],"&gt;= "&amp;H4)-COUNTIF(Vertices[Out-Degree],"&gt;="&amp;H5)</f>
        <v>0</v>
      </c>
      <c r="J4" s="39">
        <f t="shared" si="4"/>
        <v>0.6545454545454545</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0.0121212</v>
      </c>
      <c r="O4" s="40">
        <f>COUNTIF(Vertices[Eigenvector Centrality],"&gt;= "&amp;N4)-COUNTIF(Vertices[Eigenvector Centrality],"&gt;="&amp;N5)</f>
        <v>0</v>
      </c>
      <c r="P4" s="39">
        <f t="shared" si="7"/>
        <v>0.5978097818181817</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0.16363636363636364</v>
      </c>
      <c r="I5" s="42">
        <f>COUNTIF(Vertices[Out-Degree],"&gt;= "&amp;H5)-COUNTIF(Vertices[Out-Degree],"&gt;="&amp;H6)</f>
        <v>0</v>
      </c>
      <c r="J5" s="41">
        <f t="shared" si="4"/>
        <v>0.9818181818181818</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0.0181818</v>
      </c>
      <c r="O5" s="42">
        <f>COUNTIF(Vertices[Eigenvector Centrality],"&gt;= "&amp;N5)-COUNTIF(Vertices[Eigenvector Centrality],"&gt;="&amp;N6)</f>
        <v>0</v>
      </c>
      <c r="P5" s="41">
        <f t="shared" si="7"/>
        <v>0.6359996727272725</v>
      </c>
      <c r="Q5" s="42">
        <f>COUNTIF(Vertices[PageRank],"&gt;= "&amp;P5)-COUNTIF(Vertices[PageRank],"&gt;="&amp;P6)</f>
        <v>4</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0.36363636363636365</v>
      </c>
      <c r="G6" s="40">
        <f>COUNTIF(Vertices[In-Degree],"&gt;= "&amp;F6)-COUNTIF(Vertices[In-Degree],"&gt;="&amp;F7)</f>
        <v>0</v>
      </c>
      <c r="H6" s="39">
        <f t="shared" si="3"/>
        <v>0.21818181818181817</v>
      </c>
      <c r="I6" s="40">
        <f>COUNTIF(Vertices[Out-Degree],"&gt;= "&amp;H6)-COUNTIF(Vertices[Out-Degree],"&gt;="&amp;H7)</f>
        <v>0</v>
      </c>
      <c r="J6" s="39">
        <f t="shared" si="4"/>
        <v>1.309090909090909</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0.0242424</v>
      </c>
      <c r="O6" s="40">
        <f>COUNTIF(Vertices[Eigenvector Centrality],"&gt;= "&amp;N6)-COUNTIF(Vertices[Eigenvector Centrality],"&gt;="&amp;N7)</f>
        <v>0</v>
      </c>
      <c r="P6" s="39">
        <f t="shared" si="7"/>
        <v>0.6741895636363634</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0.4545454545454546</v>
      </c>
      <c r="G7" s="42">
        <f>COUNTIF(Vertices[In-Degree],"&gt;= "&amp;F7)-COUNTIF(Vertices[In-Degree],"&gt;="&amp;F8)</f>
        <v>0</v>
      </c>
      <c r="H7" s="41">
        <f t="shared" si="3"/>
        <v>0.2727272727272727</v>
      </c>
      <c r="I7" s="42">
        <f>COUNTIF(Vertices[Out-Degree],"&gt;= "&amp;H7)-COUNTIF(Vertices[Out-Degree],"&gt;="&amp;H8)</f>
        <v>0</v>
      </c>
      <c r="J7" s="41">
        <f t="shared" si="4"/>
        <v>1.6363636363636362</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0.030303</v>
      </c>
      <c r="O7" s="42">
        <f>COUNTIF(Vertices[Eigenvector Centrality],"&gt;= "&amp;N7)-COUNTIF(Vertices[Eigenvector Centrality],"&gt;="&amp;N8)</f>
        <v>0</v>
      </c>
      <c r="P7" s="41">
        <f t="shared" si="7"/>
        <v>0.7123794545454543</v>
      </c>
      <c r="Q7" s="42">
        <f>COUNTIF(Vertices[PageRank],"&gt;= "&amp;P7)-COUNTIF(Vertices[PageRank],"&gt;="&amp;P8)</f>
        <v>0</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20</v>
      </c>
      <c r="D8" s="34">
        <f t="shared" si="1"/>
        <v>0</v>
      </c>
      <c r="E8" s="3">
        <f>COUNTIF(Vertices[Degree],"&gt;= "&amp;D8)-COUNTIF(Vertices[Degree],"&gt;="&amp;D9)</f>
        <v>0</v>
      </c>
      <c r="F8" s="39">
        <f t="shared" si="2"/>
        <v>0.5454545454545455</v>
      </c>
      <c r="G8" s="40">
        <f>COUNTIF(Vertices[In-Degree],"&gt;= "&amp;F8)-COUNTIF(Vertices[In-Degree],"&gt;="&amp;F9)</f>
        <v>0</v>
      </c>
      <c r="H8" s="39">
        <f t="shared" si="3"/>
        <v>0.32727272727272727</v>
      </c>
      <c r="I8" s="40">
        <f>COUNTIF(Vertices[Out-Degree],"&gt;= "&amp;H8)-COUNTIF(Vertices[Out-Degree],"&gt;="&amp;H9)</f>
        <v>0</v>
      </c>
      <c r="J8" s="39">
        <f t="shared" si="4"/>
        <v>1.9636363636363634</v>
      </c>
      <c r="K8" s="40">
        <f>COUNTIF(Vertices[Betweenness Centrality],"&gt;= "&amp;J8)-COUNTIF(Vertices[Betweenness Centrality],"&gt;="&amp;J9)</f>
        <v>2</v>
      </c>
      <c r="L8" s="39">
        <f t="shared" si="5"/>
        <v>0.05454545454545455</v>
      </c>
      <c r="M8" s="40">
        <f>COUNTIF(Vertices[Closeness Centrality],"&gt;= "&amp;L8)-COUNTIF(Vertices[Closeness Centrality],"&gt;="&amp;L9)</f>
        <v>0</v>
      </c>
      <c r="N8" s="39">
        <f t="shared" si="6"/>
        <v>0.0363636</v>
      </c>
      <c r="O8" s="40">
        <f>COUNTIF(Vertices[Eigenvector Centrality],"&gt;= "&amp;N8)-COUNTIF(Vertices[Eigenvector Centrality],"&gt;="&amp;N9)</f>
        <v>0</v>
      </c>
      <c r="P8" s="39">
        <f t="shared" si="7"/>
        <v>0.7505693454545451</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0.38181818181818183</v>
      </c>
      <c r="I9" s="42">
        <f>COUNTIF(Vertices[Out-Degree],"&gt;= "&amp;H9)-COUNTIF(Vertices[Out-Degree],"&gt;="&amp;H10)</f>
        <v>0</v>
      </c>
      <c r="J9" s="41">
        <f t="shared" si="4"/>
        <v>2.2909090909090906</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0.0424242</v>
      </c>
      <c r="O9" s="42">
        <f>COUNTIF(Vertices[Eigenvector Centrality],"&gt;= "&amp;N9)-COUNTIF(Vertices[Eigenvector Centrality],"&gt;="&amp;N10)</f>
        <v>0</v>
      </c>
      <c r="P9" s="41">
        <f t="shared" si="7"/>
        <v>0.788759236363636</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753</v>
      </c>
      <c r="B10" s="36">
        <v>3</v>
      </c>
      <c r="D10" s="34">
        <f t="shared" si="1"/>
        <v>0</v>
      </c>
      <c r="E10" s="3">
        <f>COUNTIF(Vertices[Degree],"&gt;= "&amp;D10)-COUNTIF(Vertices[Degree],"&gt;="&amp;D11)</f>
        <v>0</v>
      </c>
      <c r="F10" s="39">
        <f t="shared" si="2"/>
        <v>0.7272727272727274</v>
      </c>
      <c r="G10" s="40">
        <f>COUNTIF(Vertices[In-Degree],"&gt;= "&amp;F10)-COUNTIF(Vertices[In-Degree],"&gt;="&amp;F11)</f>
        <v>0</v>
      </c>
      <c r="H10" s="39">
        <f t="shared" si="3"/>
        <v>0.4363636363636364</v>
      </c>
      <c r="I10" s="40">
        <f>COUNTIF(Vertices[Out-Degree],"&gt;= "&amp;H10)-COUNTIF(Vertices[Out-Degree],"&gt;="&amp;H11)</f>
        <v>0</v>
      </c>
      <c r="J10" s="39">
        <f t="shared" si="4"/>
        <v>2.6181818181818177</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0.0484848</v>
      </c>
      <c r="O10" s="40">
        <f>COUNTIF(Vertices[Eigenvector Centrality],"&gt;= "&amp;N10)-COUNTIF(Vertices[Eigenvector Centrality],"&gt;="&amp;N11)</f>
        <v>0</v>
      </c>
      <c r="P10" s="39">
        <f t="shared" si="7"/>
        <v>0.8269491272727268</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0.49090909090909096</v>
      </c>
      <c r="I11" s="42">
        <f>COUNTIF(Vertices[Out-Degree],"&gt;= "&amp;H11)-COUNTIF(Vertices[Out-Degree],"&gt;="&amp;H12)</f>
        <v>0</v>
      </c>
      <c r="J11" s="41">
        <f t="shared" si="4"/>
        <v>2.945454545454545</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0.0545454</v>
      </c>
      <c r="O11" s="42">
        <f>COUNTIF(Vertices[Eigenvector Centrality],"&gt;= "&amp;N11)-COUNTIF(Vertices[Eigenvector Centrality],"&gt;="&amp;N12)</f>
        <v>0</v>
      </c>
      <c r="P11" s="41">
        <f t="shared" si="7"/>
        <v>0.8651390181818177</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230</v>
      </c>
      <c r="B12" s="36">
        <v>8</v>
      </c>
      <c r="D12" s="34">
        <f t="shared" si="1"/>
        <v>0</v>
      </c>
      <c r="E12" s="3">
        <f>COUNTIF(Vertices[Degree],"&gt;= "&amp;D12)-COUNTIF(Vertices[Degree],"&gt;="&amp;D13)</f>
        <v>0</v>
      </c>
      <c r="F12" s="39">
        <f t="shared" si="2"/>
        <v>0.9090909090909093</v>
      </c>
      <c r="G12" s="40">
        <f>COUNTIF(Vertices[In-Degree],"&gt;= "&amp;F12)-COUNTIF(Vertices[In-Degree],"&gt;="&amp;F13)</f>
        <v>0</v>
      </c>
      <c r="H12" s="39">
        <f t="shared" si="3"/>
        <v>0.5454545454545455</v>
      </c>
      <c r="I12" s="40">
        <f>COUNTIF(Vertices[Out-Degree],"&gt;= "&amp;H12)-COUNTIF(Vertices[Out-Degree],"&gt;="&amp;H13)</f>
        <v>0</v>
      </c>
      <c r="J12" s="39">
        <f t="shared" si="4"/>
        <v>3.272727272727272</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0.060606</v>
      </c>
      <c r="O12" s="40">
        <f>COUNTIF(Vertices[Eigenvector Centrality],"&gt;= "&amp;N12)-COUNTIF(Vertices[Eigenvector Centrality],"&gt;="&amp;N13)</f>
        <v>0</v>
      </c>
      <c r="P12" s="39">
        <f t="shared" si="7"/>
        <v>0.9033289090909086</v>
      </c>
      <c r="Q12" s="40">
        <f>COUNTIF(Vertices[PageRank],"&gt;= "&amp;P12)-COUNTIF(Vertices[PageRank],"&gt;="&amp;P13)</f>
        <v>2</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229</v>
      </c>
      <c r="B13" s="36">
        <v>4</v>
      </c>
      <c r="D13" s="34">
        <f t="shared" si="1"/>
        <v>0</v>
      </c>
      <c r="E13" s="3">
        <f>COUNTIF(Vertices[Degree],"&gt;= "&amp;D13)-COUNTIF(Vertices[Degree],"&gt;="&amp;D14)</f>
        <v>0</v>
      </c>
      <c r="F13" s="41">
        <f t="shared" si="2"/>
        <v>1.0000000000000002</v>
      </c>
      <c r="G13" s="42">
        <f>COUNTIF(Vertices[In-Degree],"&gt;= "&amp;F13)-COUNTIF(Vertices[In-Degree],"&gt;="&amp;F14)</f>
        <v>6</v>
      </c>
      <c r="H13" s="41">
        <f t="shared" si="3"/>
        <v>0.6000000000000001</v>
      </c>
      <c r="I13" s="42">
        <f>COUNTIF(Vertices[Out-Degree],"&gt;= "&amp;H13)-COUNTIF(Vertices[Out-Degree],"&gt;="&amp;H14)</f>
        <v>0</v>
      </c>
      <c r="J13" s="41">
        <f t="shared" si="4"/>
        <v>3.599999999999999</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0.0666666</v>
      </c>
      <c r="O13" s="42">
        <f>COUNTIF(Vertices[Eigenvector Centrality],"&gt;= "&amp;N13)-COUNTIF(Vertices[Eigenvector Centrality],"&gt;="&amp;N14)</f>
        <v>0</v>
      </c>
      <c r="P13" s="41">
        <f t="shared" si="7"/>
        <v>0.9415187999999994</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1.090909090909091</v>
      </c>
      <c r="G14" s="40">
        <f>COUNTIF(Vertices[In-Degree],"&gt;= "&amp;F14)-COUNTIF(Vertices[In-Degree],"&gt;="&amp;F15)</f>
        <v>0</v>
      </c>
      <c r="H14" s="39">
        <f t="shared" si="3"/>
        <v>0.6545454545454547</v>
      </c>
      <c r="I14" s="40">
        <f>COUNTIF(Vertices[Out-Degree],"&gt;= "&amp;H14)-COUNTIF(Vertices[Out-Degree],"&gt;="&amp;H15)</f>
        <v>0</v>
      </c>
      <c r="J14" s="39">
        <f t="shared" si="4"/>
        <v>3.9272727272727264</v>
      </c>
      <c r="K14" s="40">
        <f>COUNTIF(Vertices[Betweenness Centrality],"&gt;= "&amp;J14)-COUNTIF(Vertices[Betweenness Centrality],"&gt;="&amp;J15)</f>
        <v>0</v>
      </c>
      <c r="L14" s="39">
        <f t="shared" si="5"/>
        <v>0.10909090909090911</v>
      </c>
      <c r="M14" s="40">
        <f>COUNTIF(Vertices[Closeness Centrality],"&gt;= "&amp;L14)-COUNTIF(Vertices[Closeness Centrality],"&gt;="&amp;L15)</f>
        <v>3</v>
      </c>
      <c r="N14" s="39">
        <f t="shared" si="6"/>
        <v>0.0727272</v>
      </c>
      <c r="O14" s="40">
        <f>COUNTIF(Vertices[Eigenvector Centrality],"&gt;= "&amp;N14)-COUNTIF(Vertices[Eigenvector Centrality],"&gt;="&amp;N15)</f>
        <v>0</v>
      </c>
      <c r="P14" s="39">
        <f t="shared" si="7"/>
        <v>0.9797086909090903</v>
      </c>
      <c r="Q14" s="40">
        <f>COUNTIF(Vertices[PageRank],"&gt;= "&amp;P14)-COUNTIF(Vertices[PageRank],"&gt;="&amp;P15)</f>
        <v>5</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1.1818181818181819</v>
      </c>
      <c r="G15" s="42">
        <f>COUNTIF(Vertices[In-Degree],"&gt;= "&amp;F15)-COUNTIF(Vertices[In-Degree],"&gt;="&amp;F16)</f>
        <v>0</v>
      </c>
      <c r="H15" s="41">
        <f t="shared" si="3"/>
        <v>0.7090909090909092</v>
      </c>
      <c r="I15" s="42">
        <f>COUNTIF(Vertices[Out-Degree],"&gt;= "&amp;H15)-COUNTIF(Vertices[Out-Degree],"&gt;="&amp;H16)</f>
        <v>0</v>
      </c>
      <c r="J15" s="41">
        <f t="shared" si="4"/>
        <v>4.254545454545454</v>
      </c>
      <c r="K15" s="42">
        <f>COUNTIF(Vertices[Betweenness Centrality],"&gt;= "&amp;J15)-COUNTIF(Vertices[Betweenness Centrality],"&gt;="&amp;J16)</f>
        <v>0</v>
      </c>
      <c r="L15" s="41">
        <f t="shared" si="5"/>
        <v>0.11818181818181821</v>
      </c>
      <c r="M15" s="42">
        <f>COUNTIF(Vertices[Closeness Centrality],"&gt;= "&amp;L15)-COUNTIF(Vertices[Closeness Centrality],"&gt;="&amp;L16)</f>
        <v>2</v>
      </c>
      <c r="N15" s="41">
        <f t="shared" si="6"/>
        <v>0.0787878</v>
      </c>
      <c r="O15" s="42">
        <f>COUNTIF(Vertices[Eigenvector Centrality],"&gt;= "&amp;N15)-COUNTIF(Vertices[Eigenvector Centrality],"&gt;="&amp;N16)</f>
        <v>0</v>
      </c>
      <c r="P15" s="41">
        <f t="shared" si="7"/>
        <v>1.0178985818181812</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1.2727272727272727</v>
      </c>
      <c r="G16" s="40">
        <f>COUNTIF(Vertices[In-Degree],"&gt;= "&amp;F16)-COUNTIF(Vertices[In-Degree],"&gt;="&amp;F17)</f>
        <v>0</v>
      </c>
      <c r="H16" s="39">
        <f t="shared" si="3"/>
        <v>0.7636363636363638</v>
      </c>
      <c r="I16" s="40">
        <f>COUNTIF(Vertices[Out-Degree],"&gt;= "&amp;H16)-COUNTIF(Vertices[Out-Degree],"&gt;="&amp;H17)</f>
        <v>0</v>
      </c>
      <c r="J16" s="39">
        <f t="shared" si="4"/>
        <v>4.581818181818181</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0.0848484</v>
      </c>
      <c r="O16" s="40">
        <f>COUNTIF(Vertices[Eigenvector Centrality],"&gt;= "&amp;N16)-COUNTIF(Vertices[Eigenvector Centrality],"&gt;="&amp;N17)</f>
        <v>0</v>
      </c>
      <c r="P16" s="39">
        <f t="shared" si="7"/>
        <v>1.0560884727272721</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1.3636363636363635</v>
      </c>
      <c r="G17" s="42">
        <f>COUNTIF(Vertices[In-Degree],"&gt;= "&amp;F17)-COUNTIF(Vertices[In-Degree],"&gt;="&amp;F18)</f>
        <v>0</v>
      </c>
      <c r="H17" s="41">
        <f t="shared" si="3"/>
        <v>0.8181818181818183</v>
      </c>
      <c r="I17" s="42">
        <f>COUNTIF(Vertices[Out-Degree],"&gt;= "&amp;H17)-COUNTIF(Vertices[Out-Degree],"&gt;="&amp;H18)</f>
        <v>0</v>
      </c>
      <c r="J17" s="41">
        <f t="shared" si="4"/>
        <v>4.909090909090908</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0.090909</v>
      </c>
      <c r="O17" s="42">
        <f>COUNTIF(Vertices[Eigenvector Centrality],"&gt;= "&amp;N17)-COUNTIF(Vertices[Eigenvector Centrality],"&gt;="&amp;N18)</f>
        <v>0</v>
      </c>
      <c r="P17" s="41">
        <f t="shared" si="7"/>
        <v>1.094278363636363</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0.1</v>
      </c>
      <c r="D18" s="34">
        <f t="shared" si="1"/>
        <v>0</v>
      </c>
      <c r="E18" s="3">
        <f>COUNTIF(Vertices[Degree],"&gt;= "&amp;D18)-COUNTIF(Vertices[Degree],"&gt;="&amp;D19)</f>
        <v>0</v>
      </c>
      <c r="F18" s="39">
        <f t="shared" si="2"/>
        <v>1.4545454545454544</v>
      </c>
      <c r="G18" s="40">
        <f>COUNTIF(Vertices[In-Degree],"&gt;= "&amp;F18)-COUNTIF(Vertices[In-Degree],"&gt;="&amp;F19)</f>
        <v>0</v>
      </c>
      <c r="H18" s="39">
        <f t="shared" si="3"/>
        <v>0.8727272727272729</v>
      </c>
      <c r="I18" s="40">
        <f>COUNTIF(Vertices[Out-Degree],"&gt;= "&amp;H18)-COUNTIF(Vertices[Out-Degree],"&gt;="&amp;H19)</f>
        <v>0</v>
      </c>
      <c r="J18" s="39">
        <f t="shared" si="4"/>
        <v>5.236363636363635</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0.0969696</v>
      </c>
      <c r="O18" s="40">
        <f>COUNTIF(Vertices[Eigenvector Centrality],"&gt;= "&amp;N18)-COUNTIF(Vertices[Eigenvector Centrality],"&gt;="&amp;N19)</f>
        <v>0</v>
      </c>
      <c r="P18" s="39">
        <f t="shared" si="7"/>
        <v>1.132468254545454</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0.18181818181818182</v>
      </c>
      <c r="D19" s="34">
        <f t="shared" si="1"/>
        <v>0</v>
      </c>
      <c r="E19" s="3">
        <f>COUNTIF(Vertices[Degree],"&gt;= "&amp;D19)-COUNTIF(Vertices[Degree],"&gt;="&amp;D20)</f>
        <v>0</v>
      </c>
      <c r="F19" s="41">
        <f t="shared" si="2"/>
        <v>1.5454545454545452</v>
      </c>
      <c r="G19" s="42">
        <f>COUNTIF(Vertices[In-Degree],"&gt;= "&amp;F19)-COUNTIF(Vertices[In-Degree],"&gt;="&amp;F20)</f>
        <v>0</v>
      </c>
      <c r="H19" s="41">
        <f t="shared" si="3"/>
        <v>0.9272727272727275</v>
      </c>
      <c r="I19" s="42">
        <f>COUNTIF(Vertices[Out-Degree],"&gt;= "&amp;H19)-COUNTIF(Vertices[Out-Degree],"&gt;="&amp;H20)</f>
        <v>0</v>
      </c>
      <c r="J19" s="41">
        <f t="shared" si="4"/>
        <v>5.563636363636363</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0.1030302</v>
      </c>
      <c r="O19" s="42">
        <f>COUNTIF(Vertices[Eigenvector Centrality],"&gt;= "&amp;N19)-COUNTIF(Vertices[Eigenvector Centrality],"&gt;="&amp;N20)</f>
        <v>0</v>
      </c>
      <c r="P19" s="41">
        <f t="shared" si="7"/>
        <v>1.170658145454545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1.636363636363636</v>
      </c>
      <c r="G20" s="40">
        <f>COUNTIF(Vertices[In-Degree],"&gt;= "&amp;F20)-COUNTIF(Vertices[In-Degree],"&gt;="&amp;F21)</f>
        <v>0</v>
      </c>
      <c r="H20" s="39">
        <f t="shared" si="3"/>
        <v>0.981818181818182</v>
      </c>
      <c r="I20" s="40">
        <f>COUNTIF(Vertices[Out-Degree],"&gt;= "&amp;H20)-COUNTIF(Vertices[Out-Degree],"&gt;="&amp;H21)</f>
        <v>14</v>
      </c>
      <c r="J20" s="39">
        <f t="shared" si="4"/>
        <v>5.89090909090909</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0.1090908</v>
      </c>
      <c r="O20" s="40">
        <f>COUNTIF(Vertices[Eigenvector Centrality],"&gt;= "&amp;N20)-COUNTIF(Vertices[Eigenvector Centrality],"&gt;="&amp;N21)</f>
        <v>3</v>
      </c>
      <c r="P20" s="39">
        <f t="shared" si="7"/>
        <v>1.208848036363636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1.7272727272727268</v>
      </c>
      <c r="G21" s="42">
        <f>COUNTIF(Vertices[In-Degree],"&gt;= "&amp;F21)-COUNTIF(Vertices[In-Degree],"&gt;="&amp;F22)</f>
        <v>0</v>
      </c>
      <c r="H21" s="41">
        <f t="shared" si="3"/>
        <v>1.0363636363636366</v>
      </c>
      <c r="I21" s="42">
        <f>COUNTIF(Vertices[Out-Degree],"&gt;= "&amp;H21)-COUNTIF(Vertices[Out-Degree],"&gt;="&amp;H22)</f>
        <v>0</v>
      </c>
      <c r="J21" s="41">
        <f t="shared" si="4"/>
        <v>6.218181818181817</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0.1151514</v>
      </c>
      <c r="O21" s="42">
        <f>COUNTIF(Vertices[Eigenvector Centrality],"&gt;= "&amp;N21)-COUNTIF(Vertices[Eigenvector Centrality],"&gt;="&amp;N22)</f>
        <v>0</v>
      </c>
      <c r="P21" s="41">
        <f t="shared" si="7"/>
        <v>1.247037927272727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1.8181818181818177</v>
      </c>
      <c r="G22" s="40">
        <f>COUNTIF(Vertices[In-Degree],"&gt;= "&amp;F22)-COUNTIF(Vertices[In-Degree],"&gt;="&amp;F23)</f>
        <v>0</v>
      </c>
      <c r="H22" s="39">
        <f t="shared" si="3"/>
        <v>1.090909090909091</v>
      </c>
      <c r="I22" s="40">
        <f>COUNTIF(Vertices[Out-Degree],"&gt;= "&amp;H22)-COUNTIF(Vertices[Out-Degree],"&gt;="&amp;H23)</f>
        <v>0</v>
      </c>
      <c r="J22" s="39">
        <f t="shared" si="4"/>
        <v>6.545454545454544</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0.121212</v>
      </c>
      <c r="O22" s="40">
        <f>COUNTIF(Vertices[Eigenvector Centrality],"&gt;= "&amp;N22)-COUNTIF(Vertices[Eigenvector Centrality],"&gt;="&amp;N23)</f>
        <v>0</v>
      </c>
      <c r="P22" s="39">
        <f t="shared" si="7"/>
        <v>1.285227818181818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1.9090909090909085</v>
      </c>
      <c r="G23" s="42">
        <f>COUNTIF(Vertices[In-Degree],"&gt;= "&amp;F23)-COUNTIF(Vertices[In-Degree],"&gt;="&amp;F24)</f>
        <v>0</v>
      </c>
      <c r="H23" s="41">
        <f t="shared" si="3"/>
        <v>1.1454545454545455</v>
      </c>
      <c r="I23" s="42">
        <f>COUNTIF(Vertices[Out-Degree],"&gt;= "&amp;H23)-COUNTIF(Vertices[Out-Degree],"&gt;="&amp;H24)</f>
        <v>0</v>
      </c>
      <c r="J23" s="41">
        <f t="shared" si="4"/>
        <v>6.872727272727271</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0.1272726</v>
      </c>
      <c r="O23" s="42">
        <f>COUNTIF(Vertices[Eigenvector Centrality],"&gt;= "&amp;N23)-COUNTIF(Vertices[Eigenvector Centrality],"&gt;="&amp;N24)</f>
        <v>0</v>
      </c>
      <c r="P23" s="41">
        <f t="shared" si="7"/>
        <v>1.323417709090909</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9</v>
      </c>
      <c r="D24" s="34">
        <f t="shared" si="1"/>
        <v>0</v>
      </c>
      <c r="E24" s="3">
        <f>COUNTIF(Vertices[Degree],"&gt;= "&amp;D24)-COUNTIF(Vertices[Degree],"&gt;="&amp;D25)</f>
        <v>0</v>
      </c>
      <c r="F24" s="39">
        <f t="shared" si="2"/>
        <v>1.9999999999999993</v>
      </c>
      <c r="G24" s="40">
        <f>COUNTIF(Vertices[In-Degree],"&gt;= "&amp;F24)-COUNTIF(Vertices[In-Degree],"&gt;="&amp;F25)</f>
        <v>1</v>
      </c>
      <c r="H24" s="39">
        <f t="shared" si="3"/>
        <v>1.2</v>
      </c>
      <c r="I24" s="40">
        <f>COUNTIF(Vertices[Out-Degree],"&gt;= "&amp;H24)-COUNTIF(Vertices[Out-Degree],"&gt;="&amp;H25)</f>
        <v>0</v>
      </c>
      <c r="J24" s="39">
        <f t="shared" si="4"/>
        <v>7.199999999999998</v>
      </c>
      <c r="K24" s="40">
        <f>COUNTIF(Vertices[Betweenness Centrality],"&gt;= "&amp;J24)-COUNTIF(Vertices[Betweenness Centrality],"&gt;="&amp;J25)</f>
        <v>0</v>
      </c>
      <c r="L24" s="39">
        <f t="shared" si="5"/>
        <v>0.20000000000000004</v>
      </c>
      <c r="M24" s="40">
        <f>COUNTIF(Vertices[Closeness Centrality],"&gt;= "&amp;L24)-COUNTIF(Vertices[Closeness Centrality],"&gt;="&amp;L25)</f>
        <v>1</v>
      </c>
      <c r="N24" s="39">
        <f t="shared" si="6"/>
        <v>0.1333332</v>
      </c>
      <c r="O24" s="40">
        <f>COUNTIF(Vertices[Eigenvector Centrality],"&gt;= "&amp;N24)-COUNTIF(Vertices[Eigenvector Centrality],"&gt;="&amp;N25)</f>
        <v>0</v>
      </c>
      <c r="P24" s="39">
        <f t="shared" si="7"/>
        <v>1.3616076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2.0909090909090904</v>
      </c>
      <c r="G25" s="42">
        <f>COUNTIF(Vertices[In-Degree],"&gt;= "&amp;F25)-COUNTIF(Vertices[In-Degree],"&gt;="&amp;F26)</f>
        <v>0</v>
      </c>
      <c r="H25" s="41">
        <f t="shared" si="3"/>
        <v>1.2545454545454544</v>
      </c>
      <c r="I25" s="42">
        <f>COUNTIF(Vertices[Out-Degree],"&gt;= "&amp;H25)-COUNTIF(Vertices[Out-Degree],"&gt;="&amp;H26)</f>
        <v>0</v>
      </c>
      <c r="J25" s="41">
        <f t="shared" si="4"/>
        <v>7.527272727272726</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0.1393938</v>
      </c>
      <c r="O25" s="42">
        <f>COUNTIF(Vertices[Eigenvector Centrality],"&gt;= "&amp;N25)-COUNTIF(Vertices[Eigenvector Centrality],"&gt;="&amp;N26)</f>
        <v>0</v>
      </c>
      <c r="P25" s="41">
        <f t="shared" si="7"/>
        <v>1.399797490909091</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2.181818181818181</v>
      </c>
      <c r="G26" s="40">
        <f>COUNTIF(Vertices[In-Degree],"&gt;= "&amp;F26)-COUNTIF(Vertices[In-Degree],"&gt;="&amp;F28)</f>
        <v>0</v>
      </c>
      <c r="H26" s="39">
        <f t="shared" si="3"/>
        <v>1.3090909090909089</v>
      </c>
      <c r="I26" s="40">
        <f>COUNTIF(Vertices[Out-Degree],"&gt;= "&amp;H26)-COUNTIF(Vertices[Out-Degree],"&gt;="&amp;H28)</f>
        <v>0</v>
      </c>
      <c r="J26" s="39">
        <f t="shared" si="4"/>
        <v>7.854545454545453</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0.1454544</v>
      </c>
      <c r="O26" s="40">
        <f>COUNTIF(Vertices[Eigenvector Centrality],"&gt;= "&amp;N26)-COUNTIF(Vertices[Eigenvector Centrality],"&gt;="&amp;N28)</f>
        <v>0</v>
      </c>
      <c r="P26" s="39">
        <f t="shared" si="7"/>
        <v>1.4379873818181819</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1.084746</v>
      </c>
      <c r="D27" s="34"/>
      <c r="E27" s="3">
        <f>COUNTIF(Vertices[Degree],"&gt;= "&amp;D27)-COUNTIF(Vertices[Degree],"&gt;="&amp;D28)</f>
        <v>0</v>
      </c>
      <c r="F27" s="78"/>
      <c r="G27" s="79">
        <f>COUNTIF(Vertices[In-Degree],"&gt;= "&amp;F27)-COUNTIF(Vertices[In-Degree],"&gt;="&amp;F28)</f>
        <v>-3</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1.3636363636363633</v>
      </c>
      <c r="I28" s="42">
        <f>COUNTIF(Vertices[Out-Degree],"&gt;= "&amp;H28)-COUNTIF(Vertices[Out-Degree],"&gt;="&amp;H40)</f>
        <v>0</v>
      </c>
      <c r="J28" s="41">
        <f>J26+($J$57-$J$2)/BinDivisor</f>
        <v>8.18181818181818</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0.151515</v>
      </c>
      <c r="O28" s="42">
        <f>COUNTIF(Vertices[Eigenvector Centrality],"&gt;= "&amp;N28)-COUNTIF(Vertices[Eigenvector Centrality],"&gt;="&amp;N40)</f>
        <v>0</v>
      </c>
      <c r="P28" s="41">
        <f>P26+($P$57-$P$2)/BinDivisor</f>
        <v>1.4761772727272728</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0.04044117647058824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754</v>
      </c>
      <c r="B30" s="36">
        <v>0.5475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755</v>
      </c>
      <c r="B32" s="36" t="s">
        <v>769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756</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757</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758</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759</v>
      </c>
      <c r="B38" s="36" t="s">
        <v>85</v>
      </c>
      <c r="D38" s="34"/>
      <c r="E38" s="3">
        <f>COUNTIF(Vertices[Degree],"&gt;= "&amp;D38)-COUNTIF(Vertices[Degree],"&gt;="&amp;D40)</f>
        <v>0</v>
      </c>
      <c r="F38" s="78"/>
      <c r="G38" s="79">
        <f>COUNTIF(Vertices[In-Degree],"&gt;= "&amp;F38)-COUNTIF(Vertices[In-Degree],"&gt;="&amp;F40)</f>
        <v>-3</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-6</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1:21" ht="15">
      <c r="A39" s="36" t="s">
        <v>760</v>
      </c>
      <c r="B39" s="36" t="s">
        <v>85</v>
      </c>
      <c r="D39" s="34"/>
      <c r="E39" s="3">
        <f>COUNTIF(Vertices[Degree],"&gt;= "&amp;D39)-COUNTIF(Vertices[Degree],"&gt;="&amp;D40)</f>
        <v>0</v>
      </c>
      <c r="F39" s="78"/>
      <c r="G39" s="79">
        <f>COUNTIF(Vertices[In-Degree],"&gt;= "&amp;F39)-COUNTIF(Vertices[In-Degree],"&gt;="&amp;F40)</f>
        <v>-3</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-6</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1:21" ht="15">
      <c r="A40" s="36" t="s">
        <v>761</v>
      </c>
      <c r="B40" s="36" t="s">
        <v>85</v>
      </c>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1.4181818181818178</v>
      </c>
      <c r="I40" s="40">
        <f>COUNTIF(Vertices[Out-Degree],"&gt;= "&amp;H40)-COUNTIF(Vertices[Out-Degree],"&gt;="&amp;H41)</f>
        <v>0</v>
      </c>
      <c r="J40" s="39">
        <f>J28+($J$57-$J$2)/BinDivisor</f>
        <v>8.509090909090908</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0.1575756</v>
      </c>
      <c r="O40" s="40">
        <f>COUNTIF(Vertices[Eigenvector Centrality],"&gt;= "&amp;N40)-COUNTIF(Vertices[Eigenvector Centrality],"&gt;="&amp;N41)</f>
        <v>0</v>
      </c>
      <c r="P40" s="39">
        <f>P28+($P$57-$P$2)/BinDivisor</f>
        <v>1.5143671636363638</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762</v>
      </c>
      <c r="B41" s="36" t="s">
        <v>85</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8.836363636363636</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0.1636362</v>
      </c>
      <c r="O41" s="42">
        <f>COUNTIF(Vertices[Eigenvector Centrality],"&gt;= "&amp;N41)-COUNTIF(Vertices[Eigenvector Centrality],"&gt;="&amp;N42)</f>
        <v>2</v>
      </c>
      <c r="P41" s="41">
        <f aca="true" t="shared" si="16" ref="P41:P56">P40+($P$57-$P$2)/BinDivisor</f>
        <v>1.5525570545454548</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763</v>
      </c>
      <c r="B42" s="36" t="s">
        <v>85</v>
      </c>
      <c r="D42" s="34">
        <f t="shared" si="10"/>
        <v>0</v>
      </c>
      <c r="E42" s="3">
        <f>COUNTIF(Vertices[Degree],"&gt;= "&amp;D42)-COUNTIF(Vertices[Degree],"&gt;="&amp;D43)</f>
        <v>0</v>
      </c>
      <c r="F42" s="39">
        <f t="shared" si="11"/>
        <v>2.5454545454545445</v>
      </c>
      <c r="G42" s="40">
        <f>COUNTIF(Vertices[In-Degree],"&gt;= "&amp;F42)-COUNTIF(Vertices[In-Degree],"&gt;="&amp;F43)</f>
        <v>0</v>
      </c>
      <c r="H42" s="39">
        <f t="shared" si="12"/>
        <v>1.5272727272727267</v>
      </c>
      <c r="I42" s="40">
        <f>COUNTIF(Vertices[Out-Degree],"&gt;= "&amp;H42)-COUNTIF(Vertices[Out-Degree],"&gt;="&amp;H43)</f>
        <v>0</v>
      </c>
      <c r="J42" s="39">
        <f t="shared" si="13"/>
        <v>9.163636363636364</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0.1696968</v>
      </c>
      <c r="O42" s="40">
        <f>COUNTIF(Vertices[Eigenvector Centrality],"&gt;= "&amp;N42)-COUNTIF(Vertices[Eigenvector Centrality],"&gt;="&amp;N43)</f>
        <v>0</v>
      </c>
      <c r="P42" s="39">
        <f t="shared" si="16"/>
        <v>1.5907469454545458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6" t="s">
        <v>764</v>
      </c>
      <c r="B43" s="36" t="s">
        <v>85</v>
      </c>
      <c r="D43" s="34">
        <f t="shared" si="10"/>
        <v>0</v>
      </c>
      <c r="E43" s="3">
        <f>COUNTIF(Vertices[Degree],"&gt;= "&amp;D43)-COUNTIF(Vertices[Degree],"&gt;="&amp;D44)</f>
        <v>0</v>
      </c>
      <c r="F43" s="41">
        <f t="shared" si="11"/>
        <v>2.6363636363636354</v>
      </c>
      <c r="G43" s="42">
        <f>COUNTIF(Vertices[In-Degree],"&gt;= "&amp;F43)-COUNTIF(Vertices[In-Degree],"&gt;="&amp;F44)</f>
        <v>0</v>
      </c>
      <c r="H43" s="41">
        <f t="shared" si="12"/>
        <v>1.5818181818181811</v>
      </c>
      <c r="I43" s="42">
        <f>COUNTIF(Vertices[Out-Degree],"&gt;= "&amp;H43)-COUNTIF(Vertices[Out-Degree],"&gt;="&amp;H44)</f>
        <v>0</v>
      </c>
      <c r="J43" s="41">
        <f t="shared" si="13"/>
        <v>9.490909090909092</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0.1757574</v>
      </c>
      <c r="O43" s="42">
        <f>COUNTIF(Vertices[Eigenvector Centrality],"&gt;= "&amp;N43)-COUNTIF(Vertices[Eigenvector Centrality],"&gt;="&amp;N44)</f>
        <v>0</v>
      </c>
      <c r="P43" s="41">
        <f t="shared" si="16"/>
        <v>1.6289368363636367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6" t="s">
        <v>765</v>
      </c>
      <c r="B44" s="36" t="s">
        <v>85</v>
      </c>
      <c r="D44" s="34">
        <f t="shared" si="10"/>
        <v>0</v>
      </c>
      <c r="E44" s="3">
        <f>COUNTIF(Vertices[Degree],"&gt;= "&amp;D44)-COUNTIF(Vertices[Degree],"&gt;="&amp;D45)</f>
        <v>0</v>
      </c>
      <c r="F44" s="39">
        <f t="shared" si="11"/>
        <v>2.727272727272726</v>
      </c>
      <c r="G44" s="40">
        <f>COUNTIF(Vertices[In-Degree],"&gt;= "&amp;F44)-COUNTIF(Vertices[In-Degree],"&gt;="&amp;F45)</f>
        <v>0</v>
      </c>
      <c r="H44" s="39">
        <f t="shared" si="12"/>
        <v>1.6363636363636356</v>
      </c>
      <c r="I44" s="40">
        <f>COUNTIF(Vertices[Out-Degree],"&gt;= "&amp;H44)-COUNTIF(Vertices[Out-Degree],"&gt;="&amp;H45)</f>
        <v>0</v>
      </c>
      <c r="J44" s="39">
        <f t="shared" si="13"/>
        <v>9.81818181818182</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0.181818</v>
      </c>
      <c r="O44" s="40">
        <f>COUNTIF(Vertices[Eigenvector Centrality],"&gt;= "&amp;N44)-COUNTIF(Vertices[Eigenvector Centrality],"&gt;="&amp;N45)</f>
        <v>0</v>
      </c>
      <c r="P44" s="39">
        <f t="shared" si="16"/>
        <v>1.6671267272727277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2.818181818181817</v>
      </c>
      <c r="G45" s="42">
        <f>COUNTIF(Vertices[In-Degree],"&gt;= "&amp;F45)-COUNTIF(Vertices[In-Degree],"&gt;="&amp;F46)</f>
        <v>0</v>
      </c>
      <c r="H45" s="41">
        <f t="shared" si="12"/>
        <v>1.69090909090909</v>
      </c>
      <c r="I45" s="42">
        <f>COUNTIF(Vertices[Out-Degree],"&gt;= "&amp;H45)-COUNTIF(Vertices[Out-Degree],"&gt;="&amp;H46)</f>
        <v>0</v>
      </c>
      <c r="J45" s="41">
        <f t="shared" si="13"/>
        <v>10.145454545454548</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0.1878786</v>
      </c>
      <c r="O45" s="42">
        <f>COUNTIF(Vertices[Eigenvector Centrality],"&gt;= "&amp;N45)-COUNTIF(Vertices[Eigenvector Centrality],"&gt;="&amp;N46)</f>
        <v>0</v>
      </c>
      <c r="P45" s="41">
        <f t="shared" si="16"/>
        <v>1.7053166181818187</v>
      </c>
      <c r="Q45" s="42">
        <f>COUNTIF(Vertices[PageRank],"&gt;= "&amp;P45)-COUNTIF(Vertices[PageRank],"&gt;="&amp;P46)</f>
        <v>2</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6" t="s">
        <v>766</v>
      </c>
      <c r="B46" s="36" t="s">
        <v>85</v>
      </c>
      <c r="D46" s="34">
        <f t="shared" si="10"/>
        <v>0</v>
      </c>
      <c r="E46" s="3">
        <f>COUNTIF(Vertices[Degree],"&gt;= "&amp;D46)-COUNTIF(Vertices[Degree],"&gt;="&amp;D47)</f>
        <v>0</v>
      </c>
      <c r="F46" s="39">
        <f t="shared" si="11"/>
        <v>2.909090909090908</v>
      </c>
      <c r="G46" s="40">
        <f>COUNTIF(Vertices[In-Degree],"&gt;= "&amp;F46)-COUNTIF(Vertices[In-Degree],"&gt;="&amp;F47)</f>
        <v>0</v>
      </c>
      <c r="H46" s="39">
        <f t="shared" si="12"/>
        <v>1.7454545454545445</v>
      </c>
      <c r="I46" s="40">
        <f>COUNTIF(Vertices[Out-Degree],"&gt;= "&amp;H46)-COUNTIF(Vertices[Out-Degree],"&gt;="&amp;H47)</f>
        <v>0</v>
      </c>
      <c r="J46" s="39">
        <f t="shared" si="13"/>
        <v>10.472727272727276</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0.1939392</v>
      </c>
      <c r="O46" s="40">
        <f>COUNTIF(Vertices[Eigenvector Centrality],"&gt;= "&amp;N46)-COUNTIF(Vertices[Eigenvector Centrality],"&gt;="&amp;N47)</f>
        <v>0</v>
      </c>
      <c r="P46" s="39">
        <f t="shared" si="16"/>
        <v>1.7435065090909097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1:21" ht="15">
      <c r="A47" s="36" t="s">
        <v>767</v>
      </c>
      <c r="B47" s="36" t="s">
        <v>85</v>
      </c>
      <c r="D47" s="34">
        <f t="shared" si="10"/>
        <v>0</v>
      </c>
      <c r="E47" s="3">
        <f>COUNTIF(Vertices[Degree],"&gt;= "&amp;D47)-COUNTIF(Vertices[Degree],"&gt;="&amp;D48)</f>
        <v>0</v>
      </c>
      <c r="F47" s="41">
        <f t="shared" si="11"/>
        <v>2.9999999999999987</v>
      </c>
      <c r="G47" s="42">
        <f>COUNTIF(Vertices[In-Degree],"&gt;= "&amp;F47)-COUNTIF(Vertices[In-Degree],"&gt;="&amp;F48)</f>
        <v>2</v>
      </c>
      <c r="H47" s="41">
        <f t="shared" si="12"/>
        <v>1.799999999999999</v>
      </c>
      <c r="I47" s="42">
        <f>COUNTIF(Vertices[Out-Degree],"&gt;= "&amp;H47)-COUNTIF(Vertices[Out-Degree],"&gt;="&amp;H48)</f>
        <v>0</v>
      </c>
      <c r="J47" s="41">
        <f t="shared" si="13"/>
        <v>10.800000000000004</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0.1999998</v>
      </c>
      <c r="O47" s="42">
        <f>COUNTIF(Vertices[Eigenvector Centrality],"&gt;= "&amp;N47)-COUNTIF(Vertices[Eigenvector Centrality],"&gt;="&amp;N48)</f>
        <v>0</v>
      </c>
      <c r="P47" s="41">
        <f t="shared" si="16"/>
        <v>1.7816964000000006</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1:21" ht="15">
      <c r="A48" s="36" t="s">
        <v>768</v>
      </c>
      <c r="B48" s="36" t="s">
        <v>85</v>
      </c>
      <c r="D48" s="34">
        <f t="shared" si="10"/>
        <v>0</v>
      </c>
      <c r="E48" s="3">
        <f>COUNTIF(Vertices[Degree],"&gt;= "&amp;D48)-COUNTIF(Vertices[Degree],"&gt;="&amp;D49)</f>
        <v>0</v>
      </c>
      <c r="F48" s="39">
        <f t="shared" si="11"/>
        <v>3.0909090909090895</v>
      </c>
      <c r="G48" s="40">
        <f>COUNTIF(Vertices[In-Degree],"&gt;= "&amp;F48)-COUNTIF(Vertices[In-Degree],"&gt;="&amp;F49)</f>
        <v>0</v>
      </c>
      <c r="H48" s="39">
        <f t="shared" si="12"/>
        <v>1.8545454545454534</v>
      </c>
      <c r="I48" s="40">
        <f>COUNTIF(Vertices[Out-Degree],"&gt;= "&amp;H48)-COUNTIF(Vertices[Out-Degree],"&gt;="&amp;H49)</f>
        <v>0</v>
      </c>
      <c r="J48" s="39">
        <f t="shared" si="13"/>
        <v>11.127272727272732</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0.2060604</v>
      </c>
      <c r="O48" s="40">
        <f>COUNTIF(Vertices[Eigenvector Centrality],"&gt;= "&amp;N48)-COUNTIF(Vertices[Eigenvector Centrality],"&gt;="&amp;N49)</f>
        <v>0</v>
      </c>
      <c r="P48" s="39">
        <f t="shared" si="16"/>
        <v>1.8198862909090916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1:21" ht="15">
      <c r="A49" t="s">
        <v>163</v>
      </c>
      <c r="B49" t="s">
        <v>17</v>
      </c>
      <c r="D49" s="34">
        <f t="shared" si="10"/>
        <v>0</v>
      </c>
      <c r="E49" s="3">
        <f>COUNTIF(Vertices[Degree],"&gt;= "&amp;D49)-COUNTIF(Vertices[Degree],"&gt;="&amp;D50)</f>
        <v>0</v>
      </c>
      <c r="F49" s="41">
        <f t="shared" si="11"/>
        <v>3.1818181818181803</v>
      </c>
      <c r="G49" s="42">
        <f>COUNTIF(Vertices[In-Degree],"&gt;= "&amp;F49)-COUNTIF(Vertices[In-Degree],"&gt;="&amp;F50)</f>
        <v>0</v>
      </c>
      <c r="H49" s="41">
        <f t="shared" si="12"/>
        <v>1.9090909090909078</v>
      </c>
      <c r="I49" s="42">
        <f>COUNTIF(Vertices[Out-Degree],"&gt;= "&amp;H49)-COUNTIF(Vertices[Out-Degree],"&gt;="&amp;H50)</f>
        <v>0</v>
      </c>
      <c r="J49" s="41">
        <f t="shared" si="13"/>
        <v>11.45454545454546</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0.212121</v>
      </c>
      <c r="O49" s="42">
        <f>COUNTIF(Vertices[Eigenvector Centrality],"&gt;= "&amp;N49)-COUNTIF(Vertices[Eigenvector Centrality],"&gt;="&amp;N50)</f>
        <v>0</v>
      </c>
      <c r="P49" s="41">
        <f t="shared" si="16"/>
        <v>1.8580761818181826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3.272727272727271</v>
      </c>
      <c r="G50" s="40">
        <f>COUNTIF(Vertices[In-Degree],"&gt;= "&amp;F50)-COUNTIF(Vertices[In-Degree],"&gt;="&amp;F51)</f>
        <v>0</v>
      </c>
      <c r="H50" s="39">
        <f t="shared" si="12"/>
        <v>1.9636363636363623</v>
      </c>
      <c r="I50" s="40">
        <f>COUNTIF(Vertices[Out-Degree],"&gt;= "&amp;H50)-COUNTIF(Vertices[Out-Degree],"&gt;="&amp;H51)</f>
        <v>1</v>
      </c>
      <c r="J50" s="39">
        <f t="shared" si="13"/>
        <v>11.781818181818188</v>
      </c>
      <c r="K50" s="40">
        <f>COUNTIF(Vertices[Betweenness Centrality],"&gt;= "&amp;J50)-COUNTIF(Vertices[Betweenness Centrality],"&gt;="&amp;J51)</f>
        <v>0</v>
      </c>
      <c r="L50" s="39">
        <f t="shared" si="14"/>
        <v>0.3272727272727273</v>
      </c>
      <c r="M50" s="40">
        <f>COUNTIF(Vertices[Closeness Centrality],"&gt;= "&amp;L50)-COUNTIF(Vertices[Closeness Centrality],"&gt;="&amp;L51)</f>
        <v>4</v>
      </c>
      <c r="N50" s="39">
        <f t="shared" si="15"/>
        <v>0.2181816</v>
      </c>
      <c r="O50" s="40">
        <f>COUNTIF(Vertices[Eigenvector Centrality],"&gt;= "&amp;N50)-COUNTIF(Vertices[Eigenvector Centrality],"&gt;="&amp;N51)</f>
        <v>0</v>
      </c>
      <c r="P50" s="39">
        <f t="shared" si="16"/>
        <v>1.8962660727272735</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3.363636363636362</v>
      </c>
      <c r="G51" s="42">
        <f>COUNTIF(Vertices[In-Degree],"&gt;= "&amp;F51)-COUNTIF(Vertices[In-Degree],"&gt;="&amp;F52)</f>
        <v>0</v>
      </c>
      <c r="H51" s="41">
        <f t="shared" si="12"/>
        <v>2.0181818181818167</v>
      </c>
      <c r="I51" s="42">
        <f>COUNTIF(Vertices[Out-Degree],"&gt;= "&amp;H51)-COUNTIF(Vertices[Out-Degree],"&gt;="&amp;H52)</f>
        <v>0</v>
      </c>
      <c r="J51" s="41">
        <f t="shared" si="13"/>
        <v>12.109090909090916</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0.2242422</v>
      </c>
      <c r="O51" s="42">
        <f>COUNTIF(Vertices[Eigenvector Centrality],"&gt;= "&amp;N51)-COUNTIF(Vertices[Eigenvector Centrality],"&gt;="&amp;N52)</f>
        <v>0</v>
      </c>
      <c r="P51" s="41">
        <f t="shared" si="16"/>
        <v>1.9344559636363645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1:21" ht="15">
      <c r="A52" s="35"/>
      <c r="B52" s="35"/>
      <c r="D52" s="34">
        <f t="shared" si="10"/>
        <v>0</v>
      </c>
      <c r="E52" s="3">
        <f>COUNTIF(Vertices[Degree],"&gt;= "&amp;D52)-COUNTIF(Vertices[Degree],"&gt;="&amp;D53)</f>
        <v>0</v>
      </c>
      <c r="F52" s="39">
        <f t="shared" si="11"/>
        <v>3.454545454545453</v>
      </c>
      <c r="G52" s="40">
        <f>COUNTIF(Vertices[In-Degree],"&gt;= "&amp;F52)-COUNTIF(Vertices[In-Degree],"&gt;="&amp;F53)</f>
        <v>0</v>
      </c>
      <c r="H52" s="39">
        <f t="shared" si="12"/>
        <v>2.0727272727272714</v>
      </c>
      <c r="I52" s="40">
        <f>COUNTIF(Vertices[Out-Degree],"&gt;= "&amp;H52)-COUNTIF(Vertices[Out-Degree],"&gt;="&amp;H53)</f>
        <v>0</v>
      </c>
      <c r="J52" s="39">
        <f t="shared" si="13"/>
        <v>12.436363636363645</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0.2303028</v>
      </c>
      <c r="O52" s="40">
        <f>COUNTIF(Vertices[Eigenvector Centrality],"&gt;= "&amp;N52)-COUNTIF(Vertices[Eigenvector Centrality],"&gt;="&amp;N53)</f>
        <v>0</v>
      </c>
      <c r="P52" s="39">
        <f t="shared" si="16"/>
        <v>1.9726458545454555</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2.127272727272726</v>
      </c>
      <c r="I53" s="42">
        <f>COUNTIF(Vertices[Out-Degree],"&gt;= "&amp;H53)-COUNTIF(Vertices[Out-Degree],"&gt;="&amp;H54)</f>
        <v>0</v>
      </c>
      <c r="J53" s="41">
        <f t="shared" si="13"/>
        <v>12.763636363636373</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0.2363634</v>
      </c>
      <c r="O53" s="42">
        <f>COUNTIF(Vertices[Eigenvector Centrality],"&gt;= "&amp;N53)-COUNTIF(Vertices[Eigenvector Centrality],"&gt;="&amp;N54)</f>
        <v>0</v>
      </c>
      <c r="P53" s="41">
        <f t="shared" si="16"/>
        <v>2.0108357454545462</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2.1818181818181808</v>
      </c>
      <c r="I54" s="40">
        <f>COUNTIF(Vertices[Out-Degree],"&gt;= "&amp;H54)-COUNTIF(Vertices[Out-Degree],"&gt;="&amp;H55)</f>
        <v>0</v>
      </c>
      <c r="J54" s="39">
        <f t="shared" si="13"/>
        <v>13.0909090909091</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0.242424</v>
      </c>
      <c r="O54" s="40">
        <f>COUNTIF(Vertices[Eigenvector Centrality],"&gt;= "&amp;N54)-COUNTIF(Vertices[Eigenvector Centrality],"&gt;="&amp;N55)</f>
        <v>0</v>
      </c>
      <c r="P54" s="39">
        <f t="shared" si="16"/>
        <v>2.049025636363637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3.7272727272727253</v>
      </c>
      <c r="G55" s="42">
        <f>COUNTIF(Vertices[In-Degree],"&gt;= "&amp;F55)-COUNTIF(Vertices[In-Degree],"&gt;="&amp;F56)</f>
        <v>0</v>
      </c>
      <c r="H55" s="41">
        <f t="shared" si="12"/>
        <v>2.2363636363636354</v>
      </c>
      <c r="I55" s="42">
        <f>COUNTIF(Vertices[Out-Degree],"&gt;= "&amp;H55)-COUNTIF(Vertices[Out-Degree],"&gt;="&amp;H56)</f>
        <v>0</v>
      </c>
      <c r="J55" s="41">
        <f t="shared" si="13"/>
        <v>13.418181818181829</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0.2484846</v>
      </c>
      <c r="O55" s="42">
        <f>COUNTIF(Vertices[Eigenvector Centrality],"&gt;= "&amp;N55)-COUNTIF(Vertices[Eigenvector Centrality],"&gt;="&amp;N56)</f>
        <v>0</v>
      </c>
      <c r="P55" s="41">
        <f t="shared" si="16"/>
        <v>2.087215527272728</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3.818181818181816</v>
      </c>
      <c r="G56" s="40">
        <f>COUNTIF(Vertices[In-Degree],"&gt;= "&amp;F56)-COUNTIF(Vertices[In-Degree],"&gt;="&amp;F57)</f>
        <v>0</v>
      </c>
      <c r="H56" s="39">
        <f t="shared" si="12"/>
        <v>2.29090909090909</v>
      </c>
      <c r="I56" s="40">
        <f>COUNTIF(Vertices[Out-Degree],"&gt;= "&amp;H56)-COUNTIF(Vertices[Out-Degree],"&gt;="&amp;H57)</f>
        <v>0</v>
      </c>
      <c r="J56" s="39">
        <f t="shared" si="13"/>
        <v>13.745454545454557</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0.2545452</v>
      </c>
      <c r="O56" s="40">
        <f>COUNTIF(Vertices[Eigenvector Centrality],"&gt;= "&amp;N56)-COUNTIF(Vertices[Eigenvector Centrality],"&gt;="&amp;N57)</f>
        <v>0</v>
      </c>
      <c r="P56" s="39">
        <f t="shared" si="16"/>
        <v>2.125405418181819</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5</v>
      </c>
      <c r="G57" s="44">
        <f>COUNTIF(Vertices[In-Degree],"&gt;= "&amp;F57)-COUNTIF(Vertices[In-Degree],"&gt;="&amp;F58)</f>
        <v>1</v>
      </c>
      <c r="H57" s="43">
        <f>MAX(Vertices[Out-Degree])</f>
        <v>3</v>
      </c>
      <c r="I57" s="44">
        <f>COUNTIF(Vertices[Out-Degree],"&gt;= "&amp;H57)-COUNTIF(Vertices[Out-Degree],"&gt;="&amp;H58)</f>
        <v>1</v>
      </c>
      <c r="J57" s="43">
        <f>MAX(Vertices[Betweenness Centrality])</f>
        <v>18</v>
      </c>
      <c r="K57" s="44">
        <f>COUNTIF(Vertices[Betweenness Centrality],"&gt;= "&amp;J57)-COUNTIF(Vertices[Betweenness Centrality],"&gt;="&amp;J58)</f>
        <v>1</v>
      </c>
      <c r="L57" s="43">
        <f>MAX(Vertices[Closeness Centrality])</f>
        <v>0.5</v>
      </c>
      <c r="M57" s="44">
        <f>COUNTIF(Vertices[Closeness Centrality],"&gt;= "&amp;L57)-COUNTIF(Vertices[Closeness Centrality],"&gt;="&amp;L58)</f>
        <v>2</v>
      </c>
      <c r="N57" s="43">
        <f>MAX(Vertices[Eigenvector Centrality])</f>
        <v>0.333333</v>
      </c>
      <c r="O57" s="44">
        <f>COUNTIF(Vertices[Eigenvector Centrality],"&gt;= "&amp;N57)-COUNTIF(Vertices[Eigenvector Centrality],"&gt;="&amp;N58)</f>
        <v>1</v>
      </c>
      <c r="P57" s="43">
        <f>MAX(Vertices[PageRank])</f>
        <v>2.621874</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63" spans="1:2" ht="15">
      <c r="A63" s="35" t="s">
        <v>81</v>
      </c>
      <c r="B63" s="48" t="str">
        <f>IF(COUNT(Vertices[Degree])&gt;0,D2,NoMetricMessage)</f>
        <v>Not Available</v>
      </c>
    </row>
    <row r="64" spans="1:2" ht="15">
      <c r="A64" s="35" t="s">
        <v>82</v>
      </c>
      <c r="B64" s="48" t="str">
        <f>IF(COUNT(Vertices[Degree])&gt;0,D57,NoMetricMessage)</f>
        <v>Not Available</v>
      </c>
    </row>
    <row r="65" spans="1:2" ht="15">
      <c r="A65" s="35" t="s">
        <v>83</v>
      </c>
      <c r="B65" s="49" t="str">
        <f>_xlfn.IFERROR(AVERAGE(Vertices[Degree]),NoMetricMessage)</f>
        <v>Not Available</v>
      </c>
    </row>
    <row r="66" spans="1:2" ht="15">
      <c r="A66" s="35" t="s">
        <v>84</v>
      </c>
      <c r="B66" s="49" t="str">
        <f>_xlfn.IFERROR(MEDIAN(Vertices[Degree]),NoMetricMessage)</f>
        <v>Not Available</v>
      </c>
    </row>
    <row r="77" spans="1:2" ht="15">
      <c r="A77" s="35" t="s">
        <v>88</v>
      </c>
      <c r="B77" s="48">
        <f>IF(COUNT(Vertices[In-Degree])&gt;0,F2,NoMetricMessage)</f>
        <v>0</v>
      </c>
    </row>
    <row r="78" spans="1:2" ht="15">
      <c r="A78" s="35" t="s">
        <v>89</v>
      </c>
      <c r="B78" s="48">
        <f>IF(COUNT(Vertices[In-Degree])&gt;0,F57,NoMetricMessage)</f>
        <v>5</v>
      </c>
    </row>
    <row r="79" spans="1:2" ht="15">
      <c r="A79" s="35" t="s">
        <v>90</v>
      </c>
      <c r="B79" s="49">
        <f>_xlfn.IFERROR(AVERAGE(Vertices[In-Degree]),NoMetricMessage)</f>
        <v>1.1176470588235294</v>
      </c>
    </row>
    <row r="80" spans="1:2" ht="15">
      <c r="A80" s="35" t="s">
        <v>91</v>
      </c>
      <c r="B80" s="49">
        <f>_xlfn.IFERROR(MEDIAN(Vertices[In-Degree]),NoMetricMessage)</f>
        <v>1</v>
      </c>
    </row>
    <row r="91" spans="1:2" ht="15">
      <c r="A91" s="35" t="s">
        <v>94</v>
      </c>
      <c r="B91" s="48">
        <f>IF(COUNT(Vertices[Out-Degree])&gt;0,H2,NoMetricMessage)</f>
        <v>0</v>
      </c>
    </row>
    <row r="92" spans="1:2" ht="15">
      <c r="A92" s="35" t="s">
        <v>95</v>
      </c>
      <c r="B92" s="48">
        <f>IF(COUNT(Vertices[Out-Degree])&gt;0,H57,NoMetricMessage)</f>
        <v>3</v>
      </c>
    </row>
    <row r="93" spans="1:2" ht="15">
      <c r="A93" s="35" t="s">
        <v>96</v>
      </c>
      <c r="B93" s="49">
        <f>_xlfn.IFERROR(AVERAGE(Vertices[Out-Degree]),NoMetricMessage)</f>
        <v>1.1176470588235294</v>
      </c>
    </row>
    <row r="94" spans="1:2" ht="15">
      <c r="A94" s="35" t="s">
        <v>97</v>
      </c>
      <c r="B94" s="49">
        <f>_xlfn.IFERROR(MEDIAN(Vertices[Out-Degree]),NoMetricMessage)</f>
        <v>1</v>
      </c>
    </row>
    <row r="105" spans="1:2" ht="15">
      <c r="A105" s="35" t="s">
        <v>100</v>
      </c>
      <c r="B105" s="49">
        <f>IF(COUNT(Vertices[Betweenness Centrality])&gt;0,J2,NoMetricMessage)</f>
        <v>0</v>
      </c>
    </row>
    <row r="106" spans="1:2" ht="15">
      <c r="A106" s="35" t="s">
        <v>101</v>
      </c>
      <c r="B106" s="49">
        <f>IF(COUNT(Vertices[Betweenness Centrality])&gt;0,J57,NoMetricMessage)</f>
        <v>18</v>
      </c>
    </row>
    <row r="107" spans="1:2" ht="15">
      <c r="A107" s="35" t="s">
        <v>102</v>
      </c>
      <c r="B107" s="49">
        <f>_xlfn.IFERROR(AVERAGE(Vertices[Betweenness Centrality]),NoMetricMessage)</f>
        <v>1.2941176470588236</v>
      </c>
    </row>
    <row r="108" spans="1:2" ht="15">
      <c r="A108" s="35" t="s">
        <v>103</v>
      </c>
      <c r="B108" s="49">
        <f>_xlfn.IFERROR(MEDIAN(Vertices[Betweenness Centrality]),NoMetricMessage)</f>
        <v>0</v>
      </c>
    </row>
    <row r="119" spans="1:2" ht="15">
      <c r="A119" s="35" t="s">
        <v>106</v>
      </c>
      <c r="B119" s="49">
        <f>IF(COUNT(Vertices[Closeness Centrality])&gt;0,L2,NoMetricMessage)</f>
        <v>0</v>
      </c>
    </row>
    <row r="120" spans="1:2" ht="15">
      <c r="A120" s="35" t="s">
        <v>107</v>
      </c>
      <c r="B120" s="49">
        <f>IF(COUNT(Vertices[Closeness Centrality])&gt;0,L57,NoMetricMessage)</f>
        <v>0.5</v>
      </c>
    </row>
    <row r="121" spans="1:2" ht="15">
      <c r="A121" s="35" t="s">
        <v>108</v>
      </c>
      <c r="B121" s="49">
        <f>_xlfn.IFERROR(AVERAGE(Vertices[Closeness Centrality]),NoMetricMessage)</f>
        <v>0.18333323529411769</v>
      </c>
    </row>
    <row r="122" spans="1:2" ht="15">
      <c r="A122" s="35" t="s">
        <v>109</v>
      </c>
      <c r="B122" s="49">
        <f>_xlfn.IFERROR(MEDIAN(Vertices[Closeness Centrality]),NoMetricMessage)</f>
        <v>0.125</v>
      </c>
    </row>
    <row r="133" spans="1:2" ht="15">
      <c r="A133" s="35" t="s">
        <v>112</v>
      </c>
      <c r="B133" s="49">
        <f>IF(COUNT(Vertices[Eigenvector Centrality])&gt;0,N2,NoMetricMessage)</f>
        <v>0</v>
      </c>
    </row>
    <row r="134" spans="1:2" ht="15">
      <c r="A134" s="35" t="s">
        <v>113</v>
      </c>
      <c r="B134" s="49">
        <f>IF(COUNT(Vertices[Eigenvector Centrality])&gt;0,N57,NoMetricMessage)</f>
        <v>0.333333</v>
      </c>
    </row>
    <row r="135" spans="1:2" ht="15">
      <c r="A135" s="35" t="s">
        <v>114</v>
      </c>
      <c r="B135" s="49">
        <f>_xlfn.IFERROR(AVERAGE(Vertices[Eigenvector Centrality]),NoMetricMessage)</f>
        <v>0.05882341176470588</v>
      </c>
    </row>
    <row r="136" spans="1:2" ht="15">
      <c r="A136" s="35" t="s">
        <v>115</v>
      </c>
      <c r="B136" s="49">
        <f>_xlfn.IFERROR(MEDIAN(Vertices[Eigenvector Centrality]),NoMetricMessage)</f>
        <v>0</v>
      </c>
    </row>
    <row r="147" spans="1:2" ht="15">
      <c r="A147" s="35" t="s">
        <v>140</v>
      </c>
      <c r="B147" s="49">
        <f>IF(COUNT(Vertices[PageRank])&gt;0,P2,NoMetricMessage)</f>
        <v>0.52143</v>
      </c>
    </row>
    <row r="148" spans="1:2" ht="15">
      <c r="A148" s="35" t="s">
        <v>141</v>
      </c>
      <c r="B148" s="49">
        <f>IF(COUNT(Vertices[PageRank])&gt;0,P57,NoMetricMessage)</f>
        <v>2.621874</v>
      </c>
    </row>
    <row r="149" spans="1:2" ht="15">
      <c r="A149" s="35" t="s">
        <v>142</v>
      </c>
      <c r="B149" s="49">
        <f>_xlfn.IFERROR(AVERAGE(Vertices[PageRank]),NoMetricMessage)</f>
        <v>0.9999713529411762</v>
      </c>
    </row>
    <row r="150" spans="1:2" ht="15">
      <c r="A150" s="35" t="s">
        <v>143</v>
      </c>
      <c r="B150" s="49">
        <f>_xlfn.IFERROR(MEDIAN(Vertices[PageRank]),NoMetricMessage)</f>
        <v>0.906832</v>
      </c>
    </row>
    <row r="161" spans="1:2" ht="15">
      <c r="A161" s="35" t="s">
        <v>118</v>
      </c>
      <c r="B161" s="49">
        <f>IF(COUNT(Vertices[Clustering Coefficient])&gt;0,R2,NoMetricMessage)</f>
        <v>0</v>
      </c>
    </row>
    <row r="162" spans="1:2" ht="15">
      <c r="A162" s="35" t="s">
        <v>119</v>
      </c>
      <c r="B162" s="49">
        <f>IF(COUNT(Vertices[Clustering Coefficient])&gt;0,R57,NoMetricMessage)</f>
        <v>0.5</v>
      </c>
    </row>
    <row r="163" spans="1:2" ht="15">
      <c r="A163" s="35" t="s">
        <v>120</v>
      </c>
      <c r="B163" s="49">
        <f>_xlfn.IFERROR(AVERAGE(Vertices[Clustering Coefficient]),NoMetricMessage)</f>
        <v>0.061764705882352944</v>
      </c>
    </row>
    <row r="164" spans="1:2" ht="15">
      <c r="A164" s="35" t="s">
        <v>121</v>
      </c>
      <c r="B164"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471</v>
      </c>
      <c r="K7" s="13" t="s">
        <v>472</v>
      </c>
    </row>
    <row r="8" spans="1:11" ht="409.5">
      <c r="A8"/>
      <c r="B8">
        <v>2</v>
      </c>
      <c r="C8">
        <v>2</v>
      </c>
      <c r="D8" t="s">
        <v>61</v>
      </c>
      <c r="E8" t="s">
        <v>61</v>
      </c>
      <c r="H8" t="s">
        <v>73</v>
      </c>
      <c r="J8" t="s">
        <v>473</v>
      </c>
      <c r="K8" s="13" t="s">
        <v>474</v>
      </c>
    </row>
    <row r="9" spans="1:11" ht="409.5">
      <c r="A9"/>
      <c r="B9">
        <v>3</v>
      </c>
      <c r="C9">
        <v>4</v>
      </c>
      <c r="D9" t="s">
        <v>62</v>
      </c>
      <c r="E9" t="s">
        <v>62</v>
      </c>
      <c r="H9" t="s">
        <v>74</v>
      </c>
      <c r="J9" t="s">
        <v>475</v>
      </c>
      <c r="K9" s="13" t="s">
        <v>476</v>
      </c>
    </row>
    <row r="10" spans="1:11" ht="409.5">
      <c r="A10"/>
      <c r="B10">
        <v>4</v>
      </c>
      <c r="D10" t="s">
        <v>63</v>
      </c>
      <c r="E10" t="s">
        <v>63</v>
      </c>
      <c r="H10" t="s">
        <v>75</v>
      </c>
      <c r="J10" t="s">
        <v>477</v>
      </c>
      <c r="K10" s="13" t="s">
        <v>478</v>
      </c>
    </row>
    <row r="11" spans="1:11" ht="15">
      <c r="A11"/>
      <c r="B11">
        <v>5</v>
      </c>
      <c r="D11" t="s">
        <v>46</v>
      </c>
      <c r="E11">
        <v>1</v>
      </c>
      <c r="H11" t="s">
        <v>76</v>
      </c>
      <c r="J11" t="s">
        <v>479</v>
      </c>
      <c r="K11" t="s">
        <v>480</v>
      </c>
    </row>
    <row r="12" spans="1:11" ht="15">
      <c r="A12"/>
      <c r="B12"/>
      <c r="D12" t="s">
        <v>64</v>
      </c>
      <c r="E12">
        <v>2</v>
      </c>
      <c r="H12">
        <v>0</v>
      </c>
      <c r="J12" t="s">
        <v>481</v>
      </c>
      <c r="K12" t="s">
        <v>482</v>
      </c>
    </row>
    <row r="13" spans="1:11" ht="15">
      <c r="A13"/>
      <c r="B13"/>
      <c r="D13">
        <v>1</v>
      </c>
      <c r="E13">
        <v>3</v>
      </c>
      <c r="H13">
        <v>1</v>
      </c>
      <c r="J13" t="s">
        <v>483</v>
      </c>
      <c r="K13" t="s">
        <v>484</v>
      </c>
    </row>
    <row r="14" spans="4:11" ht="15">
      <c r="D14">
        <v>2</v>
      </c>
      <c r="E14">
        <v>4</v>
      </c>
      <c r="H14">
        <v>2</v>
      </c>
      <c r="J14" t="s">
        <v>485</v>
      </c>
      <c r="K14" t="s">
        <v>486</v>
      </c>
    </row>
    <row r="15" spans="4:11" ht="15">
      <c r="D15">
        <v>3</v>
      </c>
      <c r="E15">
        <v>5</v>
      </c>
      <c r="H15">
        <v>3</v>
      </c>
      <c r="J15" t="s">
        <v>487</v>
      </c>
      <c r="K15" t="s">
        <v>488</v>
      </c>
    </row>
    <row r="16" spans="4:11" ht="15">
      <c r="D16">
        <v>4</v>
      </c>
      <c r="E16">
        <v>6</v>
      </c>
      <c r="H16">
        <v>4</v>
      </c>
      <c r="J16" t="s">
        <v>489</v>
      </c>
      <c r="K16" t="s">
        <v>490</v>
      </c>
    </row>
    <row r="17" spans="4:11" ht="15">
      <c r="D17">
        <v>5</v>
      </c>
      <c r="E17">
        <v>7</v>
      </c>
      <c r="H17">
        <v>5</v>
      </c>
      <c r="J17" t="s">
        <v>491</v>
      </c>
      <c r="K17" t="s">
        <v>492</v>
      </c>
    </row>
    <row r="18" spans="4:11" ht="15">
      <c r="D18">
        <v>6</v>
      </c>
      <c r="E18">
        <v>8</v>
      </c>
      <c r="H18">
        <v>6</v>
      </c>
      <c r="J18" t="s">
        <v>493</v>
      </c>
      <c r="K18" t="s">
        <v>494</v>
      </c>
    </row>
    <row r="19" spans="4:11" ht="15">
      <c r="D19">
        <v>7</v>
      </c>
      <c r="E19">
        <v>9</v>
      </c>
      <c r="H19">
        <v>7</v>
      </c>
      <c r="J19" t="s">
        <v>495</v>
      </c>
      <c r="K19" t="s">
        <v>496</v>
      </c>
    </row>
    <row r="20" spans="4:11" ht="15">
      <c r="D20">
        <v>8</v>
      </c>
      <c r="H20">
        <v>8</v>
      </c>
      <c r="J20" t="s">
        <v>497</v>
      </c>
      <c r="K20" t="s">
        <v>498</v>
      </c>
    </row>
    <row r="21" spans="4:11" ht="409.5">
      <c r="D21">
        <v>9</v>
      </c>
      <c r="H21">
        <v>9</v>
      </c>
      <c r="J21" t="s">
        <v>499</v>
      </c>
      <c r="K21" s="13" t="s">
        <v>500</v>
      </c>
    </row>
    <row r="22" spans="4:11" ht="409.5">
      <c r="D22">
        <v>10</v>
      </c>
      <c r="J22" t="s">
        <v>501</v>
      </c>
      <c r="K22" s="13" t="s">
        <v>502</v>
      </c>
    </row>
    <row r="23" spans="4:11" ht="409.5">
      <c r="D23">
        <v>11</v>
      </c>
      <c r="J23" t="s">
        <v>503</v>
      </c>
      <c r="K23" s="13" t="s">
        <v>504</v>
      </c>
    </row>
    <row r="24" spans="10:11" ht="409.5">
      <c r="J24" t="s">
        <v>505</v>
      </c>
      <c r="K24" s="13" t="s">
        <v>794</v>
      </c>
    </row>
    <row r="25" spans="10:11" ht="15">
      <c r="J25" t="s">
        <v>506</v>
      </c>
      <c r="K25" t="b">
        <v>0</v>
      </c>
    </row>
    <row r="26" spans="10:11" ht="15">
      <c r="J26" t="s">
        <v>792</v>
      </c>
      <c r="K26" t="s">
        <v>793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520</v>
      </c>
      <c r="B1" s="13" t="s">
        <v>521</v>
      </c>
      <c r="C1" s="85" t="s">
        <v>522</v>
      </c>
      <c r="D1" s="85" t="s">
        <v>524</v>
      </c>
      <c r="E1" s="13" t="s">
        <v>523</v>
      </c>
      <c r="F1" s="13" t="s">
        <v>526</v>
      </c>
      <c r="G1" s="85" t="s">
        <v>525</v>
      </c>
      <c r="H1" s="85" t="s">
        <v>528</v>
      </c>
      <c r="I1" s="13" t="s">
        <v>527</v>
      </c>
      <c r="J1" s="13" t="s">
        <v>529</v>
      </c>
    </row>
    <row r="2" spans="1:10" ht="15">
      <c r="A2" s="89" t="s">
        <v>250</v>
      </c>
      <c r="B2" s="85">
        <v>1</v>
      </c>
      <c r="C2" s="85"/>
      <c r="D2" s="85"/>
      <c r="E2" s="89" t="s">
        <v>248</v>
      </c>
      <c r="F2" s="85">
        <v>1</v>
      </c>
      <c r="G2" s="85"/>
      <c r="H2" s="85"/>
      <c r="I2" s="89" t="s">
        <v>250</v>
      </c>
      <c r="J2" s="85">
        <v>1</v>
      </c>
    </row>
    <row r="3" spans="1:10" ht="15">
      <c r="A3" s="89" t="s">
        <v>249</v>
      </c>
      <c r="B3" s="85">
        <v>1</v>
      </c>
      <c r="C3" s="85"/>
      <c r="D3" s="85"/>
      <c r="E3" s="89" t="s">
        <v>249</v>
      </c>
      <c r="F3" s="85">
        <v>1</v>
      </c>
      <c r="G3" s="85"/>
      <c r="H3" s="85"/>
      <c r="I3" s="85"/>
      <c r="J3" s="85"/>
    </row>
    <row r="4" spans="1:10" ht="15">
      <c r="A4" s="89" t="s">
        <v>248</v>
      </c>
      <c r="B4" s="85">
        <v>1</v>
      </c>
      <c r="C4" s="85"/>
      <c r="D4" s="85"/>
      <c r="E4" s="85"/>
      <c r="F4" s="85"/>
      <c r="G4" s="85"/>
      <c r="H4" s="85"/>
      <c r="I4" s="85"/>
      <c r="J4" s="85"/>
    </row>
    <row r="7" spans="1:10" ht="15" customHeight="1">
      <c r="A7" s="13" t="s">
        <v>532</v>
      </c>
      <c r="B7" s="13" t="s">
        <v>521</v>
      </c>
      <c r="C7" s="85" t="s">
        <v>533</v>
      </c>
      <c r="D7" s="85" t="s">
        <v>524</v>
      </c>
      <c r="E7" s="13" t="s">
        <v>534</v>
      </c>
      <c r="F7" s="13" t="s">
        <v>526</v>
      </c>
      <c r="G7" s="85" t="s">
        <v>535</v>
      </c>
      <c r="H7" s="85" t="s">
        <v>528</v>
      </c>
      <c r="I7" s="13" t="s">
        <v>536</v>
      </c>
      <c r="J7" s="13" t="s">
        <v>529</v>
      </c>
    </row>
    <row r="8" spans="1:10" ht="15">
      <c r="A8" s="85" t="s">
        <v>251</v>
      </c>
      <c r="B8" s="85">
        <v>2</v>
      </c>
      <c r="C8" s="85"/>
      <c r="D8" s="85"/>
      <c r="E8" s="85" t="s">
        <v>251</v>
      </c>
      <c r="F8" s="85">
        <v>2</v>
      </c>
      <c r="G8" s="85"/>
      <c r="H8" s="85"/>
      <c r="I8" s="85" t="s">
        <v>252</v>
      </c>
      <c r="J8" s="85">
        <v>1</v>
      </c>
    </row>
    <row r="9" spans="1:10" ht="15">
      <c r="A9" s="85" t="s">
        <v>252</v>
      </c>
      <c r="B9" s="85">
        <v>1</v>
      </c>
      <c r="C9" s="85"/>
      <c r="D9" s="85"/>
      <c r="E9" s="85"/>
      <c r="F9" s="85"/>
      <c r="G9" s="85"/>
      <c r="H9" s="85"/>
      <c r="I9" s="85"/>
      <c r="J9" s="85"/>
    </row>
    <row r="12" spans="1:10" ht="15" customHeight="1">
      <c r="A12" s="13" t="s">
        <v>538</v>
      </c>
      <c r="B12" s="13" t="s">
        <v>521</v>
      </c>
      <c r="C12" s="13" t="s">
        <v>548</v>
      </c>
      <c r="D12" s="13" t="s">
        <v>524</v>
      </c>
      <c r="E12" s="13" t="s">
        <v>549</v>
      </c>
      <c r="F12" s="13" t="s">
        <v>526</v>
      </c>
      <c r="G12" s="13" t="s">
        <v>555</v>
      </c>
      <c r="H12" s="13" t="s">
        <v>528</v>
      </c>
      <c r="I12" s="13" t="s">
        <v>558</v>
      </c>
      <c r="J12" s="13" t="s">
        <v>529</v>
      </c>
    </row>
    <row r="13" spans="1:10" ht="15">
      <c r="A13" s="85" t="s">
        <v>254</v>
      </c>
      <c r="B13" s="85">
        <v>18</v>
      </c>
      <c r="C13" s="85" t="s">
        <v>254</v>
      </c>
      <c r="D13" s="85">
        <v>8</v>
      </c>
      <c r="E13" s="85" t="s">
        <v>254</v>
      </c>
      <c r="F13" s="85">
        <v>4</v>
      </c>
      <c r="G13" s="85" t="s">
        <v>541</v>
      </c>
      <c r="H13" s="85">
        <v>3</v>
      </c>
      <c r="I13" s="85" t="s">
        <v>543</v>
      </c>
      <c r="J13" s="85">
        <v>3</v>
      </c>
    </row>
    <row r="14" spans="1:10" ht="15">
      <c r="A14" s="85" t="s">
        <v>539</v>
      </c>
      <c r="B14" s="85">
        <v>4</v>
      </c>
      <c r="C14" s="85"/>
      <c r="D14" s="85"/>
      <c r="E14" s="85" t="s">
        <v>546</v>
      </c>
      <c r="F14" s="85">
        <v>3</v>
      </c>
      <c r="G14" s="85" t="s">
        <v>254</v>
      </c>
      <c r="H14" s="85">
        <v>3</v>
      </c>
      <c r="I14" s="85" t="s">
        <v>539</v>
      </c>
      <c r="J14" s="85">
        <v>3</v>
      </c>
    </row>
    <row r="15" spans="1:10" ht="15">
      <c r="A15" s="85" t="s">
        <v>540</v>
      </c>
      <c r="B15" s="85">
        <v>4</v>
      </c>
      <c r="C15" s="85"/>
      <c r="D15" s="85"/>
      <c r="E15" s="85" t="s">
        <v>547</v>
      </c>
      <c r="F15" s="85">
        <v>1</v>
      </c>
      <c r="G15" s="85" t="s">
        <v>542</v>
      </c>
      <c r="H15" s="85">
        <v>3</v>
      </c>
      <c r="I15" s="85" t="s">
        <v>254</v>
      </c>
      <c r="J15" s="85">
        <v>3</v>
      </c>
    </row>
    <row r="16" spans="1:10" ht="15">
      <c r="A16" s="85" t="s">
        <v>541</v>
      </c>
      <c r="B16" s="85">
        <v>3</v>
      </c>
      <c r="C16" s="85"/>
      <c r="D16" s="85"/>
      <c r="E16" s="85" t="s">
        <v>550</v>
      </c>
      <c r="F16" s="85">
        <v>1</v>
      </c>
      <c r="G16" s="85" t="s">
        <v>556</v>
      </c>
      <c r="H16" s="85">
        <v>1</v>
      </c>
      <c r="I16" s="85" t="s">
        <v>544</v>
      </c>
      <c r="J16" s="85">
        <v>3</v>
      </c>
    </row>
    <row r="17" spans="1:10" ht="15">
      <c r="A17" s="85" t="s">
        <v>542</v>
      </c>
      <c r="B17" s="85">
        <v>3</v>
      </c>
      <c r="C17" s="85"/>
      <c r="D17" s="85"/>
      <c r="E17" s="85" t="s">
        <v>551</v>
      </c>
      <c r="F17" s="85">
        <v>1</v>
      </c>
      <c r="G17" s="85" t="s">
        <v>557</v>
      </c>
      <c r="H17" s="85">
        <v>1</v>
      </c>
      <c r="I17" s="85" t="s">
        <v>545</v>
      </c>
      <c r="J17" s="85">
        <v>3</v>
      </c>
    </row>
    <row r="18" spans="1:10" ht="15">
      <c r="A18" s="85" t="s">
        <v>543</v>
      </c>
      <c r="B18" s="85">
        <v>3</v>
      </c>
      <c r="C18" s="85"/>
      <c r="D18" s="85"/>
      <c r="E18" s="85" t="s">
        <v>540</v>
      </c>
      <c r="F18" s="85">
        <v>1</v>
      </c>
      <c r="G18" s="85"/>
      <c r="H18" s="85"/>
      <c r="I18" s="85" t="s">
        <v>540</v>
      </c>
      <c r="J18" s="85">
        <v>3</v>
      </c>
    </row>
    <row r="19" spans="1:10" ht="15">
      <c r="A19" s="85" t="s">
        <v>544</v>
      </c>
      <c r="B19" s="85">
        <v>3</v>
      </c>
      <c r="C19" s="85"/>
      <c r="D19" s="85"/>
      <c r="E19" s="85" t="s">
        <v>552</v>
      </c>
      <c r="F19" s="85">
        <v>1</v>
      </c>
      <c r="G19" s="85"/>
      <c r="H19" s="85"/>
      <c r="I19" s="85"/>
      <c r="J19" s="85"/>
    </row>
    <row r="20" spans="1:10" ht="15">
      <c r="A20" s="85" t="s">
        <v>545</v>
      </c>
      <c r="B20" s="85">
        <v>3</v>
      </c>
      <c r="C20" s="85"/>
      <c r="D20" s="85"/>
      <c r="E20" s="85" t="s">
        <v>539</v>
      </c>
      <c r="F20" s="85">
        <v>1</v>
      </c>
      <c r="G20" s="85"/>
      <c r="H20" s="85"/>
      <c r="I20" s="85"/>
      <c r="J20" s="85"/>
    </row>
    <row r="21" spans="1:10" ht="15">
      <c r="A21" s="85" t="s">
        <v>546</v>
      </c>
      <c r="B21" s="85">
        <v>3</v>
      </c>
      <c r="C21" s="85"/>
      <c r="D21" s="85"/>
      <c r="E21" s="85" t="s">
        <v>553</v>
      </c>
      <c r="F21" s="85">
        <v>1</v>
      </c>
      <c r="G21" s="85"/>
      <c r="H21" s="85"/>
      <c r="I21" s="85"/>
      <c r="J21" s="85"/>
    </row>
    <row r="22" spans="1:10" ht="15">
      <c r="A22" s="85" t="s">
        <v>547</v>
      </c>
      <c r="B22" s="85">
        <v>1</v>
      </c>
      <c r="C22" s="85"/>
      <c r="D22" s="85"/>
      <c r="E22" s="85" t="s">
        <v>554</v>
      </c>
      <c r="F22" s="85">
        <v>1</v>
      </c>
      <c r="G22" s="85"/>
      <c r="H22" s="85"/>
      <c r="I22" s="85"/>
      <c r="J22" s="85"/>
    </row>
    <row r="25" spans="1:10" ht="15" customHeight="1">
      <c r="A25" s="13" t="s">
        <v>561</v>
      </c>
      <c r="B25" s="13" t="s">
        <v>521</v>
      </c>
      <c r="C25" s="13" t="s">
        <v>571</v>
      </c>
      <c r="D25" s="13" t="s">
        <v>524</v>
      </c>
      <c r="E25" s="13" t="s">
        <v>579</v>
      </c>
      <c r="F25" s="13" t="s">
        <v>526</v>
      </c>
      <c r="G25" s="13" t="s">
        <v>586</v>
      </c>
      <c r="H25" s="13" t="s">
        <v>528</v>
      </c>
      <c r="I25" s="13" t="s">
        <v>596</v>
      </c>
      <c r="J25" s="13" t="s">
        <v>529</v>
      </c>
    </row>
    <row r="26" spans="1:10" ht="15">
      <c r="A26" s="91" t="s">
        <v>562</v>
      </c>
      <c r="B26" s="91">
        <v>20</v>
      </c>
      <c r="C26" s="91" t="s">
        <v>567</v>
      </c>
      <c r="D26" s="91">
        <v>8</v>
      </c>
      <c r="E26" s="91" t="s">
        <v>567</v>
      </c>
      <c r="F26" s="91">
        <v>4</v>
      </c>
      <c r="G26" s="91" t="s">
        <v>587</v>
      </c>
      <c r="H26" s="91">
        <v>3</v>
      </c>
      <c r="I26" s="91" t="s">
        <v>597</v>
      </c>
      <c r="J26" s="91">
        <v>3</v>
      </c>
    </row>
    <row r="27" spans="1:10" ht="15">
      <c r="A27" s="91" t="s">
        <v>563</v>
      </c>
      <c r="B27" s="91">
        <v>3</v>
      </c>
      <c r="C27" s="91" t="s">
        <v>218</v>
      </c>
      <c r="D27" s="91">
        <v>5</v>
      </c>
      <c r="E27" s="91" t="s">
        <v>580</v>
      </c>
      <c r="F27" s="91">
        <v>3</v>
      </c>
      <c r="G27" s="91" t="s">
        <v>588</v>
      </c>
      <c r="H27" s="91">
        <v>3</v>
      </c>
      <c r="I27" s="91" t="s">
        <v>598</v>
      </c>
      <c r="J27" s="91">
        <v>3</v>
      </c>
    </row>
    <row r="28" spans="1:10" ht="15">
      <c r="A28" s="91" t="s">
        <v>564</v>
      </c>
      <c r="B28" s="91">
        <v>0</v>
      </c>
      <c r="C28" s="91" t="s">
        <v>568</v>
      </c>
      <c r="D28" s="91">
        <v>4</v>
      </c>
      <c r="E28" s="91" t="s">
        <v>581</v>
      </c>
      <c r="F28" s="91">
        <v>3</v>
      </c>
      <c r="G28" s="91" t="s">
        <v>589</v>
      </c>
      <c r="H28" s="91">
        <v>3</v>
      </c>
      <c r="I28" s="91" t="s">
        <v>599</v>
      </c>
      <c r="J28" s="91">
        <v>3</v>
      </c>
    </row>
    <row r="29" spans="1:10" ht="15">
      <c r="A29" s="91" t="s">
        <v>565</v>
      </c>
      <c r="B29" s="91">
        <v>240</v>
      </c>
      <c r="C29" s="91" t="s">
        <v>572</v>
      </c>
      <c r="D29" s="91">
        <v>4</v>
      </c>
      <c r="E29" s="91" t="s">
        <v>582</v>
      </c>
      <c r="F29" s="91">
        <v>3</v>
      </c>
      <c r="G29" s="91" t="s">
        <v>590</v>
      </c>
      <c r="H29" s="91">
        <v>3</v>
      </c>
      <c r="I29" s="91" t="s">
        <v>600</v>
      </c>
      <c r="J29" s="91">
        <v>3</v>
      </c>
    </row>
    <row r="30" spans="1:10" ht="15">
      <c r="A30" s="91" t="s">
        <v>566</v>
      </c>
      <c r="B30" s="91">
        <v>263</v>
      </c>
      <c r="C30" s="91" t="s">
        <v>573</v>
      </c>
      <c r="D30" s="91">
        <v>4</v>
      </c>
      <c r="E30" s="91" t="s">
        <v>583</v>
      </c>
      <c r="F30" s="91">
        <v>3</v>
      </c>
      <c r="G30" s="91" t="s">
        <v>591</v>
      </c>
      <c r="H30" s="91">
        <v>3</v>
      </c>
      <c r="I30" s="91" t="s">
        <v>569</v>
      </c>
      <c r="J30" s="91">
        <v>3</v>
      </c>
    </row>
    <row r="31" spans="1:10" ht="15">
      <c r="A31" s="91" t="s">
        <v>567</v>
      </c>
      <c r="B31" s="91">
        <v>18</v>
      </c>
      <c r="C31" s="91" t="s">
        <v>574</v>
      </c>
      <c r="D31" s="91">
        <v>2</v>
      </c>
      <c r="E31" s="91" t="s">
        <v>584</v>
      </c>
      <c r="F31" s="91">
        <v>3</v>
      </c>
      <c r="G31" s="91" t="s">
        <v>592</v>
      </c>
      <c r="H31" s="91">
        <v>3</v>
      </c>
      <c r="I31" s="91" t="s">
        <v>567</v>
      </c>
      <c r="J31" s="91">
        <v>3</v>
      </c>
    </row>
    <row r="32" spans="1:10" ht="15">
      <c r="A32" s="91" t="s">
        <v>218</v>
      </c>
      <c r="B32" s="91">
        <v>5</v>
      </c>
      <c r="C32" s="91" t="s">
        <v>575</v>
      </c>
      <c r="D32" s="91">
        <v>2</v>
      </c>
      <c r="E32" s="91" t="s">
        <v>585</v>
      </c>
      <c r="F32" s="91">
        <v>2</v>
      </c>
      <c r="G32" s="91" t="s">
        <v>593</v>
      </c>
      <c r="H32" s="91">
        <v>3</v>
      </c>
      <c r="I32" s="91" t="s">
        <v>601</v>
      </c>
      <c r="J32" s="91">
        <v>3</v>
      </c>
    </row>
    <row r="33" spans="1:10" ht="15">
      <c r="A33" s="91" t="s">
        <v>568</v>
      </c>
      <c r="B33" s="91">
        <v>4</v>
      </c>
      <c r="C33" s="91" t="s">
        <v>576</v>
      </c>
      <c r="D33" s="91">
        <v>2</v>
      </c>
      <c r="E33" s="91"/>
      <c r="F33" s="91"/>
      <c r="G33" s="91" t="s">
        <v>594</v>
      </c>
      <c r="H33" s="91">
        <v>3</v>
      </c>
      <c r="I33" s="91" t="s">
        <v>602</v>
      </c>
      <c r="J33" s="91">
        <v>3</v>
      </c>
    </row>
    <row r="34" spans="1:10" ht="15">
      <c r="A34" s="91" t="s">
        <v>569</v>
      </c>
      <c r="B34" s="91">
        <v>4</v>
      </c>
      <c r="C34" s="91" t="s">
        <v>577</v>
      </c>
      <c r="D34" s="91">
        <v>2</v>
      </c>
      <c r="E34" s="91"/>
      <c r="F34" s="91"/>
      <c r="G34" s="91" t="s">
        <v>567</v>
      </c>
      <c r="H34" s="91">
        <v>3</v>
      </c>
      <c r="I34" s="91" t="s">
        <v>570</v>
      </c>
      <c r="J34" s="91">
        <v>3</v>
      </c>
    </row>
    <row r="35" spans="1:10" ht="15">
      <c r="A35" s="91" t="s">
        <v>570</v>
      </c>
      <c r="B35" s="91">
        <v>4</v>
      </c>
      <c r="C35" s="91" t="s">
        <v>578</v>
      </c>
      <c r="D35" s="91">
        <v>2</v>
      </c>
      <c r="E35" s="91"/>
      <c r="F35" s="91"/>
      <c r="G35" s="91" t="s">
        <v>595</v>
      </c>
      <c r="H35" s="91">
        <v>3</v>
      </c>
      <c r="I35" s="91" t="s">
        <v>603</v>
      </c>
      <c r="J35" s="91">
        <v>3</v>
      </c>
    </row>
    <row r="38" spans="1:10" ht="15" customHeight="1">
      <c r="A38" s="13" t="s">
        <v>609</v>
      </c>
      <c r="B38" s="13" t="s">
        <v>521</v>
      </c>
      <c r="C38" s="13" t="s">
        <v>620</v>
      </c>
      <c r="D38" s="13" t="s">
        <v>524</v>
      </c>
      <c r="E38" s="13" t="s">
        <v>630</v>
      </c>
      <c r="F38" s="13" t="s">
        <v>526</v>
      </c>
      <c r="G38" s="13" t="s">
        <v>636</v>
      </c>
      <c r="H38" s="13" t="s">
        <v>528</v>
      </c>
      <c r="I38" s="13" t="s">
        <v>638</v>
      </c>
      <c r="J38" s="13" t="s">
        <v>529</v>
      </c>
    </row>
    <row r="39" spans="1:10" ht="15">
      <c r="A39" s="91" t="s">
        <v>610</v>
      </c>
      <c r="B39" s="91">
        <v>4</v>
      </c>
      <c r="C39" s="91" t="s">
        <v>610</v>
      </c>
      <c r="D39" s="91">
        <v>4</v>
      </c>
      <c r="E39" s="91" t="s">
        <v>631</v>
      </c>
      <c r="F39" s="91">
        <v>3</v>
      </c>
      <c r="G39" s="91" t="s">
        <v>611</v>
      </c>
      <c r="H39" s="91">
        <v>3</v>
      </c>
      <c r="I39" s="91" t="s">
        <v>639</v>
      </c>
      <c r="J39" s="91">
        <v>3</v>
      </c>
    </row>
    <row r="40" spans="1:10" ht="15">
      <c r="A40" s="91" t="s">
        <v>611</v>
      </c>
      <c r="B40" s="91">
        <v>3</v>
      </c>
      <c r="C40" s="91" t="s">
        <v>621</v>
      </c>
      <c r="D40" s="91">
        <v>2</v>
      </c>
      <c r="E40" s="91" t="s">
        <v>632</v>
      </c>
      <c r="F40" s="91">
        <v>3</v>
      </c>
      <c r="G40" s="91" t="s">
        <v>612</v>
      </c>
      <c r="H40" s="91">
        <v>3</v>
      </c>
      <c r="I40" s="91" t="s">
        <v>640</v>
      </c>
      <c r="J40" s="91">
        <v>3</v>
      </c>
    </row>
    <row r="41" spans="1:10" ht="15">
      <c r="A41" s="91" t="s">
        <v>612</v>
      </c>
      <c r="B41" s="91">
        <v>3</v>
      </c>
      <c r="C41" s="91" t="s">
        <v>622</v>
      </c>
      <c r="D41" s="91">
        <v>2</v>
      </c>
      <c r="E41" s="91" t="s">
        <v>633</v>
      </c>
      <c r="F41" s="91">
        <v>3</v>
      </c>
      <c r="G41" s="91" t="s">
        <v>613</v>
      </c>
      <c r="H41" s="91">
        <v>3</v>
      </c>
      <c r="I41" s="91" t="s">
        <v>641</v>
      </c>
      <c r="J41" s="91">
        <v>3</v>
      </c>
    </row>
    <row r="42" spans="1:10" ht="15">
      <c r="A42" s="91" t="s">
        <v>613</v>
      </c>
      <c r="B42" s="91">
        <v>3</v>
      </c>
      <c r="C42" s="91" t="s">
        <v>623</v>
      </c>
      <c r="D42" s="91">
        <v>2</v>
      </c>
      <c r="E42" s="91" t="s">
        <v>634</v>
      </c>
      <c r="F42" s="91">
        <v>3</v>
      </c>
      <c r="G42" s="91" t="s">
        <v>614</v>
      </c>
      <c r="H42" s="91">
        <v>3</v>
      </c>
      <c r="I42" s="91" t="s">
        <v>642</v>
      </c>
      <c r="J42" s="91">
        <v>3</v>
      </c>
    </row>
    <row r="43" spans="1:10" ht="15">
      <c r="A43" s="91" t="s">
        <v>614</v>
      </c>
      <c r="B43" s="91">
        <v>3</v>
      </c>
      <c r="C43" s="91" t="s">
        <v>624</v>
      </c>
      <c r="D43" s="91">
        <v>2</v>
      </c>
      <c r="E43" s="91" t="s">
        <v>635</v>
      </c>
      <c r="F43" s="91">
        <v>3</v>
      </c>
      <c r="G43" s="91" t="s">
        <v>615</v>
      </c>
      <c r="H43" s="91">
        <v>3</v>
      </c>
      <c r="I43" s="91" t="s">
        <v>643</v>
      </c>
      <c r="J43" s="91">
        <v>3</v>
      </c>
    </row>
    <row r="44" spans="1:10" ht="15">
      <c r="A44" s="91" t="s">
        <v>615</v>
      </c>
      <c r="B44" s="91">
        <v>3</v>
      </c>
      <c r="C44" s="91" t="s">
        <v>625</v>
      </c>
      <c r="D44" s="91">
        <v>2</v>
      </c>
      <c r="E44" s="91"/>
      <c r="F44" s="91"/>
      <c r="G44" s="91" t="s">
        <v>616</v>
      </c>
      <c r="H44" s="91">
        <v>3</v>
      </c>
      <c r="I44" s="91" t="s">
        <v>644</v>
      </c>
      <c r="J44" s="91">
        <v>3</v>
      </c>
    </row>
    <row r="45" spans="1:10" ht="15">
      <c r="A45" s="91" t="s">
        <v>616</v>
      </c>
      <c r="B45" s="91">
        <v>3</v>
      </c>
      <c r="C45" s="91" t="s">
        <v>626</v>
      </c>
      <c r="D45" s="91">
        <v>2</v>
      </c>
      <c r="E45" s="91"/>
      <c r="F45" s="91"/>
      <c r="G45" s="91" t="s">
        <v>617</v>
      </c>
      <c r="H45" s="91">
        <v>3</v>
      </c>
      <c r="I45" s="91" t="s">
        <v>645</v>
      </c>
      <c r="J45" s="91">
        <v>3</v>
      </c>
    </row>
    <row r="46" spans="1:10" ht="15">
      <c r="A46" s="91" t="s">
        <v>617</v>
      </c>
      <c r="B46" s="91">
        <v>3</v>
      </c>
      <c r="C46" s="91" t="s">
        <v>627</v>
      </c>
      <c r="D46" s="91">
        <v>2</v>
      </c>
      <c r="E46" s="91"/>
      <c r="F46" s="91"/>
      <c r="G46" s="91" t="s">
        <v>618</v>
      </c>
      <c r="H46" s="91">
        <v>3</v>
      </c>
      <c r="I46" s="91" t="s">
        <v>646</v>
      </c>
      <c r="J46" s="91">
        <v>3</v>
      </c>
    </row>
    <row r="47" spans="1:10" ht="15">
      <c r="A47" s="91" t="s">
        <v>618</v>
      </c>
      <c r="B47" s="91">
        <v>3</v>
      </c>
      <c r="C47" s="91" t="s">
        <v>628</v>
      </c>
      <c r="D47" s="91">
        <v>2</v>
      </c>
      <c r="E47" s="91"/>
      <c r="F47" s="91"/>
      <c r="G47" s="91" t="s">
        <v>619</v>
      </c>
      <c r="H47" s="91">
        <v>3</v>
      </c>
      <c r="I47" s="91" t="s">
        <v>647</v>
      </c>
      <c r="J47" s="91">
        <v>3</v>
      </c>
    </row>
    <row r="48" spans="1:10" ht="15">
      <c r="A48" s="91" t="s">
        <v>619</v>
      </c>
      <c r="B48" s="91">
        <v>3</v>
      </c>
      <c r="C48" s="91" t="s">
        <v>629</v>
      </c>
      <c r="D48" s="91">
        <v>2</v>
      </c>
      <c r="E48" s="91"/>
      <c r="F48" s="91"/>
      <c r="G48" s="91" t="s">
        <v>637</v>
      </c>
      <c r="H48" s="91">
        <v>2</v>
      </c>
      <c r="I48" s="91" t="s">
        <v>648</v>
      </c>
      <c r="J48" s="91">
        <v>2</v>
      </c>
    </row>
    <row r="51" spans="1:10" ht="15" customHeight="1">
      <c r="A51" s="13" t="s">
        <v>654</v>
      </c>
      <c r="B51" s="13" t="s">
        <v>521</v>
      </c>
      <c r="C51" s="13" t="s">
        <v>656</v>
      </c>
      <c r="D51" s="13" t="s">
        <v>524</v>
      </c>
      <c r="E51" s="85" t="s">
        <v>657</v>
      </c>
      <c r="F51" s="85" t="s">
        <v>526</v>
      </c>
      <c r="G51" s="85" t="s">
        <v>660</v>
      </c>
      <c r="H51" s="85" t="s">
        <v>528</v>
      </c>
      <c r="I51" s="85" t="s">
        <v>662</v>
      </c>
      <c r="J51" s="85" t="s">
        <v>529</v>
      </c>
    </row>
    <row r="52" spans="1:10" ht="15">
      <c r="A52" s="85" t="s">
        <v>218</v>
      </c>
      <c r="B52" s="85">
        <v>2</v>
      </c>
      <c r="C52" s="85" t="s">
        <v>218</v>
      </c>
      <c r="D52" s="85">
        <v>2</v>
      </c>
      <c r="E52" s="85"/>
      <c r="F52" s="85"/>
      <c r="G52" s="85"/>
      <c r="H52" s="85"/>
      <c r="I52" s="85"/>
      <c r="J52" s="85"/>
    </row>
    <row r="53" spans="1:10" ht="15">
      <c r="A53" s="85" t="s">
        <v>224</v>
      </c>
      <c r="B53" s="85">
        <v>1</v>
      </c>
      <c r="C53" s="85" t="s">
        <v>224</v>
      </c>
      <c r="D53" s="85">
        <v>1</v>
      </c>
      <c r="E53" s="85"/>
      <c r="F53" s="85"/>
      <c r="G53" s="85"/>
      <c r="H53" s="85"/>
      <c r="I53" s="85"/>
      <c r="J53" s="85"/>
    </row>
    <row r="54" spans="1:10" ht="15">
      <c r="A54" s="85" t="s">
        <v>228</v>
      </c>
      <c r="B54" s="85">
        <v>1</v>
      </c>
      <c r="C54" s="85" t="s">
        <v>228</v>
      </c>
      <c r="D54" s="85">
        <v>1</v>
      </c>
      <c r="E54" s="85"/>
      <c r="F54" s="85"/>
      <c r="G54" s="85"/>
      <c r="H54" s="85"/>
      <c r="I54" s="85"/>
      <c r="J54" s="85"/>
    </row>
    <row r="57" spans="1:10" ht="15" customHeight="1">
      <c r="A57" s="13" t="s">
        <v>655</v>
      </c>
      <c r="B57" s="13" t="s">
        <v>521</v>
      </c>
      <c r="C57" s="13" t="s">
        <v>658</v>
      </c>
      <c r="D57" s="13" t="s">
        <v>524</v>
      </c>
      <c r="E57" s="85" t="s">
        <v>659</v>
      </c>
      <c r="F57" s="85" t="s">
        <v>526</v>
      </c>
      <c r="G57" s="13" t="s">
        <v>661</v>
      </c>
      <c r="H57" s="13" t="s">
        <v>528</v>
      </c>
      <c r="I57" s="13" t="s">
        <v>663</v>
      </c>
      <c r="J57" s="13" t="s">
        <v>529</v>
      </c>
    </row>
    <row r="58" spans="1:10" ht="15">
      <c r="A58" s="85" t="s">
        <v>218</v>
      </c>
      <c r="B58" s="85">
        <v>3</v>
      </c>
      <c r="C58" s="85" t="s">
        <v>218</v>
      </c>
      <c r="D58" s="85">
        <v>3</v>
      </c>
      <c r="E58" s="85"/>
      <c r="F58" s="85"/>
      <c r="G58" s="85" t="s">
        <v>225</v>
      </c>
      <c r="H58" s="85">
        <v>2</v>
      </c>
      <c r="I58" s="85" t="s">
        <v>222</v>
      </c>
      <c r="J58" s="85">
        <v>2</v>
      </c>
    </row>
    <row r="59" spans="1:10" ht="15">
      <c r="A59" s="85" t="s">
        <v>225</v>
      </c>
      <c r="B59" s="85">
        <v>2</v>
      </c>
      <c r="C59" s="85" t="s">
        <v>224</v>
      </c>
      <c r="D59" s="85">
        <v>1</v>
      </c>
      <c r="E59" s="85"/>
      <c r="F59" s="85"/>
      <c r="G59" s="85"/>
      <c r="H59" s="85"/>
      <c r="I59" s="85"/>
      <c r="J59" s="85"/>
    </row>
    <row r="60" spans="1:10" ht="15">
      <c r="A60" s="85" t="s">
        <v>222</v>
      </c>
      <c r="B60" s="85">
        <v>2</v>
      </c>
      <c r="C60" s="85" t="s">
        <v>228</v>
      </c>
      <c r="D60" s="85">
        <v>1</v>
      </c>
      <c r="E60" s="85"/>
      <c r="F60" s="85"/>
      <c r="G60" s="85"/>
      <c r="H60" s="85"/>
      <c r="I60" s="85"/>
      <c r="J60" s="85"/>
    </row>
    <row r="61" spans="1:10" ht="15">
      <c r="A61" s="85" t="s">
        <v>224</v>
      </c>
      <c r="B61" s="85">
        <v>1</v>
      </c>
      <c r="C61" s="85"/>
      <c r="D61" s="85"/>
      <c r="E61" s="85"/>
      <c r="F61" s="85"/>
      <c r="G61" s="85"/>
      <c r="H61" s="85"/>
      <c r="I61" s="85"/>
      <c r="J61" s="85"/>
    </row>
    <row r="62" spans="1:10" ht="15">
      <c r="A62" s="85" t="s">
        <v>228</v>
      </c>
      <c r="B62" s="85">
        <v>1</v>
      </c>
      <c r="C62" s="85"/>
      <c r="D62" s="85"/>
      <c r="E62" s="85"/>
      <c r="F62" s="85"/>
      <c r="G62" s="85"/>
      <c r="H62" s="85"/>
      <c r="I62" s="85"/>
      <c r="J62" s="85"/>
    </row>
    <row r="65" spans="1:10" ht="15" customHeight="1">
      <c r="A65" s="13" t="s">
        <v>667</v>
      </c>
      <c r="B65" s="13" t="s">
        <v>521</v>
      </c>
      <c r="C65" s="13" t="s">
        <v>668</v>
      </c>
      <c r="D65" s="13" t="s">
        <v>524</v>
      </c>
      <c r="E65" s="13" t="s">
        <v>669</v>
      </c>
      <c r="F65" s="13" t="s">
        <v>526</v>
      </c>
      <c r="G65" s="13" t="s">
        <v>670</v>
      </c>
      <c r="H65" s="13" t="s">
        <v>528</v>
      </c>
      <c r="I65" s="13" t="s">
        <v>671</v>
      </c>
      <c r="J65" s="13" t="s">
        <v>529</v>
      </c>
    </row>
    <row r="66" spans="1:10" ht="15">
      <c r="A66" s="124" t="s">
        <v>223</v>
      </c>
      <c r="B66" s="85">
        <v>325234</v>
      </c>
      <c r="C66" s="124" t="s">
        <v>218</v>
      </c>
      <c r="D66" s="85">
        <v>75399</v>
      </c>
      <c r="E66" s="124" t="s">
        <v>220</v>
      </c>
      <c r="F66" s="85">
        <v>32776</v>
      </c>
      <c r="G66" s="124" t="s">
        <v>226</v>
      </c>
      <c r="H66" s="85">
        <v>10788</v>
      </c>
      <c r="I66" s="124" t="s">
        <v>223</v>
      </c>
      <c r="J66" s="85">
        <v>325234</v>
      </c>
    </row>
    <row r="67" spans="1:10" ht="15">
      <c r="A67" s="124" t="s">
        <v>222</v>
      </c>
      <c r="B67" s="85">
        <v>210175</v>
      </c>
      <c r="C67" s="124" t="s">
        <v>215</v>
      </c>
      <c r="D67" s="85">
        <v>42152</v>
      </c>
      <c r="E67" s="124" t="s">
        <v>212</v>
      </c>
      <c r="F67" s="85">
        <v>28325</v>
      </c>
      <c r="G67" s="124" t="s">
        <v>217</v>
      </c>
      <c r="H67" s="85">
        <v>3464</v>
      </c>
      <c r="I67" s="124" t="s">
        <v>222</v>
      </c>
      <c r="J67" s="85">
        <v>210175</v>
      </c>
    </row>
    <row r="68" spans="1:10" ht="15">
      <c r="A68" s="124" t="s">
        <v>218</v>
      </c>
      <c r="B68" s="85">
        <v>75399</v>
      </c>
      <c r="C68" s="124" t="s">
        <v>227</v>
      </c>
      <c r="D68" s="85">
        <v>22285</v>
      </c>
      <c r="E68" s="124" t="s">
        <v>214</v>
      </c>
      <c r="F68" s="85">
        <v>419</v>
      </c>
      <c r="G68" s="124" t="s">
        <v>225</v>
      </c>
      <c r="H68" s="85">
        <v>1125</v>
      </c>
      <c r="I68" s="124" t="s">
        <v>221</v>
      </c>
      <c r="J68" s="85">
        <v>26088</v>
      </c>
    </row>
    <row r="69" spans="1:10" ht="15">
      <c r="A69" s="124" t="s">
        <v>215</v>
      </c>
      <c r="B69" s="85">
        <v>42152</v>
      </c>
      <c r="C69" s="124" t="s">
        <v>228</v>
      </c>
      <c r="D69" s="85">
        <v>16967</v>
      </c>
      <c r="E69" s="124" t="s">
        <v>216</v>
      </c>
      <c r="F69" s="85">
        <v>213</v>
      </c>
      <c r="G69" s="124"/>
      <c r="H69" s="85"/>
      <c r="I69" s="124"/>
      <c r="J69" s="85"/>
    </row>
    <row r="70" spans="1:10" ht="15">
      <c r="A70" s="124" t="s">
        <v>220</v>
      </c>
      <c r="B70" s="85">
        <v>32776</v>
      </c>
      <c r="C70" s="124" t="s">
        <v>224</v>
      </c>
      <c r="D70" s="85">
        <v>2993</v>
      </c>
      <c r="E70" s="124" t="s">
        <v>213</v>
      </c>
      <c r="F70" s="85">
        <v>166</v>
      </c>
      <c r="G70" s="124"/>
      <c r="H70" s="85"/>
      <c r="I70" s="124"/>
      <c r="J70" s="85"/>
    </row>
    <row r="71" spans="1:10" ht="15">
      <c r="A71" s="124" t="s">
        <v>212</v>
      </c>
      <c r="B71" s="85">
        <v>28325</v>
      </c>
      <c r="C71" s="124" t="s">
        <v>219</v>
      </c>
      <c r="D71" s="85">
        <v>105</v>
      </c>
      <c r="E71" s="124"/>
      <c r="F71" s="85"/>
      <c r="G71" s="124"/>
      <c r="H71" s="85"/>
      <c r="I71" s="124"/>
      <c r="J71" s="85"/>
    </row>
    <row r="72" spans="1:10" ht="15">
      <c r="A72" s="124" t="s">
        <v>221</v>
      </c>
      <c r="B72" s="85">
        <v>26088</v>
      </c>
      <c r="C72" s="124"/>
      <c r="D72" s="85"/>
      <c r="E72" s="124"/>
      <c r="F72" s="85"/>
      <c r="G72" s="124"/>
      <c r="H72" s="85"/>
      <c r="I72" s="124"/>
      <c r="J72" s="85"/>
    </row>
    <row r="73" spans="1:10" ht="15">
      <c r="A73" s="124" t="s">
        <v>227</v>
      </c>
      <c r="B73" s="85">
        <v>22285</v>
      </c>
      <c r="C73" s="124"/>
      <c r="D73" s="85"/>
      <c r="E73" s="124"/>
      <c r="F73" s="85"/>
      <c r="G73" s="124"/>
      <c r="H73" s="85"/>
      <c r="I73" s="124"/>
      <c r="J73" s="85"/>
    </row>
    <row r="74" spans="1:10" ht="15">
      <c r="A74" s="124" t="s">
        <v>228</v>
      </c>
      <c r="B74" s="85">
        <v>16967</v>
      </c>
      <c r="C74" s="124"/>
      <c r="D74" s="85"/>
      <c r="E74" s="124"/>
      <c r="F74" s="85"/>
      <c r="G74" s="124"/>
      <c r="H74" s="85"/>
      <c r="I74" s="124"/>
      <c r="J74" s="85"/>
    </row>
    <row r="75" spans="1:10" ht="15">
      <c r="A75" s="124" t="s">
        <v>226</v>
      </c>
      <c r="B75" s="85">
        <v>10788</v>
      </c>
      <c r="C75" s="124"/>
      <c r="D75" s="85"/>
      <c r="E75" s="124"/>
      <c r="F75" s="85"/>
      <c r="G75" s="124"/>
      <c r="H75" s="85"/>
      <c r="I75" s="124"/>
      <c r="J75" s="85"/>
    </row>
  </sheetData>
  <hyperlinks>
    <hyperlink ref="A2" r:id="rId1" display="http://www.madalynsklar.com/2016/09/21/the-very-best-twitter-chats-for-social-media-marketing/"/>
    <hyperlink ref="A3" r:id="rId2" display="https://twitter.com/i/web/status/1176773263520935936"/>
    <hyperlink ref="A4" r:id="rId3" display="https://twitter.com/i/web/status/1159710098085699584"/>
    <hyperlink ref="E2" r:id="rId4" display="https://twitter.com/i/web/status/1159710098085699584"/>
    <hyperlink ref="E3" r:id="rId5" display="https://twitter.com/i/web/status/1176773263520935936"/>
    <hyperlink ref="I2" r:id="rId6" display="http://www.madalynsklar.com/2016/09/21/the-very-best-twitter-chats-for-social-media-marketing/"/>
  </hyperlinks>
  <printOptions/>
  <pageMargins left="0.7" right="0.7" top="0.75" bottom="0.75" header="0.3" footer="0.3"/>
  <pageSetup orientation="portrait" paperSize="9"/>
  <tableParts>
    <tablePart r:id="rId13"/>
    <tablePart r:id="rId11"/>
    <tablePart r:id="rId8"/>
    <tablePart r:id="rId12"/>
    <tablePart r:id="rId7"/>
    <tablePart r:id="rId9"/>
    <tablePart r:id="rId14"/>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712</v>
      </c>
      <c r="B1" s="13" t="s">
        <v>723</v>
      </c>
      <c r="C1" s="13" t="s">
        <v>724</v>
      </c>
      <c r="D1" s="13" t="s">
        <v>144</v>
      </c>
      <c r="E1" s="13" t="s">
        <v>726</v>
      </c>
      <c r="F1" s="13" t="s">
        <v>727</v>
      </c>
      <c r="G1" s="13" t="s">
        <v>728</v>
      </c>
    </row>
    <row r="2" spans="1:7" ht="15">
      <c r="A2" s="85" t="s">
        <v>562</v>
      </c>
      <c r="B2" s="85">
        <v>20</v>
      </c>
      <c r="C2" s="129">
        <v>0.07604562737642585</v>
      </c>
      <c r="D2" s="85" t="s">
        <v>725</v>
      </c>
      <c r="E2" s="85"/>
      <c r="F2" s="85"/>
      <c r="G2" s="85"/>
    </row>
    <row r="3" spans="1:7" ht="15">
      <c r="A3" s="85" t="s">
        <v>563</v>
      </c>
      <c r="B3" s="85">
        <v>3</v>
      </c>
      <c r="C3" s="129">
        <v>0.011406844106463879</v>
      </c>
      <c r="D3" s="85" t="s">
        <v>725</v>
      </c>
      <c r="E3" s="85"/>
      <c r="F3" s="85"/>
      <c r="G3" s="85"/>
    </row>
    <row r="4" spans="1:7" ht="15">
      <c r="A4" s="85" t="s">
        <v>564</v>
      </c>
      <c r="B4" s="85">
        <v>0</v>
      </c>
      <c r="C4" s="129">
        <v>0</v>
      </c>
      <c r="D4" s="85" t="s">
        <v>725</v>
      </c>
      <c r="E4" s="85"/>
      <c r="F4" s="85"/>
      <c r="G4" s="85"/>
    </row>
    <row r="5" spans="1:7" ht="15">
      <c r="A5" s="85" t="s">
        <v>565</v>
      </c>
      <c r="B5" s="85">
        <v>240</v>
      </c>
      <c r="C5" s="129">
        <v>0.9125475285171103</v>
      </c>
      <c r="D5" s="85" t="s">
        <v>725</v>
      </c>
      <c r="E5" s="85"/>
      <c r="F5" s="85"/>
      <c r="G5" s="85"/>
    </row>
    <row r="6" spans="1:7" ht="15">
      <c r="A6" s="85" t="s">
        <v>566</v>
      </c>
      <c r="B6" s="85">
        <v>263</v>
      </c>
      <c r="C6" s="129">
        <v>1</v>
      </c>
      <c r="D6" s="85" t="s">
        <v>725</v>
      </c>
      <c r="E6" s="85"/>
      <c r="F6" s="85"/>
      <c r="G6" s="85"/>
    </row>
    <row r="7" spans="1:7" ht="15">
      <c r="A7" s="91" t="s">
        <v>567</v>
      </c>
      <c r="B7" s="91">
        <v>18</v>
      </c>
      <c r="C7" s="130">
        <v>0.002577193446898855</v>
      </c>
      <c r="D7" s="91" t="s">
        <v>725</v>
      </c>
      <c r="E7" s="91" t="b">
        <v>0</v>
      </c>
      <c r="F7" s="91" t="b">
        <v>0</v>
      </c>
      <c r="G7" s="91" t="b">
        <v>0</v>
      </c>
    </row>
    <row r="8" spans="1:7" ht="15">
      <c r="A8" s="91" t="s">
        <v>218</v>
      </c>
      <c r="B8" s="91">
        <v>5</v>
      </c>
      <c r="C8" s="130">
        <v>0.01767632916514665</v>
      </c>
      <c r="D8" s="91" t="s">
        <v>725</v>
      </c>
      <c r="E8" s="91" t="b">
        <v>0</v>
      </c>
      <c r="F8" s="91" t="b">
        <v>0</v>
      </c>
      <c r="G8" s="91" t="b">
        <v>0</v>
      </c>
    </row>
    <row r="9" spans="1:7" ht="15">
      <c r="A9" s="91" t="s">
        <v>568</v>
      </c>
      <c r="B9" s="91">
        <v>4</v>
      </c>
      <c r="C9" s="130">
        <v>0.023846917202167018</v>
      </c>
      <c r="D9" s="91" t="s">
        <v>725</v>
      </c>
      <c r="E9" s="91" t="b">
        <v>0</v>
      </c>
      <c r="F9" s="91" t="b">
        <v>0</v>
      </c>
      <c r="G9" s="91" t="b">
        <v>0</v>
      </c>
    </row>
    <row r="10" spans="1:7" ht="15">
      <c r="A10" s="91" t="s">
        <v>569</v>
      </c>
      <c r="B10" s="91">
        <v>4</v>
      </c>
      <c r="C10" s="130">
        <v>0.016504722185972355</v>
      </c>
      <c r="D10" s="91" t="s">
        <v>725</v>
      </c>
      <c r="E10" s="91" t="b">
        <v>0</v>
      </c>
      <c r="F10" s="91" t="b">
        <v>0</v>
      </c>
      <c r="G10" s="91" t="b">
        <v>0</v>
      </c>
    </row>
    <row r="11" spans="1:7" ht="15">
      <c r="A11" s="91" t="s">
        <v>570</v>
      </c>
      <c r="B11" s="91">
        <v>4</v>
      </c>
      <c r="C11" s="130">
        <v>0.016504722185972355</v>
      </c>
      <c r="D11" s="91" t="s">
        <v>725</v>
      </c>
      <c r="E11" s="91" t="b">
        <v>0</v>
      </c>
      <c r="F11" s="91" t="b">
        <v>0</v>
      </c>
      <c r="G11" s="91" t="b">
        <v>0</v>
      </c>
    </row>
    <row r="12" spans="1:7" ht="15">
      <c r="A12" s="91" t="s">
        <v>572</v>
      </c>
      <c r="B12" s="91">
        <v>4</v>
      </c>
      <c r="C12" s="130">
        <v>0.023846917202167018</v>
      </c>
      <c r="D12" s="91" t="s">
        <v>725</v>
      </c>
      <c r="E12" s="91" t="b">
        <v>0</v>
      </c>
      <c r="F12" s="91" t="b">
        <v>0</v>
      </c>
      <c r="G12" s="91" t="b">
        <v>0</v>
      </c>
    </row>
    <row r="13" spans="1:7" ht="15">
      <c r="A13" s="91" t="s">
        <v>573</v>
      </c>
      <c r="B13" s="91">
        <v>4</v>
      </c>
      <c r="C13" s="130">
        <v>0.023846917202167018</v>
      </c>
      <c r="D13" s="91" t="s">
        <v>725</v>
      </c>
      <c r="E13" s="91" t="b">
        <v>0</v>
      </c>
      <c r="F13" s="91" t="b">
        <v>0</v>
      </c>
      <c r="G13" s="91" t="b">
        <v>0</v>
      </c>
    </row>
    <row r="14" spans="1:7" ht="15">
      <c r="A14" s="91" t="s">
        <v>587</v>
      </c>
      <c r="B14" s="91">
        <v>3</v>
      </c>
      <c r="C14" s="130">
        <v>0.014664006333533533</v>
      </c>
      <c r="D14" s="91" t="s">
        <v>725</v>
      </c>
      <c r="E14" s="91" t="b">
        <v>0</v>
      </c>
      <c r="F14" s="91" t="b">
        <v>0</v>
      </c>
      <c r="G14" s="91" t="b">
        <v>0</v>
      </c>
    </row>
    <row r="15" spans="1:7" ht="15">
      <c r="A15" s="91" t="s">
        <v>588</v>
      </c>
      <c r="B15" s="91">
        <v>3</v>
      </c>
      <c r="C15" s="130">
        <v>0.014664006333533533</v>
      </c>
      <c r="D15" s="91" t="s">
        <v>725</v>
      </c>
      <c r="E15" s="91" t="b">
        <v>1</v>
      </c>
      <c r="F15" s="91" t="b">
        <v>0</v>
      </c>
      <c r="G15" s="91" t="b">
        <v>0</v>
      </c>
    </row>
    <row r="16" spans="1:7" ht="15">
      <c r="A16" s="91" t="s">
        <v>589</v>
      </c>
      <c r="B16" s="91">
        <v>3</v>
      </c>
      <c r="C16" s="130">
        <v>0.014664006333533533</v>
      </c>
      <c r="D16" s="91" t="s">
        <v>725</v>
      </c>
      <c r="E16" s="91" t="b">
        <v>1</v>
      </c>
      <c r="F16" s="91" t="b">
        <v>0</v>
      </c>
      <c r="G16" s="91" t="b">
        <v>0</v>
      </c>
    </row>
    <row r="17" spans="1:7" ht="15">
      <c r="A17" s="91" t="s">
        <v>590</v>
      </c>
      <c r="B17" s="91">
        <v>3</v>
      </c>
      <c r="C17" s="130">
        <v>0.014664006333533533</v>
      </c>
      <c r="D17" s="91" t="s">
        <v>725</v>
      </c>
      <c r="E17" s="91" t="b">
        <v>0</v>
      </c>
      <c r="F17" s="91" t="b">
        <v>0</v>
      </c>
      <c r="G17" s="91" t="b">
        <v>0</v>
      </c>
    </row>
    <row r="18" spans="1:7" ht="15">
      <c r="A18" s="91" t="s">
        <v>591</v>
      </c>
      <c r="B18" s="91">
        <v>3</v>
      </c>
      <c r="C18" s="130">
        <v>0.014664006333533533</v>
      </c>
      <c r="D18" s="91" t="s">
        <v>725</v>
      </c>
      <c r="E18" s="91" t="b">
        <v>1</v>
      </c>
      <c r="F18" s="91" t="b">
        <v>0</v>
      </c>
      <c r="G18" s="91" t="b">
        <v>0</v>
      </c>
    </row>
    <row r="19" spans="1:7" ht="15">
      <c r="A19" s="91" t="s">
        <v>592</v>
      </c>
      <c r="B19" s="91">
        <v>3</v>
      </c>
      <c r="C19" s="130">
        <v>0.014664006333533533</v>
      </c>
      <c r="D19" s="91" t="s">
        <v>725</v>
      </c>
      <c r="E19" s="91" t="b">
        <v>1</v>
      </c>
      <c r="F19" s="91" t="b">
        <v>0</v>
      </c>
      <c r="G19" s="91" t="b">
        <v>0</v>
      </c>
    </row>
    <row r="20" spans="1:7" ht="15">
      <c r="A20" s="91" t="s">
        <v>593</v>
      </c>
      <c r="B20" s="91">
        <v>3</v>
      </c>
      <c r="C20" s="130">
        <v>0.014664006333533533</v>
      </c>
      <c r="D20" s="91" t="s">
        <v>725</v>
      </c>
      <c r="E20" s="91" t="b">
        <v>0</v>
      </c>
      <c r="F20" s="91" t="b">
        <v>0</v>
      </c>
      <c r="G20" s="91" t="b">
        <v>0</v>
      </c>
    </row>
    <row r="21" spans="1:7" ht="15">
      <c r="A21" s="91" t="s">
        <v>594</v>
      </c>
      <c r="B21" s="91">
        <v>3</v>
      </c>
      <c r="C21" s="130">
        <v>0.014664006333533533</v>
      </c>
      <c r="D21" s="91" t="s">
        <v>725</v>
      </c>
      <c r="E21" s="91" t="b">
        <v>0</v>
      </c>
      <c r="F21" s="91" t="b">
        <v>0</v>
      </c>
      <c r="G21" s="91" t="b">
        <v>0</v>
      </c>
    </row>
    <row r="22" spans="1:7" ht="15">
      <c r="A22" s="91" t="s">
        <v>595</v>
      </c>
      <c r="B22" s="91">
        <v>3</v>
      </c>
      <c r="C22" s="130">
        <v>0.014664006333533533</v>
      </c>
      <c r="D22" s="91" t="s">
        <v>725</v>
      </c>
      <c r="E22" s="91" t="b">
        <v>0</v>
      </c>
      <c r="F22" s="91" t="b">
        <v>0</v>
      </c>
      <c r="G22" s="91" t="b">
        <v>0</v>
      </c>
    </row>
    <row r="23" spans="1:7" ht="15">
      <c r="A23" s="91" t="s">
        <v>597</v>
      </c>
      <c r="B23" s="91">
        <v>3</v>
      </c>
      <c r="C23" s="130">
        <v>0.014664006333533533</v>
      </c>
      <c r="D23" s="91" t="s">
        <v>725</v>
      </c>
      <c r="E23" s="91" t="b">
        <v>1</v>
      </c>
      <c r="F23" s="91" t="b">
        <v>0</v>
      </c>
      <c r="G23" s="91" t="b">
        <v>0</v>
      </c>
    </row>
    <row r="24" spans="1:7" ht="15">
      <c r="A24" s="91" t="s">
        <v>598</v>
      </c>
      <c r="B24" s="91">
        <v>3</v>
      </c>
      <c r="C24" s="130">
        <v>0.014664006333533533</v>
      </c>
      <c r="D24" s="91" t="s">
        <v>725</v>
      </c>
      <c r="E24" s="91" t="b">
        <v>0</v>
      </c>
      <c r="F24" s="91" t="b">
        <v>0</v>
      </c>
      <c r="G24" s="91" t="b">
        <v>0</v>
      </c>
    </row>
    <row r="25" spans="1:7" ht="15">
      <c r="A25" s="91" t="s">
        <v>599</v>
      </c>
      <c r="B25" s="91">
        <v>3</v>
      </c>
      <c r="C25" s="130">
        <v>0.014664006333533533</v>
      </c>
      <c r="D25" s="91" t="s">
        <v>725</v>
      </c>
      <c r="E25" s="91" t="b">
        <v>0</v>
      </c>
      <c r="F25" s="91" t="b">
        <v>0</v>
      </c>
      <c r="G25" s="91" t="b">
        <v>0</v>
      </c>
    </row>
    <row r="26" spans="1:7" ht="15">
      <c r="A26" s="91" t="s">
        <v>600</v>
      </c>
      <c r="B26" s="91">
        <v>3</v>
      </c>
      <c r="C26" s="130">
        <v>0.014664006333533533</v>
      </c>
      <c r="D26" s="91" t="s">
        <v>725</v>
      </c>
      <c r="E26" s="91" t="b">
        <v>0</v>
      </c>
      <c r="F26" s="91" t="b">
        <v>0</v>
      </c>
      <c r="G26" s="91" t="b">
        <v>0</v>
      </c>
    </row>
    <row r="27" spans="1:7" ht="15">
      <c r="A27" s="91" t="s">
        <v>601</v>
      </c>
      <c r="B27" s="91">
        <v>3</v>
      </c>
      <c r="C27" s="130">
        <v>0.014664006333533533</v>
      </c>
      <c r="D27" s="91" t="s">
        <v>725</v>
      </c>
      <c r="E27" s="91" t="b">
        <v>0</v>
      </c>
      <c r="F27" s="91" t="b">
        <v>0</v>
      </c>
      <c r="G27" s="91" t="b">
        <v>0</v>
      </c>
    </row>
    <row r="28" spans="1:7" ht="15">
      <c r="A28" s="91" t="s">
        <v>602</v>
      </c>
      <c r="B28" s="91">
        <v>3</v>
      </c>
      <c r="C28" s="130">
        <v>0.014664006333533533</v>
      </c>
      <c r="D28" s="91" t="s">
        <v>725</v>
      </c>
      <c r="E28" s="91" t="b">
        <v>0</v>
      </c>
      <c r="F28" s="91" t="b">
        <v>0</v>
      </c>
      <c r="G28" s="91" t="b">
        <v>0</v>
      </c>
    </row>
    <row r="29" spans="1:7" ht="15">
      <c r="A29" s="91" t="s">
        <v>603</v>
      </c>
      <c r="B29" s="91">
        <v>3</v>
      </c>
      <c r="C29" s="130">
        <v>0.014664006333533533</v>
      </c>
      <c r="D29" s="91" t="s">
        <v>725</v>
      </c>
      <c r="E29" s="91" t="b">
        <v>0</v>
      </c>
      <c r="F29" s="91" t="b">
        <v>0</v>
      </c>
      <c r="G29" s="91" t="b">
        <v>0</v>
      </c>
    </row>
    <row r="30" spans="1:7" ht="15">
      <c r="A30" s="91" t="s">
        <v>580</v>
      </c>
      <c r="B30" s="91">
        <v>3</v>
      </c>
      <c r="C30" s="130">
        <v>0.014664006333533533</v>
      </c>
      <c r="D30" s="91" t="s">
        <v>725</v>
      </c>
      <c r="E30" s="91" t="b">
        <v>0</v>
      </c>
      <c r="F30" s="91" t="b">
        <v>0</v>
      </c>
      <c r="G30" s="91" t="b">
        <v>0</v>
      </c>
    </row>
    <row r="31" spans="1:7" ht="15">
      <c r="A31" s="91" t="s">
        <v>581</v>
      </c>
      <c r="B31" s="91">
        <v>3</v>
      </c>
      <c r="C31" s="130">
        <v>0.014664006333533533</v>
      </c>
      <c r="D31" s="91" t="s">
        <v>725</v>
      </c>
      <c r="E31" s="91" t="b">
        <v>0</v>
      </c>
      <c r="F31" s="91" t="b">
        <v>0</v>
      </c>
      <c r="G31" s="91" t="b">
        <v>0</v>
      </c>
    </row>
    <row r="32" spans="1:7" ht="15">
      <c r="A32" s="91" t="s">
        <v>582</v>
      </c>
      <c r="B32" s="91">
        <v>3</v>
      </c>
      <c r="C32" s="130">
        <v>0.014664006333533533</v>
      </c>
      <c r="D32" s="91" t="s">
        <v>725</v>
      </c>
      <c r="E32" s="91" t="b">
        <v>0</v>
      </c>
      <c r="F32" s="91" t="b">
        <v>1</v>
      </c>
      <c r="G32" s="91" t="b">
        <v>0</v>
      </c>
    </row>
    <row r="33" spans="1:7" ht="15">
      <c r="A33" s="91" t="s">
        <v>583</v>
      </c>
      <c r="B33" s="91">
        <v>3</v>
      </c>
      <c r="C33" s="130">
        <v>0.014664006333533533</v>
      </c>
      <c r="D33" s="91" t="s">
        <v>725</v>
      </c>
      <c r="E33" s="91" t="b">
        <v>0</v>
      </c>
      <c r="F33" s="91" t="b">
        <v>0</v>
      </c>
      <c r="G33" s="91" t="b">
        <v>0</v>
      </c>
    </row>
    <row r="34" spans="1:7" ht="15">
      <c r="A34" s="91" t="s">
        <v>584</v>
      </c>
      <c r="B34" s="91">
        <v>3</v>
      </c>
      <c r="C34" s="130">
        <v>0.014664006333533533</v>
      </c>
      <c r="D34" s="91" t="s">
        <v>725</v>
      </c>
      <c r="E34" s="91" t="b">
        <v>0</v>
      </c>
      <c r="F34" s="91" t="b">
        <v>0</v>
      </c>
      <c r="G34" s="91" t="b">
        <v>0</v>
      </c>
    </row>
    <row r="35" spans="1:7" ht="15">
      <c r="A35" s="91" t="s">
        <v>574</v>
      </c>
      <c r="B35" s="91">
        <v>2</v>
      </c>
      <c r="C35" s="130">
        <v>0.011923458601083509</v>
      </c>
      <c r="D35" s="91" t="s">
        <v>725</v>
      </c>
      <c r="E35" s="91" t="b">
        <v>0</v>
      </c>
      <c r="F35" s="91" t="b">
        <v>0</v>
      </c>
      <c r="G35" s="91" t="b">
        <v>0</v>
      </c>
    </row>
    <row r="36" spans="1:7" ht="15">
      <c r="A36" s="91" t="s">
        <v>575</v>
      </c>
      <c r="B36" s="91">
        <v>2</v>
      </c>
      <c r="C36" s="130">
        <v>0.011923458601083509</v>
      </c>
      <c r="D36" s="91" t="s">
        <v>725</v>
      </c>
      <c r="E36" s="91" t="b">
        <v>0</v>
      </c>
      <c r="F36" s="91" t="b">
        <v>0</v>
      </c>
      <c r="G36" s="91" t="b">
        <v>0</v>
      </c>
    </row>
    <row r="37" spans="1:7" ht="15">
      <c r="A37" s="91" t="s">
        <v>576</v>
      </c>
      <c r="B37" s="91">
        <v>2</v>
      </c>
      <c r="C37" s="130">
        <v>0.011923458601083509</v>
      </c>
      <c r="D37" s="91" t="s">
        <v>725</v>
      </c>
      <c r="E37" s="91" t="b">
        <v>0</v>
      </c>
      <c r="F37" s="91" t="b">
        <v>0</v>
      </c>
      <c r="G37" s="91" t="b">
        <v>0</v>
      </c>
    </row>
    <row r="38" spans="1:7" ht="15">
      <c r="A38" s="91" t="s">
        <v>577</v>
      </c>
      <c r="B38" s="91">
        <v>2</v>
      </c>
      <c r="C38" s="130">
        <v>0.011923458601083509</v>
      </c>
      <c r="D38" s="91" t="s">
        <v>725</v>
      </c>
      <c r="E38" s="91" t="b">
        <v>0</v>
      </c>
      <c r="F38" s="91" t="b">
        <v>0</v>
      </c>
      <c r="G38" s="91" t="b">
        <v>0</v>
      </c>
    </row>
    <row r="39" spans="1:7" ht="15">
      <c r="A39" s="91" t="s">
        <v>578</v>
      </c>
      <c r="B39" s="91">
        <v>2</v>
      </c>
      <c r="C39" s="130">
        <v>0.011923458601083509</v>
      </c>
      <c r="D39" s="91" t="s">
        <v>725</v>
      </c>
      <c r="E39" s="91" t="b">
        <v>0</v>
      </c>
      <c r="F39" s="91" t="b">
        <v>0</v>
      </c>
      <c r="G39" s="91" t="b">
        <v>0</v>
      </c>
    </row>
    <row r="40" spans="1:7" ht="15">
      <c r="A40" s="91" t="s">
        <v>713</v>
      </c>
      <c r="B40" s="91">
        <v>2</v>
      </c>
      <c r="C40" s="130">
        <v>0.011923458601083509</v>
      </c>
      <c r="D40" s="91" t="s">
        <v>725</v>
      </c>
      <c r="E40" s="91" t="b">
        <v>0</v>
      </c>
      <c r="F40" s="91" t="b">
        <v>0</v>
      </c>
      <c r="G40" s="91" t="b">
        <v>0</v>
      </c>
    </row>
    <row r="41" spans="1:7" ht="15">
      <c r="A41" s="91" t="s">
        <v>714</v>
      </c>
      <c r="B41" s="91">
        <v>2</v>
      </c>
      <c r="C41" s="130">
        <v>0.011923458601083509</v>
      </c>
      <c r="D41" s="91" t="s">
        <v>725</v>
      </c>
      <c r="E41" s="91" t="b">
        <v>0</v>
      </c>
      <c r="F41" s="91" t="b">
        <v>0</v>
      </c>
      <c r="G41" s="91" t="b">
        <v>0</v>
      </c>
    </row>
    <row r="42" spans="1:7" ht="15">
      <c r="A42" s="91" t="s">
        <v>225</v>
      </c>
      <c r="B42" s="91">
        <v>2</v>
      </c>
      <c r="C42" s="130">
        <v>0.011923458601083509</v>
      </c>
      <c r="D42" s="91" t="s">
        <v>725</v>
      </c>
      <c r="E42" s="91" t="b">
        <v>0</v>
      </c>
      <c r="F42" s="91" t="b">
        <v>0</v>
      </c>
      <c r="G42" s="91" t="b">
        <v>0</v>
      </c>
    </row>
    <row r="43" spans="1:7" ht="15">
      <c r="A43" s="91" t="s">
        <v>224</v>
      </c>
      <c r="B43" s="91">
        <v>2</v>
      </c>
      <c r="C43" s="130">
        <v>0.011923458601083509</v>
      </c>
      <c r="D43" s="91" t="s">
        <v>725</v>
      </c>
      <c r="E43" s="91" t="b">
        <v>0</v>
      </c>
      <c r="F43" s="91" t="b">
        <v>0</v>
      </c>
      <c r="G43" s="91" t="b">
        <v>0</v>
      </c>
    </row>
    <row r="44" spans="1:7" ht="15">
      <c r="A44" s="91" t="s">
        <v>715</v>
      </c>
      <c r="B44" s="91">
        <v>2</v>
      </c>
      <c r="C44" s="130">
        <v>0.011923458601083509</v>
      </c>
      <c r="D44" s="91" t="s">
        <v>725</v>
      </c>
      <c r="E44" s="91" t="b">
        <v>0</v>
      </c>
      <c r="F44" s="91" t="b">
        <v>0</v>
      </c>
      <c r="G44" s="91" t="b">
        <v>0</v>
      </c>
    </row>
    <row r="45" spans="1:7" ht="15">
      <c r="A45" s="91" t="s">
        <v>716</v>
      </c>
      <c r="B45" s="91">
        <v>2</v>
      </c>
      <c r="C45" s="130">
        <v>0.011923458601083509</v>
      </c>
      <c r="D45" s="91" t="s">
        <v>725</v>
      </c>
      <c r="E45" s="91" t="b">
        <v>0</v>
      </c>
      <c r="F45" s="91" t="b">
        <v>0</v>
      </c>
      <c r="G45" s="91" t="b">
        <v>0</v>
      </c>
    </row>
    <row r="46" spans="1:7" ht="15">
      <c r="A46" s="91" t="s">
        <v>717</v>
      </c>
      <c r="B46" s="91">
        <v>2</v>
      </c>
      <c r="C46" s="130">
        <v>0.011923458601083509</v>
      </c>
      <c r="D46" s="91" t="s">
        <v>725</v>
      </c>
      <c r="E46" s="91" t="b">
        <v>1</v>
      </c>
      <c r="F46" s="91" t="b">
        <v>0</v>
      </c>
      <c r="G46" s="91" t="b">
        <v>0</v>
      </c>
    </row>
    <row r="47" spans="1:7" ht="15">
      <c r="A47" s="91" t="s">
        <v>718</v>
      </c>
      <c r="B47" s="91">
        <v>2</v>
      </c>
      <c r="C47" s="130">
        <v>0.011923458601083509</v>
      </c>
      <c r="D47" s="91" t="s">
        <v>725</v>
      </c>
      <c r="E47" s="91" t="b">
        <v>0</v>
      </c>
      <c r="F47" s="91" t="b">
        <v>0</v>
      </c>
      <c r="G47" s="91" t="b">
        <v>0</v>
      </c>
    </row>
    <row r="48" spans="1:7" ht="15">
      <c r="A48" s="91" t="s">
        <v>222</v>
      </c>
      <c r="B48" s="91">
        <v>2</v>
      </c>
      <c r="C48" s="130">
        <v>0.011923458601083509</v>
      </c>
      <c r="D48" s="91" t="s">
        <v>725</v>
      </c>
      <c r="E48" s="91" t="b">
        <v>0</v>
      </c>
      <c r="F48" s="91" t="b">
        <v>0</v>
      </c>
      <c r="G48" s="91" t="b">
        <v>0</v>
      </c>
    </row>
    <row r="49" spans="1:7" ht="15">
      <c r="A49" s="91" t="s">
        <v>719</v>
      </c>
      <c r="B49" s="91">
        <v>2</v>
      </c>
      <c r="C49" s="130">
        <v>0.011923458601083509</v>
      </c>
      <c r="D49" s="91" t="s">
        <v>725</v>
      </c>
      <c r="E49" s="91" t="b">
        <v>0</v>
      </c>
      <c r="F49" s="91" t="b">
        <v>0</v>
      </c>
      <c r="G49" s="91" t="b">
        <v>0</v>
      </c>
    </row>
    <row r="50" spans="1:7" ht="15">
      <c r="A50" s="91" t="s">
        <v>720</v>
      </c>
      <c r="B50" s="91">
        <v>2</v>
      </c>
      <c r="C50" s="130">
        <v>0.011923458601083509</v>
      </c>
      <c r="D50" s="91" t="s">
        <v>725</v>
      </c>
      <c r="E50" s="91" t="b">
        <v>0</v>
      </c>
      <c r="F50" s="91" t="b">
        <v>0</v>
      </c>
      <c r="G50" s="91" t="b">
        <v>0</v>
      </c>
    </row>
    <row r="51" spans="1:7" ht="15">
      <c r="A51" s="91" t="s">
        <v>228</v>
      </c>
      <c r="B51" s="91">
        <v>2</v>
      </c>
      <c r="C51" s="130">
        <v>0.011923458601083509</v>
      </c>
      <c r="D51" s="91" t="s">
        <v>725</v>
      </c>
      <c r="E51" s="91" t="b">
        <v>0</v>
      </c>
      <c r="F51" s="91" t="b">
        <v>0</v>
      </c>
      <c r="G51" s="91" t="b">
        <v>0</v>
      </c>
    </row>
    <row r="52" spans="1:7" ht="15">
      <c r="A52" s="91" t="s">
        <v>721</v>
      </c>
      <c r="B52" s="91">
        <v>2</v>
      </c>
      <c r="C52" s="130">
        <v>0.011923458601083509</v>
      </c>
      <c r="D52" s="91" t="s">
        <v>725</v>
      </c>
      <c r="E52" s="91" t="b">
        <v>1</v>
      </c>
      <c r="F52" s="91" t="b">
        <v>0</v>
      </c>
      <c r="G52" s="91" t="b">
        <v>0</v>
      </c>
    </row>
    <row r="53" spans="1:7" ht="15">
      <c r="A53" s="91" t="s">
        <v>722</v>
      </c>
      <c r="B53" s="91">
        <v>2</v>
      </c>
      <c r="C53" s="130">
        <v>0.011923458601083509</v>
      </c>
      <c r="D53" s="91" t="s">
        <v>725</v>
      </c>
      <c r="E53" s="91" t="b">
        <v>0</v>
      </c>
      <c r="F53" s="91" t="b">
        <v>0</v>
      </c>
      <c r="G53" s="91" t="b">
        <v>0</v>
      </c>
    </row>
    <row r="54" spans="1:7" ht="15">
      <c r="A54" s="91" t="s">
        <v>585</v>
      </c>
      <c r="B54" s="91">
        <v>2</v>
      </c>
      <c r="C54" s="130">
        <v>0.01559455610918084</v>
      </c>
      <c r="D54" s="91" t="s">
        <v>725</v>
      </c>
      <c r="E54" s="91" t="b">
        <v>0</v>
      </c>
      <c r="F54" s="91" t="b">
        <v>0</v>
      </c>
      <c r="G54" s="91" t="b">
        <v>0</v>
      </c>
    </row>
    <row r="55" spans="1:7" ht="15">
      <c r="A55" s="91" t="s">
        <v>567</v>
      </c>
      <c r="B55" s="91">
        <v>8</v>
      </c>
      <c r="C55" s="130">
        <v>0</v>
      </c>
      <c r="D55" s="91" t="s">
        <v>508</v>
      </c>
      <c r="E55" s="91" t="b">
        <v>0</v>
      </c>
      <c r="F55" s="91" t="b">
        <v>0</v>
      </c>
      <c r="G55" s="91" t="b">
        <v>0</v>
      </c>
    </row>
    <row r="56" spans="1:7" ht="15">
      <c r="A56" s="91" t="s">
        <v>218</v>
      </c>
      <c r="B56" s="91">
        <v>5</v>
      </c>
      <c r="C56" s="130">
        <v>0.01790526163648463</v>
      </c>
      <c r="D56" s="91" t="s">
        <v>508</v>
      </c>
      <c r="E56" s="91" t="b">
        <v>0</v>
      </c>
      <c r="F56" s="91" t="b">
        <v>0</v>
      </c>
      <c r="G56" s="91" t="b">
        <v>0</v>
      </c>
    </row>
    <row r="57" spans="1:7" ht="15">
      <c r="A57" s="91" t="s">
        <v>568</v>
      </c>
      <c r="B57" s="91">
        <v>4</v>
      </c>
      <c r="C57" s="130">
        <v>0.042249823952839466</v>
      </c>
      <c r="D57" s="91" t="s">
        <v>508</v>
      </c>
      <c r="E57" s="91" t="b">
        <v>0</v>
      </c>
      <c r="F57" s="91" t="b">
        <v>0</v>
      </c>
      <c r="G57" s="91" t="b">
        <v>0</v>
      </c>
    </row>
    <row r="58" spans="1:7" ht="15">
      <c r="A58" s="91" t="s">
        <v>572</v>
      </c>
      <c r="B58" s="91">
        <v>4</v>
      </c>
      <c r="C58" s="130">
        <v>0.042249823952839466</v>
      </c>
      <c r="D58" s="91" t="s">
        <v>508</v>
      </c>
      <c r="E58" s="91" t="b">
        <v>0</v>
      </c>
      <c r="F58" s="91" t="b">
        <v>0</v>
      </c>
      <c r="G58" s="91" t="b">
        <v>0</v>
      </c>
    </row>
    <row r="59" spans="1:7" ht="15">
      <c r="A59" s="91" t="s">
        <v>573</v>
      </c>
      <c r="B59" s="91">
        <v>4</v>
      </c>
      <c r="C59" s="130">
        <v>0.042249823952839466</v>
      </c>
      <c r="D59" s="91" t="s">
        <v>508</v>
      </c>
      <c r="E59" s="91" t="b">
        <v>0</v>
      </c>
      <c r="F59" s="91" t="b">
        <v>0</v>
      </c>
      <c r="G59" s="91" t="b">
        <v>0</v>
      </c>
    </row>
    <row r="60" spans="1:7" ht="15">
      <c r="A60" s="91" t="s">
        <v>574</v>
      </c>
      <c r="B60" s="91">
        <v>2</v>
      </c>
      <c r="C60" s="130">
        <v>0.021124911976419733</v>
      </c>
      <c r="D60" s="91" t="s">
        <v>508</v>
      </c>
      <c r="E60" s="91" t="b">
        <v>0</v>
      </c>
      <c r="F60" s="91" t="b">
        <v>0</v>
      </c>
      <c r="G60" s="91" t="b">
        <v>0</v>
      </c>
    </row>
    <row r="61" spans="1:7" ht="15">
      <c r="A61" s="91" t="s">
        <v>575</v>
      </c>
      <c r="B61" s="91">
        <v>2</v>
      </c>
      <c r="C61" s="130">
        <v>0.021124911976419733</v>
      </c>
      <c r="D61" s="91" t="s">
        <v>508</v>
      </c>
      <c r="E61" s="91" t="b">
        <v>0</v>
      </c>
      <c r="F61" s="91" t="b">
        <v>0</v>
      </c>
      <c r="G61" s="91" t="b">
        <v>0</v>
      </c>
    </row>
    <row r="62" spans="1:7" ht="15">
      <c r="A62" s="91" t="s">
        <v>576</v>
      </c>
      <c r="B62" s="91">
        <v>2</v>
      </c>
      <c r="C62" s="130">
        <v>0.021124911976419733</v>
      </c>
      <c r="D62" s="91" t="s">
        <v>508</v>
      </c>
      <c r="E62" s="91" t="b">
        <v>0</v>
      </c>
      <c r="F62" s="91" t="b">
        <v>0</v>
      </c>
      <c r="G62" s="91" t="b">
        <v>0</v>
      </c>
    </row>
    <row r="63" spans="1:7" ht="15">
      <c r="A63" s="91" t="s">
        <v>577</v>
      </c>
      <c r="B63" s="91">
        <v>2</v>
      </c>
      <c r="C63" s="130">
        <v>0.021124911976419733</v>
      </c>
      <c r="D63" s="91" t="s">
        <v>508</v>
      </c>
      <c r="E63" s="91" t="b">
        <v>0</v>
      </c>
      <c r="F63" s="91" t="b">
        <v>0</v>
      </c>
      <c r="G63" s="91" t="b">
        <v>0</v>
      </c>
    </row>
    <row r="64" spans="1:7" ht="15">
      <c r="A64" s="91" t="s">
        <v>578</v>
      </c>
      <c r="B64" s="91">
        <v>2</v>
      </c>
      <c r="C64" s="130">
        <v>0.021124911976419733</v>
      </c>
      <c r="D64" s="91" t="s">
        <v>508</v>
      </c>
      <c r="E64" s="91" t="b">
        <v>0</v>
      </c>
      <c r="F64" s="91" t="b">
        <v>0</v>
      </c>
      <c r="G64" s="91" t="b">
        <v>0</v>
      </c>
    </row>
    <row r="65" spans="1:7" ht="15">
      <c r="A65" s="91" t="s">
        <v>713</v>
      </c>
      <c r="B65" s="91">
        <v>2</v>
      </c>
      <c r="C65" s="130">
        <v>0.021124911976419733</v>
      </c>
      <c r="D65" s="91" t="s">
        <v>508</v>
      </c>
      <c r="E65" s="91" t="b">
        <v>0</v>
      </c>
      <c r="F65" s="91" t="b">
        <v>0</v>
      </c>
      <c r="G65" s="91" t="b">
        <v>0</v>
      </c>
    </row>
    <row r="66" spans="1:7" ht="15">
      <c r="A66" s="91" t="s">
        <v>714</v>
      </c>
      <c r="B66" s="91">
        <v>2</v>
      </c>
      <c r="C66" s="130">
        <v>0.021124911976419733</v>
      </c>
      <c r="D66" s="91" t="s">
        <v>508</v>
      </c>
      <c r="E66" s="91" t="b">
        <v>0</v>
      </c>
      <c r="F66" s="91" t="b">
        <v>0</v>
      </c>
      <c r="G66" s="91" t="b">
        <v>0</v>
      </c>
    </row>
    <row r="67" spans="1:7" ht="15">
      <c r="A67" s="91" t="s">
        <v>224</v>
      </c>
      <c r="B67" s="91">
        <v>2</v>
      </c>
      <c r="C67" s="130">
        <v>0.021124911976419733</v>
      </c>
      <c r="D67" s="91" t="s">
        <v>508</v>
      </c>
      <c r="E67" s="91" t="b">
        <v>0</v>
      </c>
      <c r="F67" s="91" t="b">
        <v>0</v>
      </c>
      <c r="G67" s="91" t="b">
        <v>0</v>
      </c>
    </row>
    <row r="68" spans="1:7" ht="15">
      <c r="A68" s="91" t="s">
        <v>715</v>
      </c>
      <c r="B68" s="91">
        <v>2</v>
      </c>
      <c r="C68" s="130">
        <v>0.021124911976419733</v>
      </c>
      <c r="D68" s="91" t="s">
        <v>508</v>
      </c>
      <c r="E68" s="91" t="b">
        <v>0</v>
      </c>
      <c r="F68" s="91" t="b">
        <v>0</v>
      </c>
      <c r="G68" s="91" t="b">
        <v>0</v>
      </c>
    </row>
    <row r="69" spans="1:7" ht="15">
      <c r="A69" s="91" t="s">
        <v>716</v>
      </c>
      <c r="B69" s="91">
        <v>2</v>
      </c>
      <c r="C69" s="130">
        <v>0.021124911976419733</v>
      </c>
      <c r="D69" s="91" t="s">
        <v>508</v>
      </c>
      <c r="E69" s="91" t="b">
        <v>0</v>
      </c>
      <c r="F69" s="91" t="b">
        <v>0</v>
      </c>
      <c r="G69" s="91" t="b">
        <v>0</v>
      </c>
    </row>
    <row r="70" spans="1:7" ht="15">
      <c r="A70" s="91" t="s">
        <v>717</v>
      </c>
      <c r="B70" s="91">
        <v>2</v>
      </c>
      <c r="C70" s="130">
        <v>0.021124911976419733</v>
      </c>
      <c r="D70" s="91" t="s">
        <v>508</v>
      </c>
      <c r="E70" s="91" t="b">
        <v>1</v>
      </c>
      <c r="F70" s="91" t="b">
        <v>0</v>
      </c>
      <c r="G70" s="91" t="b">
        <v>0</v>
      </c>
    </row>
    <row r="71" spans="1:7" ht="15">
      <c r="A71" s="91" t="s">
        <v>718</v>
      </c>
      <c r="B71" s="91">
        <v>2</v>
      </c>
      <c r="C71" s="130">
        <v>0.021124911976419733</v>
      </c>
      <c r="D71" s="91" t="s">
        <v>508</v>
      </c>
      <c r="E71" s="91" t="b">
        <v>0</v>
      </c>
      <c r="F71" s="91" t="b">
        <v>0</v>
      </c>
      <c r="G71" s="91" t="b">
        <v>0</v>
      </c>
    </row>
    <row r="72" spans="1:7" ht="15">
      <c r="A72" s="91" t="s">
        <v>228</v>
      </c>
      <c r="B72" s="91">
        <v>2</v>
      </c>
      <c r="C72" s="130">
        <v>0.021124911976419733</v>
      </c>
      <c r="D72" s="91" t="s">
        <v>508</v>
      </c>
      <c r="E72" s="91" t="b">
        <v>0</v>
      </c>
      <c r="F72" s="91" t="b">
        <v>0</v>
      </c>
      <c r="G72" s="91" t="b">
        <v>0</v>
      </c>
    </row>
    <row r="73" spans="1:7" ht="15">
      <c r="A73" s="91" t="s">
        <v>721</v>
      </c>
      <c r="B73" s="91">
        <v>2</v>
      </c>
      <c r="C73" s="130">
        <v>0.021124911976419733</v>
      </c>
      <c r="D73" s="91" t="s">
        <v>508</v>
      </c>
      <c r="E73" s="91" t="b">
        <v>1</v>
      </c>
      <c r="F73" s="91" t="b">
        <v>0</v>
      </c>
      <c r="G73" s="91" t="b">
        <v>0</v>
      </c>
    </row>
    <row r="74" spans="1:7" ht="15">
      <c r="A74" s="91" t="s">
        <v>722</v>
      </c>
      <c r="B74" s="91">
        <v>2</v>
      </c>
      <c r="C74" s="130">
        <v>0.021124911976419733</v>
      </c>
      <c r="D74" s="91" t="s">
        <v>508</v>
      </c>
      <c r="E74" s="91" t="b">
        <v>0</v>
      </c>
      <c r="F74" s="91" t="b">
        <v>0</v>
      </c>
      <c r="G74" s="91" t="b">
        <v>0</v>
      </c>
    </row>
    <row r="75" spans="1:7" ht="15">
      <c r="A75" s="91" t="s">
        <v>567</v>
      </c>
      <c r="B75" s="91">
        <v>4</v>
      </c>
      <c r="C75" s="130">
        <v>0.010476758163033128</v>
      </c>
      <c r="D75" s="91" t="s">
        <v>509</v>
      </c>
      <c r="E75" s="91" t="b">
        <v>0</v>
      </c>
      <c r="F75" s="91" t="b">
        <v>0</v>
      </c>
      <c r="G75" s="91" t="b">
        <v>0</v>
      </c>
    </row>
    <row r="76" spans="1:7" ht="15">
      <c r="A76" s="91" t="s">
        <v>580</v>
      </c>
      <c r="B76" s="91">
        <v>3</v>
      </c>
      <c r="C76" s="130">
        <v>0.017987736455380248</v>
      </c>
      <c r="D76" s="91" t="s">
        <v>509</v>
      </c>
      <c r="E76" s="91" t="b">
        <v>0</v>
      </c>
      <c r="F76" s="91" t="b">
        <v>0</v>
      </c>
      <c r="G76" s="91" t="b">
        <v>0</v>
      </c>
    </row>
    <row r="77" spans="1:7" ht="15">
      <c r="A77" s="91" t="s">
        <v>581</v>
      </c>
      <c r="B77" s="91">
        <v>3</v>
      </c>
      <c r="C77" s="130">
        <v>0.017987736455380248</v>
      </c>
      <c r="D77" s="91" t="s">
        <v>509</v>
      </c>
      <c r="E77" s="91" t="b">
        <v>0</v>
      </c>
      <c r="F77" s="91" t="b">
        <v>0</v>
      </c>
      <c r="G77" s="91" t="b">
        <v>0</v>
      </c>
    </row>
    <row r="78" spans="1:7" ht="15">
      <c r="A78" s="91" t="s">
        <v>582</v>
      </c>
      <c r="B78" s="91">
        <v>3</v>
      </c>
      <c r="C78" s="130">
        <v>0.017987736455380248</v>
      </c>
      <c r="D78" s="91" t="s">
        <v>509</v>
      </c>
      <c r="E78" s="91" t="b">
        <v>0</v>
      </c>
      <c r="F78" s="91" t="b">
        <v>1</v>
      </c>
      <c r="G78" s="91" t="b">
        <v>0</v>
      </c>
    </row>
    <row r="79" spans="1:7" ht="15">
      <c r="A79" s="91" t="s">
        <v>583</v>
      </c>
      <c r="B79" s="91">
        <v>3</v>
      </c>
      <c r="C79" s="130">
        <v>0.017987736455380248</v>
      </c>
      <c r="D79" s="91" t="s">
        <v>509</v>
      </c>
      <c r="E79" s="91" t="b">
        <v>0</v>
      </c>
      <c r="F79" s="91" t="b">
        <v>0</v>
      </c>
      <c r="G79" s="91" t="b">
        <v>0</v>
      </c>
    </row>
    <row r="80" spans="1:7" ht="15">
      <c r="A80" s="91" t="s">
        <v>584</v>
      </c>
      <c r="B80" s="91">
        <v>3</v>
      </c>
      <c r="C80" s="130">
        <v>0.017987736455380248</v>
      </c>
      <c r="D80" s="91" t="s">
        <v>509</v>
      </c>
      <c r="E80" s="91" t="b">
        <v>0</v>
      </c>
      <c r="F80" s="91" t="b">
        <v>0</v>
      </c>
      <c r="G80" s="91" t="b">
        <v>0</v>
      </c>
    </row>
    <row r="81" spans="1:7" ht="15">
      <c r="A81" s="91" t="s">
        <v>585</v>
      </c>
      <c r="B81" s="91">
        <v>2</v>
      </c>
      <c r="C81" s="130">
        <v>0.037782162396541565</v>
      </c>
      <c r="D81" s="91" t="s">
        <v>509</v>
      </c>
      <c r="E81" s="91" t="b">
        <v>0</v>
      </c>
      <c r="F81" s="91" t="b">
        <v>0</v>
      </c>
      <c r="G81" s="91" t="b">
        <v>0</v>
      </c>
    </row>
    <row r="82" spans="1:7" ht="15">
      <c r="A82" s="91" t="s">
        <v>587</v>
      </c>
      <c r="B82" s="91">
        <v>3</v>
      </c>
      <c r="C82" s="130">
        <v>0</v>
      </c>
      <c r="D82" s="91" t="s">
        <v>510</v>
      </c>
      <c r="E82" s="91" t="b">
        <v>0</v>
      </c>
      <c r="F82" s="91" t="b">
        <v>0</v>
      </c>
      <c r="G82" s="91" t="b">
        <v>0</v>
      </c>
    </row>
    <row r="83" spans="1:7" ht="15">
      <c r="A83" s="91" t="s">
        <v>588</v>
      </c>
      <c r="B83" s="91">
        <v>3</v>
      </c>
      <c r="C83" s="130">
        <v>0</v>
      </c>
      <c r="D83" s="91" t="s">
        <v>510</v>
      </c>
      <c r="E83" s="91" t="b">
        <v>1</v>
      </c>
      <c r="F83" s="91" t="b">
        <v>0</v>
      </c>
      <c r="G83" s="91" t="b">
        <v>0</v>
      </c>
    </row>
    <row r="84" spans="1:7" ht="15">
      <c r="A84" s="91" t="s">
        <v>589</v>
      </c>
      <c r="B84" s="91">
        <v>3</v>
      </c>
      <c r="C84" s="130">
        <v>0</v>
      </c>
      <c r="D84" s="91" t="s">
        <v>510</v>
      </c>
      <c r="E84" s="91" t="b">
        <v>1</v>
      </c>
      <c r="F84" s="91" t="b">
        <v>0</v>
      </c>
      <c r="G84" s="91" t="b">
        <v>0</v>
      </c>
    </row>
    <row r="85" spans="1:7" ht="15">
      <c r="A85" s="91" t="s">
        <v>590</v>
      </c>
      <c r="B85" s="91">
        <v>3</v>
      </c>
      <c r="C85" s="130">
        <v>0</v>
      </c>
      <c r="D85" s="91" t="s">
        <v>510</v>
      </c>
      <c r="E85" s="91" t="b">
        <v>0</v>
      </c>
      <c r="F85" s="91" t="b">
        <v>0</v>
      </c>
      <c r="G85" s="91" t="b">
        <v>0</v>
      </c>
    </row>
    <row r="86" spans="1:7" ht="15">
      <c r="A86" s="91" t="s">
        <v>591</v>
      </c>
      <c r="B86" s="91">
        <v>3</v>
      </c>
      <c r="C86" s="130">
        <v>0</v>
      </c>
      <c r="D86" s="91" t="s">
        <v>510</v>
      </c>
      <c r="E86" s="91" t="b">
        <v>1</v>
      </c>
      <c r="F86" s="91" t="b">
        <v>0</v>
      </c>
      <c r="G86" s="91" t="b">
        <v>0</v>
      </c>
    </row>
    <row r="87" spans="1:7" ht="15">
      <c r="A87" s="91" t="s">
        <v>592</v>
      </c>
      <c r="B87" s="91">
        <v>3</v>
      </c>
      <c r="C87" s="130">
        <v>0</v>
      </c>
      <c r="D87" s="91" t="s">
        <v>510</v>
      </c>
      <c r="E87" s="91" t="b">
        <v>1</v>
      </c>
      <c r="F87" s="91" t="b">
        <v>0</v>
      </c>
      <c r="G87" s="91" t="b">
        <v>0</v>
      </c>
    </row>
    <row r="88" spans="1:7" ht="15">
      <c r="A88" s="91" t="s">
        <v>593</v>
      </c>
      <c r="B88" s="91">
        <v>3</v>
      </c>
      <c r="C88" s="130">
        <v>0</v>
      </c>
      <c r="D88" s="91" t="s">
        <v>510</v>
      </c>
      <c r="E88" s="91" t="b">
        <v>0</v>
      </c>
      <c r="F88" s="91" t="b">
        <v>0</v>
      </c>
      <c r="G88" s="91" t="b">
        <v>0</v>
      </c>
    </row>
    <row r="89" spans="1:7" ht="15">
      <c r="A89" s="91" t="s">
        <v>594</v>
      </c>
      <c r="B89" s="91">
        <v>3</v>
      </c>
      <c r="C89" s="130">
        <v>0</v>
      </c>
      <c r="D89" s="91" t="s">
        <v>510</v>
      </c>
      <c r="E89" s="91" t="b">
        <v>0</v>
      </c>
      <c r="F89" s="91" t="b">
        <v>0</v>
      </c>
      <c r="G89" s="91" t="b">
        <v>0</v>
      </c>
    </row>
    <row r="90" spans="1:7" ht="15">
      <c r="A90" s="91" t="s">
        <v>567</v>
      </c>
      <c r="B90" s="91">
        <v>3</v>
      </c>
      <c r="C90" s="130">
        <v>0</v>
      </c>
      <c r="D90" s="91" t="s">
        <v>510</v>
      </c>
      <c r="E90" s="91" t="b">
        <v>0</v>
      </c>
      <c r="F90" s="91" t="b">
        <v>0</v>
      </c>
      <c r="G90" s="91" t="b">
        <v>0</v>
      </c>
    </row>
    <row r="91" spans="1:7" ht="15">
      <c r="A91" s="91" t="s">
        <v>595</v>
      </c>
      <c r="B91" s="91">
        <v>3</v>
      </c>
      <c r="C91" s="130">
        <v>0</v>
      </c>
      <c r="D91" s="91" t="s">
        <v>510</v>
      </c>
      <c r="E91" s="91" t="b">
        <v>0</v>
      </c>
      <c r="F91" s="91" t="b">
        <v>0</v>
      </c>
      <c r="G91" s="91" t="b">
        <v>0</v>
      </c>
    </row>
    <row r="92" spans="1:7" ht="15">
      <c r="A92" s="91" t="s">
        <v>225</v>
      </c>
      <c r="B92" s="91">
        <v>2</v>
      </c>
      <c r="C92" s="130">
        <v>0.010358309356216544</v>
      </c>
      <c r="D92" s="91" t="s">
        <v>510</v>
      </c>
      <c r="E92" s="91" t="b">
        <v>0</v>
      </c>
      <c r="F92" s="91" t="b">
        <v>0</v>
      </c>
      <c r="G92" s="91" t="b">
        <v>0</v>
      </c>
    </row>
    <row r="93" spans="1:7" ht="15">
      <c r="A93" s="91" t="s">
        <v>597</v>
      </c>
      <c r="B93" s="91">
        <v>3</v>
      </c>
      <c r="C93" s="130">
        <v>0</v>
      </c>
      <c r="D93" s="91" t="s">
        <v>511</v>
      </c>
      <c r="E93" s="91" t="b">
        <v>1</v>
      </c>
      <c r="F93" s="91" t="b">
        <v>0</v>
      </c>
      <c r="G93" s="91" t="b">
        <v>0</v>
      </c>
    </row>
    <row r="94" spans="1:7" ht="15">
      <c r="A94" s="91" t="s">
        <v>598</v>
      </c>
      <c r="B94" s="91">
        <v>3</v>
      </c>
      <c r="C94" s="130">
        <v>0</v>
      </c>
      <c r="D94" s="91" t="s">
        <v>511</v>
      </c>
      <c r="E94" s="91" t="b">
        <v>0</v>
      </c>
      <c r="F94" s="91" t="b">
        <v>0</v>
      </c>
      <c r="G94" s="91" t="b">
        <v>0</v>
      </c>
    </row>
    <row r="95" spans="1:7" ht="15">
      <c r="A95" s="91" t="s">
        <v>599</v>
      </c>
      <c r="B95" s="91">
        <v>3</v>
      </c>
      <c r="C95" s="130">
        <v>0</v>
      </c>
      <c r="D95" s="91" t="s">
        <v>511</v>
      </c>
      <c r="E95" s="91" t="b">
        <v>0</v>
      </c>
      <c r="F95" s="91" t="b">
        <v>0</v>
      </c>
      <c r="G95" s="91" t="b">
        <v>0</v>
      </c>
    </row>
    <row r="96" spans="1:7" ht="15">
      <c r="A96" s="91" t="s">
        <v>600</v>
      </c>
      <c r="B96" s="91">
        <v>3</v>
      </c>
      <c r="C96" s="130">
        <v>0</v>
      </c>
      <c r="D96" s="91" t="s">
        <v>511</v>
      </c>
      <c r="E96" s="91" t="b">
        <v>0</v>
      </c>
      <c r="F96" s="91" t="b">
        <v>0</v>
      </c>
      <c r="G96" s="91" t="b">
        <v>0</v>
      </c>
    </row>
    <row r="97" spans="1:7" ht="15">
      <c r="A97" s="91" t="s">
        <v>569</v>
      </c>
      <c r="B97" s="91">
        <v>3</v>
      </c>
      <c r="C97" s="130">
        <v>0</v>
      </c>
      <c r="D97" s="91" t="s">
        <v>511</v>
      </c>
      <c r="E97" s="91" t="b">
        <v>0</v>
      </c>
      <c r="F97" s="91" t="b">
        <v>0</v>
      </c>
      <c r="G97" s="91" t="b">
        <v>0</v>
      </c>
    </row>
    <row r="98" spans="1:7" ht="15">
      <c r="A98" s="91" t="s">
        <v>567</v>
      </c>
      <c r="B98" s="91">
        <v>3</v>
      </c>
      <c r="C98" s="130">
        <v>0</v>
      </c>
      <c r="D98" s="91" t="s">
        <v>511</v>
      </c>
      <c r="E98" s="91" t="b">
        <v>0</v>
      </c>
      <c r="F98" s="91" t="b">
        <v>0</v>
      </c>
      <c r="G98" s="91" t="b">
        <v>0</v>
      </c>
    </row>
    <row r="99" spans="1:7" ht="15">
      <c r="A99" s="91" t="s">
        <v>601</v>
      </c>
      <c r="B99" s="91">
        <v>3</v>
      </c>
      <c r="C99" s="130">
        <v>0</v>
      </c>
      <c r="D99" s="91" t="s">
        <v>511</v>
      </c>
      <c r="E99" s="91" t="b">
        <v>0</v>
      </c>
      <c r="F99" s="91" t="b">
        <v>0</v>
      </c>
      <c r="G99" s="91" t="b">
        <v>0</v>
      </c>
    </row>
    <row r="100" spans="1:7" ht="15">
      <c r="A100" s="91" t="s">
        <v>602</v>
      </c>
      <c r="B100" s="91">
        <v>3</v>
      </c>
      <c r="C100" s="130">
        <v>0</v>
      </c>
      <c r="D100" s="91" t="s">
        <v>511</v>
      </c>
      <c r="E100" s="91" t="b">
        <v>0</v>
      </c>
      <c r="F100" s="91" t="b">
        <v>0</v>
      </c>
      <c r="G100" s="91" t="b">
        <v>0</v>
      </c>
    </row>
    <row r="101" spans="1:7" ht="15">
      <c r="A101" s="91" t="s">
        <v>570</v>
      </c>
      <c r="B101" s="91">
        <v>3</v>
      </c>
      <c r="C101" s="130">
        <v>0</v>
      </c>
      <c r="D101" s="91" t="s">
        <v>511</v>
      </c>
      <c r="E101" s="91" t="b">
        <v>0</v>
      </c>
      <c r="F101" s="91" t="b">
        <v>0</v>
      </c>
      <c r="G101" s="91" t="b">
        <v>0</v>
      </c>
    </row>
    <row r="102" spans="1:7" ht="15">
      <c r="A102" s="91" t="s">
        <v>603</v>
      </c>
      <c r="B102" s="91">
        <v>3</v>
      </c>
      <c r="C102" s="130">
        <v>0</v>
      </c>
      <c r="D102" s="91" t="s">
        <v>511</v>
      </c>
      <c r="E102" s="91" t="b">
        <v>0</v>
      </c>
      <c r="F102" s="91" t="b">
        <v>0</v>
      </c>
      <c r="G102" s="91" t="b">
        <v>0</v>
      </c>
    </row>
    <row r="103" spans="1:7" ht="15">
      <c r="A103" s="91" t="s">
        <v>222</v>
      </c>
      <c r="B103" s="91">
        <v>2</v>
      </c>
      <c r="C103" s="130">
        <v>0.009782847725315624</v>
      </c>
      <c r="D103" s="91" t="s">
        <v>511</v>
      </c>
      <c r="E103" s="91" t="b">
        <v>0</v>
      </c>
      <c r="F103" s="91" t="b">
        <v>0</v>
      </c>
      <c r="G103" s="91" t="b">
        <v>0</v>
      </c>
    </row>
    <row r="104" spans="1:7" ht="15">
      <c r="A104" s="91" t="s">
        <v>719</v>
      </c>
      <c r="B104" s="91">
        <v>2</v>
      </c>
      <c r="C104" s="130">
        <v>0.009782847725315624</v>
      </c>
      <c r="D104" s="91" t="s">
        <v>511</v>
      </c>
      <c r="E104" s="91" t="b">
        <v>0</v>
      </c>
      <c r="F104" s="91" t="b">
        <v>0</v>
      </c>
      <c r="G104" s="91" t="b">
        <v>0</v>
      </c>
    </row>
    <row r="105" spans="1:7" ht="15">
      <c r="A105" s="91" t="s">
        <v>720</v>
      </c>
      <c r="B105" s="91">
        <v>2</v>
      </c>
      <c r="C105" s="130">
        <v>0.009782847725315624</v>
      </c>
      <c r="D105" s="91" t="s">
        <v>511</v>
      </c>
      <c r="E105" s="91" t="b">
        <v>0</v>
      </c>
      <c r="F105" s="91" t="b">
        <v>0</v>
      </c>
      <c r="G10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2019-11-08T06:17:40Z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